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hidePivotFieldList="1"/>
  <mc:AlternateContent xmlns:mc="http://schemas.openxmlformats.org/markup-compatibility/2006">
    <mc:Choice Requires="x15">
      <x15ac:absPath xmlns:x15ac="http://schemas.microsoft.com/office/spreadsheetml/2010/11/ac" url="https://rics365-my.sharepoint.com/personal/sthompson_rics_org/Documents/Documents/NRM/NRM revisions (flowing from ICMS)/NRM 3 L and L table upload - January 2026/Excel spreadsheet/"/>
    </mc:Choice>
  </mc:AlternateContent>
  <xr:revisionPtr revIDLastSave="2" documentId="8_{F3ADF2F6-AF6B-4489-A435-87605EF6DB71}" xr6:coauthVersionLast="47" xr6:coauthVersionMax="47" xr10:uidLastSave="{025A9E54-3509-4524-B124-22FF5819F7EF}"/>
  <bookViews>
    <workbookView xWindow="-120" yWindow="-120" windowWidth="29040" windowHeight="15720" tabRatio="831" xr2:uid="{00000000-000D-0000-FFFF-FFFF00000000}"/>
  </bookViews>
  <sheets>
    <sheet name="Contents - NRM 3 L&amp;L Table" sheetId="27" r:id="rId1"/>
    <sheet name="1. NRM 3 Release Copy 2026" sheetId="28" r:id="rId2"/>
    <sheet name="2. Explaining NRM 3 L&amp;L Tables" sheetId="29" r:id="rId3"/>
    <sheet name="3.NRM3 Logic levels Table 2021 " sheetId="6" r:id="rId4"/>
    <sheet name="4. NRM3 Logic&amp;Levels Table 2026" sheetId="32" r:id="rId5"/>
    <sheet name="4A Supplementary Table" sheetId="31" r:id="rId6"/>
    <sheet name="5. NRM 3 List of Function Types" sheetId="22" r:id="rId7"/>
    <sheet name="6. NRM 3 Elemental Structure" sheetId="26" r:id="rId8"/>
    <sheet name="7. NRM3 Table 3.4 OrderEstimate" sheetId="25" r:id="rId9"/>
    <sheet name="8. NRM 3 Table 4.3 Cost Plan T " sheetId="16" r:id="rId10"/>
    <sheet name="9.NRM3 Maintain off ARegister" sheetId="21" r:id="rId11"/>
    <sheet name="10. NRM 3 Renewal off CapitalCP" sheetId="17" r:id="rId12"/>
    <sheet name="11. NRM3 RenewalsoffAsBuiltData" sheetId="18" r:id="rId13"/>
    <sheet name="12. NRM 3 RenewaloffAsset CondS" sheetId="19" r:id="rId14"/>
    <sheet name="13. NRM 3 L1 Reporting Template" sheetId="23" r:id="rId15"/>
    <sheet name="14. NRM 3 L2 Reporting Template" sheetId="24" r:id="rId16"/>
  </sheets>
  <definedNames>
    <definedName name="___thinkcell0yiY.KZh9UGHKXu_ALs4.g" hidden="1">#REF!</definedName>
    <definedName name="___thinkcellGXdeNDllXEqzynVyu6jM9A" hidden="1">#REF!</definedName>
    <definedName name="___thinkcellqBKYna5NmUerUR9llwfFRw" hidden="1">#REF!</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IntlFixup" hidden="1">TRUE</definedName>
    <definedName name="__Key2" hidden="1">#REF!</definedName>
    <definedName name="_aaa12" hidden="1">{#N/A,#N/A,FALSE,"Aging Summary";#N/A,#N/A,FALSE,"Ratio Analysis";#N/A,#N/A,FALSE,"Test 120 Day Accts";#N/A,#N/A,FALSE,"Tickmarks"}</definedName>
    <definedName name="_xlnm._FilterDatabase" localSheetId="3" hidden="1">'3.NRM3 Logic levels Table 2021 '!$B$6:$P$1246</definedName>
    <definedName name="_xlnm._FilterDatabase" localSheetId="4" hidden="1">'4. NRM3 Logic&amp;Levels Table 2026'!$C$5:$P$2638</definedName>
    <definedName name="_xlnm._FilterDatabase" hidden="1">#N/A</definedName>
    <definedName name="_IDL2" hidden="1">{#N/A,#N/A,TRUE,"AS";#N/A,#N/A,TRUE,"CU"}</definedName>
    <definedName name="_IDL21" hidden="1">{#N/A,#N/A,TRUE,"AS";#N/A,#N/A,TRUE,"CU"}</definedName>
    <definedName name="_IDL212" hidden="1">{#N/A,#N/A,TRUE,"AS";#N/A,#N/A,TRUE,"CU"}</definedName>
    <definedName name="_IDL22" hidden="1">{#N/A,#N/A,TRUE,"AS";#N/A,#N/A,TRUE,"CU"}</definedName>
    <definedName name="_Key1" hidden="1">#REF!</definedName>
    <definedName name="_Key2" hidden="1">#REF!</definedName>
    <definedName name="_New1" hidden="1">{#N/A,#N/A,FALSE,"Aging Summary";#N/A,#N/A,FALSE,"Ratio Analysis";#N/A,#N/A,FALSE,"Test 120 Day Accts";#N/A,#N/A,FALSE,"Tickmarks"}</definedName>
    <definedName name="_New11" hidden="1">{#N/A,#N/A,FALSE,"Aging Summary";#N/A,#N/A,FALSE,"Ratio Analysis";#N/A,#N/A,FALSE,"Test 120 Day Accts";#N/A,#N/A,FALSE,"Tickmarks"}</definedName>
    <definedName name="_New12" hidden="1">{#N/A,#N/A,FALSE,"Aging Summary";#N/A,#N/A,FALSE,"Ratio Analysis";#N/A,#N/A,FALSE,"Test 120 Day Accts";#N/A,#N/A,FALSE,"Tickmarks"}</definedName>
    <definedName name="_New122" hidden="1">{#N/A,#N/A,FALSE,"Aging Summary";#N/A,#N/A,FALSE,"Ratio Analysis";#N/A,#N/A,FALSE,"Test 120 Day Accts";#N/A,#N/A,FALSE,"Tickmarks"}</definedName>
    <definedName name="_new2" hidden="1">{#N/A,#N/A,FALSE,"Aging Summary";#N/A,#N/A,FALSE,"Ratio Analysis";#N/A,#N/A,FALSE,"Test 120 Day Accts";#N/A,#N/A,FALSE,"Tickmarks"}</definedName>
    <definedName name="_new21" hidden="1">{#N/A,#N/A,FALSE,"Aging Summary";#N/A,#N/A,FALSE,"Ratio Analysis";#N/A,#N/A,FALSE,"Test 120 Day Accts";#N/A,#N/A,FALSE,"Tickmarks"}</definedName>
    <definedName name="_new222" hidden="1">{#N/A,#N/A,FALSE,"Aging Summary";#N/A,#N/A,FALSE,"Ratio Analysis";#N/A,#N/A,FALSE,"Test 120 Day Accts";#N/A,#N/A,FALSE,"Tickmarks"}</definedName>
    <definedName name="_new3" hidden="1">{#N/A,#N/A,FALSE,"Aging Summary";#N/A,#N/A,FALSE,"Ratio Analysis";#N/A,#N/A,FALSE,"Test 120 Day Accts";#N/A,#N/A,FALSE,"Tickmarks"}</definedName>
    <definedName name="_Order1" hidden="1">255</definedName>
    <definedName name="_Order2" hidden="1">255</definedName>
    <definedName name="_Regression_Int" hidden="1">1</definedName>
    <definedName name="_Sort" hidden="1">#REF!</definedName>
    <definedName name="a" hidden="1">{#N/A,#N/A,FALSE,"Aging Summary";#N/A,#N/A,FALSE,"Ratio Analysis";#N/A,#N/A,FALSE,"Test 120 Day Accts";#N/A,#N/A,FALSE,"Tickmarks"}</definedName>
    <definedName name="a_" hidden="1">{#N/A,#N/A,FALSE,"Aging Summary";#N/A,#N/A,FALSE,"Ratio Analysis";#N/A,#N/A,FALSE,"Test 120 Day Accts";#N/A,#N/A,FALSE,"Tickmarks"}</definedName>
    <definedName name="a__1" hidden="1">{#N/A,#N/A,FALSE,"Aging Summary";#N/A,#N/A,FALSE,"Ratio Analysis";#N/A,#N/A,FALSE,"Test 120 Day Accts";#N/A,#N/A,FALSE,"Tickmarks"}</definedName>
    <definedName name="a_1" hidden="1">{#N/A,#N/A,FALSE,"Aging Summary";#N/A,#N/A,FALSE,"Ratio Analysis";#N/A,#N/A,FALSE,"Test 120 Day Accts";#N/A,#N/A,FALSE,"Tickmarks"}</definedName>
    <definedName name="aa" hidden="1">{#N/A,#N/A,FALSE,"Aging Summary";#N/A,#N/A,FALSE,"Ratio Analysis";#N/A,#N/A,FALSE,"Test 120 Day Accts";#N/A,#N/A,FALSE,"Tickmarks"}</definedName>
    <definedName name="aa_1" hidden="1">{#N/A,#N/A,FALSE,"Aging Summary";#N/A,#N/A,FALSE,"Ratio Analysis";#N/A,#N/A,FALSE,"Test 120 Day Accts";#N/A,#N/A,FALSE,"Tickmarks"}</definedName>
    <definedName name="aaa" hidden="1">{#N/A,#N/A,FALSE,"Aging Summary";#N/A,#N/A,FALSE,"Ratio Analysis";#N/A,#N/A,FALSE,"Test 120 Day Accts";#N/A,#N/A,FALSE,"Tickmarks"}</definedName>
    <definedName name="aaa_1" hidden="1">{#N/A,#N/A,FALSE,"Aging Summary";#N/A,#N/A,FALSE,"Ratio Analysis";#N/A,#N/A,FALSE,"Test 120 Day Accts";#N/A,#N/A,FALSE,"Tickmarks"}</definedName>
    <definedName name="aaaa" hidden="1">{#N/A,#N/A,FALSE,"Aging Summary";#N/A,#N/A,FALSE,"Ratio Analysis";#N/A,#N/A,FALSE,"Test 120 Day Accts";#N/A,#N/A,FALSE,"Tickmarks"}</definedName>
    <definedName name="aaaaa" hidden="1">{#N/A,#N/A,FALSE,"Aging Summary";#N/A,#N/A,FALSE,"Ratio Analysis";#N/A,#N/A,FALSE,"Test 120 Day Accts";#N/A,#N/A,FALSE,"Tickmarks"}</definedName>
    <definedName name="aaaaaaaa" hidden="1">{#N/A,#N/A,FALSE,"Aging Summary";#N/A,#N/A,FALSE,"Ratio Analysis";#N/A,#N/A,FALSE,"Test 120 Day Accts";#N/A,#N/A,FALSE,"Tickmarks"}</definedName>
    <definedName name="aaaaaaaaa" hidden="1">{#N/A,#N/A,FALSE,"Aging Summary";#N/A,#N/A,FALSE,"Ratio Analysis";#N/A,#N/A,FALSE,"Test 120 Day Accts";#N/A,#N/A,FALSE,"Tickmarks"}</definedName>
    <definedName name="aaaaaaaaaa" hidden="1">{#N/A,#N/A,FALSE,"Aging Summary";#N/A,#N/A,FALSE,"Ratio Analysis";#N/A,#N/A,FALSE,"Test 120 Day Accts";#N/A,#N/A,FALSE,"Tickmarks"}</definedName>
    <definedName name="ACwvu.Print._.Area." hidden="1">#REF!</definedName>
    <definedName name="Ag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croft"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croft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croft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croft1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croft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gecroft2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Alex" hidden="1">{#N/A,#N/A,TRUE,"AS";#N/A,#N/A,TRUE,"CU"}</definedName>
    <definedName name="Alex_1" hidden="1">{#N/A,#N/A,TRUE,"AS";#N/A,#N/A,TRUE,"CU"}</definedName>
    <definedName name="anscount" hidden="1">2</definedName>
    <definedName name="AS2DocOpenMode" hidden="1">"AS2DocumentEdit"</definedName>
    <definedName name="Asset_Levels">#REF!</definedName>
    <definedName name="Asset_Status">#REF!</definedName>
    <definedName name="Attachment" hidden="1">{"'Flowchart'!$A$2:$AO$22"}</definedName>
    <definedName name="Attachment1" hidden="1">{"'Flowchart'!$A$2:$AO$22"}</definedName>
    <definedName name="b" hidden="1">{#N/A,#N/A,FALSE,"Aging Summary";#N/A,#N/A,FALSE,"Ratio Analysis";#N/A,#N/A,FALSE,"Test 120 Day Accts";#N/A,#N/A,FALSE,"Tickmarks"}</definedName>
    <definedName name="b_1" hidden="1">{#N/A,#N/A,FALSE,"Aging Summary";#N/A,#N/A,FALSE,"Ratio Analysis";#N/A,#N/A,FALSE,"Test 120 Day Accts";#N/A,#N/A,FALSE,"Tickmarks"}</definedName>
    <definedName name="bbb" hidden="1">{#N/A,#N/A,TRUE,"AS";#N/A,#N/A,TRUE,"CU"}</definedName>
    <definedName name="bbb_1" hidden="1">{#N/A,#N/A,TRUE,"AS";#N/A,#N/A,TRUE,"CU"}</definedName>
    <definedName name="bic" hidden="1">{"'Summary'!$A$1:$I$79"}</definedName>
    <definedName name="Blank"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Blank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Blank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Blank2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blood">#REF!</definedName>
    <definedName name="both" hidden="1">{#N/A,#N/A,TRUE,"AS";#N/A,#N/A,TRUE,"CU"}</definedName>
    <definedName name="BothSites" hidden="1">{#N/A,#N/A,TRUE,"AS";#N/A,#N/A,TRUE,"CU"}</definedName>
    <definedName name="Building_at_Risk">#REF!</definedName>
    <definedName name="Building_name">#REF!</definedName>
    <definedName name="Building_type">#REF!</definedName>
    <definedName name="BUILDINGS">#REF!</definedName>
    <definedName name="capdis" hidden="1">{"'Summary'!$A$1:$I$79"}</definedName>
    <definedName name="CashFlowFinancing">#REF!</definedName>
    <definedName name="CashFlowProjectPostTax">#REF!</definedName>
    <definedName name="CashflowRO_Codes" hidden="1">#REF!</definedName>
    <definedName name="CashflowRO_Details" hidden="1">#REF!</definedName>
    <definedName name="Catering">#REF!</definedName>
    <definedName name="CBWorkbookPriority" hidden="1">-429962760</definedName>
    <definedName name="ccc" hidden="1">{#N/A,#N/A,TRUE,"AS";#N/A,#N/A,TRUE,"CU"}</definedName>
    <definedName name="cd" hidden="1">{#N/A,#N/A,FALSE,"Aging Summary";#N/A,#N/A,FALSE,"Ratio Analysis";#N/A,#N/A,FALSE,"Test 120 Day Accts";#N/A,#N/A,FALSE,"Tickmarks"}</definedName>
    <definedName name="central">#REF!</definedName>
    <definedName name="central7">#REF!</definedName>
    <definedName name="CODES">#REF!</definedName>
    <definedName name="COF">#REF!</definedName>
    <definedName name="comm">#REF!</definedName>
    <definedName name="Complexity">#REF!</definedName>
    <definedName name="Condition">#REF!</definedName>
    <definedName name="Controls_and_Communication">#REF!</definedName>
    <definedName name="Critical">#REF!</definedName>
    <definedName name="Customer_Need">#REF!</definedName>
    <definedName name="d" hidden="1">#REF!</definedName>
    <definedName name="daysinyear">365</definedName>
    <definedName name="DefExpNewBusDetails" hidden="1">#REF!</definedName>
    <definedName name="DefExpTendDetails" hidden="1">#REF!</definedName>
    <definedName name="disposal" hidden="1">{"'Summary'!$A$1:$I$79"}</definedName>
    <definedName name="DividendsAnnual">#REF!</definedName>
    <definedName name="DME_Dirty" hidden="1">"False"</definedName>
    <definedName name="DME_LocalFile" hidden="1">"True"</definedName>
    <definedName name="DSRDInterest">#REF!</definedName>
    <definedName name="DSRDNetImpact">#REF!</definedName>
    <definedName name="Electrical">#REF!</definedName>
    <definedName name="ELEMENT">#REF!</definedName>
    <definedName name="Elements">#REF!</definedName>
    <definedName name="Elevations_and_External_Works">#REF!</definedName>
    <definedName name="Energy_Efficiency_Rating">#REF!</definedName>
    <definedName name="EquityIncrease">#REF!</definedName>
    <definedName name="EquityRepayment">#REF!</definedName>
    <definedName name="ESTABLISHMENT_NAME">#REF!</definedName>
    <definedName name="ESTABLISHMENTS">#REF!</definedName>
    <definedName name="example" hidden="1">{#N/A,#N/A,FALSE,"Aging Summary";#N/A,#N/A,FALSE,"Ratio Analysis";#N/A,#N/A,FALSE,"Test 120 Day Accts";#N/A,#N/A,FALSE,"Tickmarks"}</definedName>
    <definedName name="Expected_Physical_Life">#REF!</definedName>
    <definedName name="ExpensesMoney">#REF!</definedName>
    <definedName name="f" hidden="1">{#N/A,#N/A,FALSE,"Aging Summary";#N/A,#N/A,FALSE,"Ratio Analysis";#N/A,#N/A,FALSE,"Test 120 Day Accts";#N/A,#N/A,FALSE,"Tickmarks"}</definedName>
    <definedName name="fcm">#REF!</definedName>
    <definedName name="fdasfd" hidden="1">#REF!</definedName>
    <definedName name="fdsafsafdsafdsa" hidden="1">#REF!</definedName>
    <definedName name="ffff" hidden="1">#REF!</definedName>
    <definedName name="FI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ME" hidden="1">{"Dividend",#N/A,FALSE,"Cash Flow"}</definedName>
    <definedName name="FIND.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findfins"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FINDME" hidden="1">{"Dividend",#N/A,FALSE,"Cash Flow"}</definedName>
    <definedName name="Findit" hidden="1">{#N/A,#N/A,FALSE,"Aging Summary";#N/A,#N/A,FALSE,"Ratio Analysis";#N/A,#N/A,FALSE,"Test 120 Day Accts";#N/A,#N/A,FALSE,"Tickmarks"}</definedName>
    <definedName name="FIND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ME." hidden="1">{"Dividend",#N/A,FALSE,"Cash Flow"}</definedName>
    <definedName name="FIND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ME........" hidden="1">{"Dividend",#N/A,FALSE,"Cash Flow"}</definedName>
    <definedName name="FINDME...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MEFIND"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NDMEMEMEME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ire_and_Life_Safety">#REF!</definedName>
    <definedName name="fn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frvr" hidden="1">{"Dividend",#N/A,FALSE,"Cash Flow"}</definedName>
    <definedName name="Furniture_and_Internal_Planting">#REF!</definedName>
    <definedName name="ggg" hidden="1">{#N/A,#N/A,TRUE,"AS";#N/A,#N/A,TRUE,"CU"}</definedName>
    <definedName name="grg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ound">#REF!</definedName>
    <definedName name="Grounds_Maint" hidden="1">{#N/A,#N/A,FALSE,"Aging Summary";#N/A,#N/A,FALSE,"Ratio Analysis";#N/A,#N/A,FALSE,"Test 120 Day Accts";#N/A,#N/A,FALSE,"Tickmarks"}</definedName>
    <definedName name="gtrg" hidden="1">{"Dividend",#N/A,FALSE,"Cash Flow"}</definedName>
    <definedName name="head">#REF!</definedName>
    <definedName name="HEL" hidden="1">#REF!</definedName>
    <definedName name="Hiring">#REF!</definedName>
    <definedName name="HORACashImpact">#REF!</definedName>
    <definedName name="HORAInterest">#REF!</definedName>
    <definedName name="HP" hidden="1">{#N/A,#N/A,TRUE,"AS";#N/A,#N/A,TRUE,"CU"}</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3" hidden="1">TRUE</definedName>
    <definedName name="HTML_OBDlg4" hidden="1">TRUE</definedName>
    <definedName name="HTML_OS" hidden="1">0</definedName>
    <definedName name="HTML_PathFile" hidden="1">"C:\My Documents\MyHTML.htm"</definedName>
    <definedName name="HTML_PathTemplate" hidden="1">"H:\HTML\mstates\MSTemp.htm"</definedName>
    <definedName name="HTML_Title" hidden="1">"PMTemplate"</definedName>
    <definedName name="HVAC_Mechanical">#REF!</definedName>
    <definedName name="Hyde" hidden="1">{#N/A,#N/A,TRUE,"AS";#N/A,#N/A,TRUE,"CU"}</definedName>
    <definedName name="IDL" hidden="1">{#N/A,#N/A,TRUE,"AS";#N/A,#N/A,TRUE,"CU"}</definedName>
    <definedName name="IDL." hidden="1">{#N/A,#N/A,TRUE,"AS";#N/A,#N/A,TRUE,"CU"}</definedName>
    <definedName name="IGCHANGE">#REF!</definedName>
    <definedName name="InterestBridgingLoanPeriodic">#REF!</definedName>
    <definedName name="InterestCash">#REF!</definedName>
    <definedName name="InterestEquityBridgePeriodic">#REF!</definedName>
    <definedName name="InterestOverdraft">#REF!</definedName>
    <definedName name="InterestPaymentReserve">#REF!</definedName>
    <definedName name="InterestSenior">#REF!</definedName>
    <definedName name="InterestSeniorB">#REF!</definedName>
    <definedName name="Internal_Fabric_Finishes_and_Fittings">#REF!</definedName>
    <definedName name="IRRTolerance">10</definedName>
    <definedName name="Item_Description">#REF!</definedName>
    <definedName name="JB.TB.30.06.02" hidden="1">#REF!</definedName>
    <definedName name="Keywords_A">#REF!</definedName>
    <definedName name="KEYX" hidden="1">#REF!</definedName>
    <definedName name="L1Codes">#REF!</definedName>
    <definedName name="L2codes">#REF!</definedName>
    <definedName name="Letting">#REF!</definedName>
    <definedName name="Level2">#REF!</definedName>
    <definedName name="Life">#REF!</definedName>
    <definedName name="Lifts_and_Conveyors">#REF!</definedName>
    <definedName name="LiquidationSaleOfAssets">#REF!</definedName>
    <definedName name="list">#REF!</definedName>
    <definedName name="Listed_Building">#REF!</definedName>
    <definedName name="Location_Lookup_Table">#REF!</definedName>
    <definedName name="locops">#REF!</definedName>
    <definedName name="locs">#REF!</definedName>
    <definedName name="LU_SUP">#REF!</definedName>
    <definedName name="MEEFIND"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mefindfindmeme" hidden="1">{"Dividend",#N/A,FALSE,"Cash Flow"}</definedName>
    <definedName name="MEFIND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MEMEFIND" hidden="1">{"Dividend",#N/A,FALSE,"Cash Flow"}</definedName>
    <definedName name="memefindmem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MonthlyToPeriodicSeniorRepayment">#REF!</definedName>
    <definedName name="MonthlyToPeriodicTotalDevelopmentExp">#REF!</definedName>
    <definedName name="MonthsInPeriod">3</definedName>
    <definedName name="MonthsInYear">12</definedName>
    <definedName name="NetCashIncrease">#REF!</definedName>
    <definedName name="New" hidden="1">{#N/A,#N/A,FALSE,"Aging Summary";#N/A,#N/A,FALSE,"Ratio Analysis";#N/A,#N/A,FALSE,"Test 120 Day Accts";#N/A,#N/A,FALSE,"Tickmarks"}</definedName>
    <definedName name="nimdy" hidden="1">#REF!</definedName>
    <definedName name="OHP">#REF!</definedName>
    <definedName name="old">#REF!</definedName>
    <definedName name="OLDER">#REF!</definedName>
    <definedName name="Operational_Need">#REF!</definedName>
    <definedName name="OpexPeriodicallyFMContractTotalMoney">#REF!</definedName>
    <definedName name="OpexPeriodicallySPVOverheadsTotalMoney">#REF!</definedName>
    <definedName name="OpexPeriodicallyTPITotalMoney">#REF!</definedName>
    <definedName name="PaymentReserveNetCashImpact">#REF!</definedName>
    <definedName name="PeriodFrom">#REF!</definedName>
    <definedName name="PeriodTo">#REF!</definedName>
    <definedName name="PeriodYearNumber">#REF!</definedName>
    <definedName name="pivot_location">#REF!</definedName>
    <definedName name="Plumbing_and_Sanitary">#REF!</definedName>
    <definedName name="Pool" hidden="1">{#N/A,#N/A,FALSE,"Aging Summary";#N/A,#N/A,FALSE,"Ratio Analysis";#N/A,#N/A,FALSE,"Test 120 Day Accts";#N/A,#N/A,FALSE,"Tickmarks"}</definedName>
    <definedName name="_xlnm.Print_Titles" localSheetId="4">'4. NRM3 Logic&amp;Levels Table 2026'!$1:$5</definedName>
    <definedName name="Project_Company">#REF!</definedName>
    <definedName name="Project_Name">#REF!</definedName>
    <definedName name="PROPCAT">#REF!</definedName>
    <definedName name="q" hidden="1">{#N/A,#N/A,FALSE,"Aging Summary";#N/A,#N/A,FALSE,"Ratio Analysis";#N/A,#N/A,FALSE,"Test 120 Day Accts";#N/A,#N/A,FALSE,"Tickmarks"}</definedName>
    <definedName name="Remaining_Design_Life">#REF!</definedName>
    <definedName name="ReportColumnsAnnual">"$ES:$Gd"</definedName>
    <definedName name="ReportColumnsPeriodic">"$D:$EQ"</definedName>
    <definedName name="RevenueMoneyTotal">#REF!</definedName>
    <definedName name="RISK">#REF!</definedName>
    <definedName name="RISK2">#REF!</definedName>
    <definedName name="RiskAutoStopPercChange">1.5</definedName>
    <definedName name="RiskCollectDistributionSamples">2</definedName>
    <definedName name="RiskExcelReportsGoInNewWorkbook">TRUE</definedName>
    <definedName name="RiskExcelReportsToGenerate">6184</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0</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oisin" hidden="1">{#N/A,#N/A,TRUE,"AS";#N/A,#N/A,TRUE,"CU"}</definedName>
    <definedName name="Rosh" hidden="1">{#N/A,#N/A,TRUE,"AS";#N/A,#N/A,TRUE,"CU"}</definedName>
    <definedName name="rr" hidden="1">{#N/A,#N/A,FALSE,"Aging Summary";#N/A,#N/A,FALSE,"Ratio Analysis";#N/A,#N/A,FALSE,"Test 120 Day Accts";#N/A,#N/A,FALSE,"Tickmarks"}</definedName>
    <definedName name="s" hidden="1">{#N/A,#N/A,FALSE,"Aging Summary";#N/A,#N/A,FALSE,"Ratio Analysis";#N/A,#N/A,FALSE,"Test 120 Day Accts";#N/A,#N/A,FALSE,"Tickmarks"}</definedName>
    <definedName name="sasas" hidden="1">{"print montly",#N/A,FALSE,"Monthly";"print daily",#N/A,FALSE,"Daily";"Breakfast",#N/A,FALSE,"Breakfast";"am/pm break",#N/A,FALSE,"AM PM Break";"Print Lunch",#N/A,FALSE,"Lunch";"Print BCV",#N/A,FALSE,"BCV";"Print Hospitally",#N/A,FALSE,"Hospitality"}</definedName>
    <definedName name="Scheduled_Monument">#REF!</definedName>
    <definedName name="Schools">#REF!</definedName>
    <definedName name="Scope">#REF!</definedName>
    <definedName name="SEC" hidden="1">{#N/A,#N/A,TRUE,"AS";#N/A,#N/A,TRUE,"CU"}</definedName>
    <definedName name="SECIDL" hidden="1">{#N/A,#N/A,TRUE,"AS";#N/A,#N/A,TRUE,"CU"}</definedName>
    <definedName name="Security">#REF!</definedName>
    <definedName name="sencount" hidden="1">1</definedName>
    <definedName name="SeniorBDrawdowns">#REF!</definedName>
    <definedName name="SeniorBRepayments">#REF!</definedName>
    <definedName name="SeniorBRepaymentSwap">#REF!</definedName>
    <definedName name="SeniorDrawdowns">#REF!</definedName>
    <definedName name="SeniorDrawdownsBridgingLoan">#REF!</definedName>
    <definedName name="SeniorDrawdownsEquityBridge">#REF!</definedName>
    <definedName name="SeniorRepaymentEquityBridgeAmortisation">#REF!</definedName>
    <definedName name="SeniorRepayments">#REF!</definedName>
    <definedName name="SeniorRepaymentsBridgingLoan">#REF!</definedName>
    <definedName name="SeniorRepaymentsEquityBridge">#REF!</definedName>
    <definedName name="SeniorRepaymentSwap">#REF!</definedName>
    <definedName name="Service_Level">#REF!</definedName>
    <definedName name="sf" hidden="1">{"'Summary'!$A$1:$I$79"}</definedName>
    <definedName name="SFCACodes">#REF!</definedName>
    <definedName name="SinkingFundCapexExpenditure">#REF!</definedName>
    <definedName name="SinkingFundCashImpact">#REF!</definedName>
    <definedName name="SinkingFundClearOut">#REF!</definedName>
    <definedName name="SinkingFundRevenueExpenditure">#REF!</definedName>
    <definedName name="Site_status">#REF!</definedName>
    <definedName name="SitesBoth" hidden="1">{#N/A,#N/A,TRUE,"AS";#N/A,#N/A,TRUE,"CU"}</definedName>
    <definedName name="sorta" hidden="1">#REF!</definedName>
    <definedName name="Sortof" hidden="1">#REF!</definedName>
    <definedName name="Southe1">#REF!</definedName>
    <definedName name="southe10">#REF!</definedName>
    <definedName name="southe2">#REF!</definedName>
    <definedName name="southe3">#REF!</definedName>
    <definedName name="southe4">#REF!</definedName>
    <definedName name="southe5">#REF!</definedName>
    <definedName name="southe6">#REF!</definedName>
    <definedName name="southe7">#REF!</definedName>
    <definedName name="southe8">#REF!</definedName>
    <definedName name="southe9">#REF!</definedName>
    <definedName name="SouthW1">#REF!</definedName>
    <definedName name="southw10">#REF!</definedName>
    <definedName name="SouthW2">#REF!</definedName>
    <definedName name="southw3">#REF!</definedName>
    <definedName name="southw4">#REF!</definedName>
    <definedName name="southw5">#REF!</definedName>
    <definedName name="southw6">#REF!</definedName>
    <definedName name="southw7">#REF!</definedName>
    <definedName name="southw8">#REF!</definedName>
    <definedName name="southw9">#REF!</definedName>
    <definedName name="Spaces" hidden="1">{"Summary sheet",#N/A,TRUE,"Output pres";"Proforma 1 and 2",#N/A,TRUE,"Ratios";"Proforma 3,4 and 5",#N/A,TRUE,"FS";"Proforma 8,9 and 10",#N/A,TRUE,"Calcs"}</definedName>
    <definedName name="spaces2" hidden="1">{"Summary sheet",#N/A,TRUE,"Output pres";"Proforma 1 and 2",#N/A,TRUE,"Ratios";"Proforma 3,4 and 5",#N/A,TRUE,"FS";"Proforma 8,9 and 10",#N/A,TRUE,"Calcs"}</definedName>
    <definedName name="Spare_Capacity">#REF!</definedName>
    <definedName name="sports">#REF!</definedName>
    <definedName name="Statutory_Compliance">#REF!</definedName>
    <definedName name="Structure">#REF!</definedName>
    <definedName name="SubDebtDrawdown">#REF!</definedName>
    <definedName name="SubDebtInterestRepaid">#REF!</definedName>
    <definedName name="SubDebtRepayment">#REF!</definedName>
    <definedName name="summary">#REF!</definedName>
    <definedName name="survery2">#REF!</definedName>
    <definedName name="survey">#REF!</definedName>
    <definedName name="Swvu.Print._.Area." hidden="1">#REF!</definedName>
    <definedName name="TaxPaid">#REF!</definedName>
    <definedName name="Tenure">#REF!</definedName>
    <definedName name="Test" hidden="1">{#N/A,#N/A,FALSE,"Aging Summary";#N/A,#N/A,FALSE,"Ratio Analysis";#N/A,#N/A,FALSE,"Test 120 Day Accts";#N/A,#N/A,FALSE,"Tickmarks"}</definedName>
    <definedName name="Time_Required">#REF!</definedName>
    <definedName name="Tolerance">0.000001</definedName>
    <definedName name="Total_1_1">#REF!</definedName>
    <definedName name="Total_1_2">#REF!</definedName>
    <definedName name="Total_1_3">#REF!</definedName>
    <definedName name="Total_1_4">#REF!</definedName>
    <definedName name="Total_1_5">#REF!</definedName>
    <definedName name="Total_10_1">#REF!</definedName>
    <definedName name="Total_10_2">#REF!</definedName>
    <definedName name="Total_10_3">#REF!</definedName>
    <definedName name="Total_10_4">#REF!</definedName>
    <definedName name="Total_10_5">#REF!</definedName>
    <definedName name="Total_2_1">#REF!</definedName>
    <definedName name="Total_2_2">#REF!</definedName>
    <definedName name="Total_2_3">#REF!</definedName>
    <definedName name="Total_2_4">#REF!</definedName>
    <definedName name="Total_2_5">#REF!</definedName>
    <definedName name="Total_3_1">#REF!</definedName>
    <definedName name="Total_3_2">#REF!</definedName>
    <definedName name="Total_3_3">#REF!</definedName>
    <definedName name="Total_3_4">#REF!</definedName>
    <definedName name="Total_3_5">#REF!</definedName>
    <definedName name="Total_4_1">#REF!</definedName>
    <definedName name="Total_4_2">#REF!</definedName>
    <definedName name="Total_4_3">#REF!</definedName>
    <definedName name="Total_4_4">#REF!</definedName>
    <definedName name="Total_4_5">#REF!</definedName>
    <definedName name="Total_5_1">#REF!</definedName>
    <definedName name="Total_5_2">#REF!</definedName>
    <definedName name="Total_5_3">#REF!</definedName>
    <definedName name="Total_5_4">#REF!</definedName>
    <definedName name="Total_5_5">#REF!</definedName>
    <definedName name="Total_6_1">#REF!</definedName>
    <definedName name="Total_6_2">#REF!</definedName>
    <definedName name="Total_6_3">#REF!</definedName>
    <definedName name="Total_6_4">#REF!</definedName>
    <definedName name="Total_6_5">#REF!</definedName>
    <definedName name="Total_7_1">#REF!</definedName>
    <definedName name="Total_7_2">#REF!</definedName>
    <definedName name="Total_7_3">#REF!</definedName>
    <definedName name="Total_7_4">#REF!</definedName>
    <definedName name="Total_7_5">#REF!</definedName>
    <definedName name="Total_8_1">#REF!</definedName>
    <definedName name="Total_8_2">#REF!</definedName>
    <definedName name="Total_8_3">#REF!</definedName>
    <definedName name="Total_8_4">#REF!</definedName>
    <definedName name="Total_8_5">#REF!</definedName>
    <definedName name="Total_9_1">#REF!</definedName>
    <definedName name="Total_9_2">#REF!</definedName>
    <definedName name="Total_9_3">#REF!</definedName>
    <definedName name="Total_9_4">#REF!</definedName>
    <definedName name="Total_9_5">#REF!</definedName>
    <definedName name="tranche1">#REF!</definedName>
    <definedName name="tranche2">#REF!</definedName>
    <definedName name="tranche3">#REF!</definedName>
    <definedName name="tranche4">#REF!</definedName>
    <definedName name="tranche5">#REF!</definedName>
    <definedName name="treeList" hidden="1">"10000000000000000000000000000000000000000000000000000000000000000000000000000000000000000000000000000000000000000000000000000000000000000000000000000000000000000000000000000000000000000000000000000000"</definedName>
    <definedName name="Uniformat">#REF!</definedName>
    <definedName name="Units">#REF!</definedName>
    <definedName name="UoM">#REF!</definedName>
    <definedName name="UsedSFCACodes">#REF!</definedName>
    <definedName name="v" hidden="1">{#N/A,#N/A,FALSE,"Aging Summary";#N/A,#N/A,FALSE,"Ratio Analysis";#N/A,#N/A,FALSE,"Test 120 Day Accts";#N/A,#N/A,FALSE,"Tickmarks"}</definedName>
    <definedName name="vv" hidden="1">{#N/A,#N/A,TRUE,"AS";#N/A,#N/A,TRUE,"CU"}</definedName>
    <definedName name="Waste_Water">#REF!</definedName>
    <definedName name="What" hidden="1">{#N/A,#N/A,FALSE,"Aging Summary";#N/A,#N/A,FALSE,"Ratio Analysis";#N/A,#N/A,FALSE,"Test 120 Day Accts";#N/A,#N/A,FALSE,"Tickmarks"}</definedName>
    <definedName name="Whole">#REF!</definedName>
    <definedName name="Willoughby" hidden="1">{#N/A,#N/A,FALSE,"Aging Summary";#N/A,#N/A,FALSE,"Ratio Analysis";#N/A,#N/A,FALSE,"Test 120 Day Accts";#N/A,#N/A,FALSE,"Tickmarks"}</definedName>
    <definedName name="WO" hidden="1">{#N/A,#N/A,FALSE,"Aging Summary";#N/A,#N/A,FALSE,"Ratio Analysis";#N/A,#N/A,FALSE,"Test 120 Day Accts";#N/A,#N/A,FALSE,"Tickmarks"}</definedName>
    <definedName name="WorkingCapitalPeriodicCreditorIncrease">#REF!</definedName>
    <definedName name="WorkingCapitalPeriodicDebtorIncrease">#REF!</definedName>
    <definedName name="WorkingCapitalPeriodicVATIncrease">#REF!</definedName>
    <definedName name="WORKSPACKAGE">#REF!</definedName>
    <definedName name="wrn.Aging._.and._.Trend._.Analysis." hidden="1">{#N/A,#N/A,FALSE,"Aging Summary";#N/A,#N/A,FALSE,"Ratio Analysis";#N/A,#N/A,FALSE,"Test 120 Day Accts";#N/A,#N/A,FALSE,"Tickmarks"}</definedName>
    <definedName name="wrn.AS._.CU." hidden="1">{#N/A,#N/A,TRUE,"AS";#N/A,#N/A,TRUE,"CU"}</definedName>
    <definedName name="wrn.Calulation._.Sheets." hidden="1">{#N/A,#N/A,FALSE,"cover";#N/A,#N/A,FALSE,"page_1";#N/A,#N/A,FALSE,"page_2";#N/A,#N/A,FALSE,"page_3";#N/A,#N/A,FALSE,"page_4"}</definedName>
    <definedName name="wrn.Dividend._.Schedule." hidden="1">{"Dividend",#N/A,FALSE,"Cash Flow"}</definedName>
    <definedName name="wrn.Labour." hidden="1">{#N/A,#N/A,FALSE,"Mech";#N/A,#N/A,FALSE,"PubH";#N/A,#N/A,FALSE,"Cont";#N/A,#N/A,FALSE,"Summary"}</definedName>
    <definedName name="wrn.MoD._.Summary." hidden="1">{"Summary sheet",#N/A,TRUE,"Output pres";"Proforma 1 and 2",#N/A,TRUE,"Ratios";"Proforma 3,4 and 5",#N/A,TRUE,"FS";"Proforma 8,9 and 10",#N/A,TRUE,"Calcs"}</definedName>
    <definedName name="wrn.Prelims._.Budget._.Forecast._.PB._.to._.FC." hidden="1">{"Dev Team",#N/A,FALSE,"Staff-Project";"Del Team",#N/A,FALSE,"Staff-Project";"Whiston",#N/A,FALSE,"Staff-Project";"St Helens",#N/A,FALSE,"Staff-Project";"Newton",#N/A,FALSE,"Staff-Project";"Totals",#N/A,FALSE,"Staff-Project"}</definedName>
    <definedName name="wrn.Print._.All._.Financials." hidden="1">{"print montly",#N/A,FALSE,"Monthly";"print daily",#N/A,FALSE,"Daily";"Breakfast",#N/A,FALSE,"Breakfast";"am/pm break",#N/A,FALSE,"AM PM Break";"Print Lunch",#N/A,FALSE,"Lunch";"Print BCV",#N/A,FALSE,"BCV";"Print Hospitally",#N/A,FALSE,"Hospitality"}</definedName>
    <definedName name="wrn.Print._.Breakfast." hidden="1">{"Breakfast",#N/A,FALSE,"Breakfast"}</definedName>
    <definedName name="wrn.Printall." hidden="1">{#N/A,#N/A,FALSE,"Manag";#N/A,#N/A,FALSE,"MaintSaff";#N/A,#N/A,FALSE,"AccStaff";#N/A,#N/A,FALSE,"SubCon";#N/A,#N/A,FALSE,"SitOh";#N/A,#N/A,FALSE,"Total";#N/A,#N/A,FALSE,"Summary";#N/A,#N/A,FALSE,"Mobi";#N/A,#N/A,FALSE,"SRatesL";#N/A,#N/A,FALSE,"NSRates"}</definedName>
    <definedName name="wrn.Summ_Assum_Graphs." hidden="1">{#N/A,#N/A,TRUE,"Initial";#N/A,#N/A,TRUE,"Graphs"}</definedName>
    <definedName name="wrn.WholeModel." hidden="1">{#N/A,#N/A,TRUE,"Initial";#N/A,#N/A,TRUE,"CFs_P&amp;L_B&amp;S";#N/A,#N/A,TRUE,"Inv&amp;Fin";#N/A,#N/A,TRUE,"Depreciation";#N/A,#N/A,TRUE,"Energy";#N/A,#N/A,TRUE,"Index";#N/A,#N/A,TRUE,"Graphs";#N/A,#N/A,TRUE,"T_Contest"}</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vu.Print._.Area." hidden="1">{TRUE,TRUE,-1.25,-15.5,604.5,366.75,FALSE,TRUE,FALSE,FALSE,0,1,#N/A,1,10,9.74193548387097,1,3,FALSE,TRUE,3,TRUE,1,FALSE,100,"Swvu.Print._.Area.","ACwvu.Print._.Area.",#N/A,FALSE,FALSE,0.984251968503937,0.748031496062992,0.708661417322835,0.354330708661417,2,"&amp;A","Page &amp;P",FALSE,FALSE,FALSE,FALSE,1,100,#N/A,#N/A,FALSE,FALSE,#N/A,#N/A,TRUE,FALSE,TRUE,9,65532,65532,FALSE,FALSE,TRUE,TRUE,TRUE}</definedName>
    <definedName name="YN">#REF!</definedName>
    <definedName name="z"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5" i="21" l="1"/>
  <c r="X51" i="21"/>
  <c r="V51" i="21"/>
  <c r="T51" i="21"/>
  <c r="V38" i="21"/>
  <c r="U38" i="21"/>
  <c r="T38" i="21"/>
  <c r="S38" i="21"/>
  <c r="Q38" i="21"/>
  <c r="X38" i="21"/>
  <c r="V37" i="21"/>
  <c r="U37" i="21"/>
  <c r="T37" i="21"/>
  <c r="S37" i="21"/>
  <c r="Q37" i="21"/>
  <c r="W37" i="21"/>
  <c r="V35" i="21"/>
  <c r="U35" i="21"/>
  <c r="T35" i="21"/>
  <c r="S35" i="21"/>
  <c r="Q35" i="21"/>
  <c r="X35" i="21"/>
  <c r="X33" i="21"/>
  <c r="W33" i="21"/>
  <c r="T33" i="21"/>
  <c r="S33" i="21"/>
  <c r="Q33" i="21"/>
  <c r="U33" i="21"/>
  <c r="X32" i="21"/>
  <c r="W32" i="21"/>
  <c r="V32" i="21"/>
  <c r="T32" i="21"/>
  <c r="S32" i="21"/>
  <c r="Q32" i="21"/>
  <c r="M32" i="21"/>
  <c r="U32" i="21"/>
  <c r="X31" i="21"/>
  <c r="V31" i="21"/>
  <c r="U31" i="21"/>
  <c r="T31" i="21"/>
  <c r="S31" i="21"/>
  <c r="Q31" i="21"/>
  <c r="M31" i="21"/>
  <c r="W31" i="21"/>
  <c r="X29" i="21"/>
  <c r="W29" i="21"/>
  <c r="V29" i="21"/>
  <c r="U29" i="21"/>
  <c r="T29" i="21"/>
  <c r="S29" i="21"/>
  <c r="Q29" i="21"/>
  <c r="X28" i="21"/>
  <c r="W28" i="21"/>
  <c r="V28" i="21"/>
  <c r="U28" i="21"/>
  <c r="T28" i="21"/>
  <c r="S28" i="21"/>
  <c r="Q28" i="21"/>
  <c r="W27" i="21"/>
  <c r="V27" i="21"/>
  <c r="U27" i="21"/>
  <c r="T27" i="21"/>
  <c r="S27" i="21"/>
  <c r="Q27" i="21"/>
  <c r="X27" i="21"/>
  <c r="X26" i="21"/>
  <c r="W26" i="21"/>
  <c r="V26" i="21"/>
  <c r="U26" i="21"/>
  <c r="T26" i="21"/>
  <c r="S26" i="21"/>
  <c r="Q26" i="21"/>
  <c r="X25" i="21"/>
  <c r="W25" i="21"/>
  <c r="U25" i="21"/>
  <c r="T25" i="21"/>
  <c r="S25" i="21"/>
  <c r="Q25" i="21"/>
  <c r="V25" i="21"/>
  <c r="V23" i="21"/>
  <c r="U23" i="21"/>
  <c r="T23" i="21"/>
  <c r="S23" i="21"/>
  <c r="Q23" i="21"/>
  <c r="W23" i="21"/>
  <c r="X22" i="21"/>
  <c r="W22" i="21"/>
  <c r="T22" i="21"/>
  <c r="S22" i="21"/>
  <c r="Q22" i="21"/>
  <c r="V22" i="21"/>
  <c r="X20" i="21"/>
  <c r="W20" i="21"/>
  <c r="T20" i="21"/>
  <c r="S20" i="21"/>
  <c r="Q20" i="21"/>
  <c r="U20" i="21"/>
  <c r="X18" i="21"/>
  <c r="W18" i="21"/>
  <c r="V18" i="21"/>
  <c r="U18" i="21"/>
  <c r="T18" i="21"/>
  <c r="S18" i="21"/>
  <c r="Q18" i="21"/>
  <c r="X17" i="21"/>
  <c r="W17" i="21"/>
  <c r="V17" i="21"/>
  <c r="U17" i="21"/>
  <c r="T17" i="21"/>
  <c r="S17" i="21"/>
  <c r="Q17" i="21"/>
  <c r="X16" i="21"/>
  <c r="W16" i="21"/>
  <c r="V16" i="21"/>
  <c r="U16" i="21"/>
  <c r="T16" i="21"/>
  <c r="S16" i="21"/>
  <c r="Q16" i="21"/>
  <c r="M16" i="21"/>
  <c r="X15" i="21"/>
  <c r="W15" i="21"/>
  <c r="V15" i="21"/>
  <c r="U15" i="21"/>
  <c r="T15" i="21"/>
  <c r="S15" i="21"/>
  <c r="Q15" i="21"/>
  <c r="M15" i="21"/>
  <c r="X14" i="21"/>
  <c r="W14" i="21"/>
  <c r="V14" i="21"/>
  <c r="U14" i="21"/>
  <c r="T14" i="21"/>
  <c r="S14" i="21"/>
  <c r="Q14" i="21"/>
  <c r="X13" i="21"/>
  <c r="W13" i="21"/>
  <c r="V13" i="21"/>
  <c r="U13" i="21"/>
  <c r="T13" i="21"/>
  <c r="S13" i="21"/>
  <c r="Q13" i="21"/>
  <c r="X11" i="21"/>
  <c r="W11" i="21"/>
  <c r="U11" i="21"/>
  <c r="T11" i="21"/>
  <c r="T43" i="21"/>
  <c r="T49" i="21"/>
  <c r="S11" i="21"/>
  <c r="S43" i="21"/>
  <c r="S49" i="21"/>
  <c r="Q11" i="21"/>
  <c r="V11" i="21"/>
  <c r="Q174" i="19"/>
  <c r="R174" i="19"/>
  <c r="P174" i="19"/>
  <c r="AL172" i="19"/>
  <c r="AM172" i="19"/>
  <c r="P172" i="19"/>
  <c r="AL170" i="19"/>
  <c r="AM170" i="19"/>
  <c r="P170" i="19"/>
  <c r="AM169" i="19"/>
  <c r="AL169" i="19"/>
  <c r="P169" i="19"/>
  <c r="P167" i="19"/>
  <c r="AL165" i="19"/>
  <c r="AM165" i="19"/>
  <c r="P165" i="19"/>
  <c r="P163" i="19"/>
  <c r="O163" i="19"/>
  <c r="P162" i="19"/>
  <c r="O162" i="19"/>
  <c r="AD161" i="19"/>
  <c r="AC161" i="19"/>
  <c r="V161" i="19"/>
  <c r="P161" i="19"/>
  <c r="AJ161" i="19"/>
  <c r="O161" i="19"/>
  <c r="P160" i="19"/>
  <c r="O160" i="19"/>
  <c r="P159" i="19"/>
  <c r="AC159" i="19"/>
  <c r="O159" i="19"/>
  <c r="P158" i="19"/>
  <c r="O158" i="19"/>
  <c r="P157" i="19"/>
  <c r="O157" i="19"/>
  <c r="P156" i="19"/>
  <c r="O156" i="19"/>
  <c r="P155" i="19"/>
  <c r="O155" i="19"/>
  <c r="P154" i="19"/>
  <c r="O154" i="19"/>
  <c r="P153" i="19"/>
  <c r="O153" i="19"/>
  <c r="U152" i="19"/>
  <c r="P152" i="19"/>
  <c r="O152" i="19"/>
  <c r="P151" i="19"/>
  <c r="O151" i="19"/>
  <c r="AD150" i="19"/>
  <c r="V150" i="19"/>
  <c r="U150" i="19"/>
  <c r="P150" i="19"/>
  <c r="AJ150" i="19"/>
  <c r="O150" i="19"/>
  <c r="P149" i="19"/>
  <c r="O149" i="19"/>
  <c r="P148" i="19"/>
  <c r="O148" i="19"/>
  <c r="AD147" i="19"/>
  <c r="AC147" i="19"/>
  <c r="P147" i="19"/>
  <c r="AJ147" i="19"/>
  <c r="O147" i="19"/>
  <c r="AD146" i="19"/>
  <c r="V146" i="19"/>
  <c r="U146" i="19"/>
  <c r="P146" i="19"/>
  <c r="AJ146" i="19"/>
  <c r="AJ145" i="19"/>
  <c r="O146" i="19"/>
  <c r="P145" i="19"/>
  <c r="O145" i="19"/>
  <c r="AD144" i="19"/>
  <c r="AD142" i="19"/>
  <c r="AC144" i="19"/>
  <c r="P144" i="19"/>
  <c r="O144" i="19"/>
  <c r="AI143" i="19"/>
  <c r="AE143" i="19"/>
  <c r="AD143" i="19"/>
  <c r="AA143" i="19"/>
  <c r="W143" i="19"/>
  <c r="U143" i="19"/>
  <c r="T143" i="19"/>
  <c r="S143" i="19"/>
  <c r="P143" i="19"/>
  <c r="AH143" i="19"/>
  <c r="O143" i="19"/>
  <c r="P142" i="19"/>
  <c r="O142" i="19"/>
  <c r="AJ141" i="19"/>
  <c r="AI141" i="19"/>
  <c r="AE141" i="19"/>
  <c r="AB141" i="19"/>
  <c r="AA141" i="19"/>
  <c r="V141" i="19"/>
  <c r="U141" i="19"/>
  <c r="T141" i="19"/>
  <c r="S141" i="19"/>
  <c r="P141" i="19"/>
  <c r="AH141" i="19"/>
  <c r="O141" i="19"/>
  <c r="O140" i="19"/>
  <c r="AJ139" i="19"/>
  <c r="AI139" i="19"/>
  <c r="AC139" i="19"/>
  <c r="AB139" i="19"/>
  <c r="Z139" i="19"/>
  <c r="W139" i="19"/>
  <c r="S139" i="19"/>
  <c r="R139" i="19"/>
  <c r="P139" i="19"/>
  <c r="AG139" i="19"/>
  <c r="O139" i="19"/>
  <c r="AJ138" i="19"/>
  <c r="AD138" i="19"/>
  <c r="AA138" i="19"/>
  <c r="Z138" i="19"/>
  <c r="Z137" i="19"/>
  <c r="P138" i="19"/>
  <c r="AC138" i="19"/>
  <c r="AC137" i="19"/>
  <c r="O138" i="19"/>
  <c r="P137" i="19"/>
  <c r="O137" i="19"/>
  <c r="AJ136" i="19"/>
  <c r="AI136" i="19"/>
  <c r="AE136" i="19"/>
  <c r="AD136" i="19"/>
  <c r="Z136" i="19"/>
  <c r="W136" i="19"/>
  <c r="U136" i="19"/>
  <c r="T136" i="19"/>
  <c r="P136" i="19"/>
  <c r="AG136" i="19"/>
  <c r="O136" i="19"/>
  <c r="AJ135" i="19"/>
  <c r="AJ134" i="19"/>
  <c r="AE135" i="19"/>
  <c r="AE134" i="19"/>
  <c r="AA135" i="19"/>
  <c r="P135" i="19"/>
  <c r="AH135" i="19"/>
  <c r="O135" i="19"/>
  <c r="P134" i="19"/>
  <c r="O134" i="19"/>
  <c r="AH133" i="19"/>
  <c r="AE133" i="19"/>
  <c r="AE132" i="19"/>
  <c r="AC133" i="19"/>
  <c r="AC132" i="19"/>
  <c r="AB133" i="19"/>
  <c r="AB132" i="19"/>
  <c r="V133" i="19"/>
  <c r="V132" i="19"/>
  <c r="U133" i="19"/>
  <c r="U132" i="19"/>
  <c r="S133" i="19"/>
  <c r="S132" i="19"/>
  <c r="R133" i="19"/>
  <c r="R132" i="19"/>
  <c r="P133" i="19"/>
  <c r="AG133" i="19"/>
  <c r="AG132" i="19"/>
  <c r="O133" i="19"/>
  <c r="AH132" i="19"/>
  <c r="P132" i="19"/>
  <c r="O132" i="19"/>
  <c r="AI131" i="19"/>
  <c r="AI129" i="19"/>
  <c r="AB131" i="19"/>
  <c r="AA131" i="19"/>
  <c r="P131" i="19"/>
  <c r="AH131" i="19"/>
  <c r="O131" i="19"/>
  <c r="AJ130" i="19"/>
  <c r="AI130" i="19"/>
  <c r="AC130" i="19"/>
  <c r="AB130" i="19"/>
  <c r="Z130" i="19"/>
  <c r="W130" i="19"/>
  <c r="S130" i="19"/>
  <c r="R130" i="19"/>
  <c r="P130" i="19"/>
  <c r="AG130" i="19"/>
  <c r="O130" i="19"/>
  <c r="P129" i="19"/>
  <c r="O129" i="19"/>
  <c r="AJ128" i="19"/>
  <c r="AJ127" i="19"/>
  <c r="AC128" i="19"/>
  <c r="AC127" i="19"/>
  <c r="AA128" i="19"/>
  <c r="AA127" i="19"/>
  <c r="P128" i="19"/>
  <c r="S128" i="19"/>
  <c r="S127" i="19"/>
  <c r="O128" i="19"/>
  <c r="P127" i="19"/>
  <c r="O127" i="19"/>
  <c r="AI126" i="19"/>
  <c r="AI125" i="19"/>
  <c r="AH126" i="19"/>
  <c r="AH125" i="19"/>
  <c r="AA126" i="19"/>
  <c r="AA125" i="19"/>
  <c r="W126" i="19"/>
  <c r="W125" i="19"/>
  <c r="P126" i="19"/>
  <c r="AB126" i="19"/>
  <c r="AB125" i="19"/>
  <c r="O126" i="19"/>
  <c r="P125" i="19"/>
  <c r="O125" i="19"/>
  <c r="O124" i="19"/>
  <c r="AA123" i="19"/>
  <c r="P123" i="19"/>
  <c r="AG123" i="19"/>
  <c r="O123" i="19"/>
  <c r="AG122" i="19"/>
  <c r="AE122" i="19"/>
  <c r="AC122" i="19"/>
  <c r="AB122" i="19"/>
  <c r="W122" i="19"/>
  <c r="V122" i="19"/>
  <c r="T122" i="19"/>
  <c r="S122" i="19"/>
  <c r="P122" i="19"/>
  <c r="AF122" i="19"/>
  <c r="O122" i="19"/>
  <c r="P121" i="19"/>
  <c r="O121" i="19"/>
  <c r="O120" i="19"/>
  <c r="P119" i="19"/>
  <c r="O119" i="19"/>
  <c r="P118" i="19"/>
  <c r="O118" i="19"/>
  <c r="AJ117" i="19"/>
  <c r="U117" i="19"/>
  <c r="P117" i="19"/>
  <c r="O117" i="19"/>
  <c r="AC116" i="19"/>
  <c r="S116" i="19"/>
  <c r="R116" i="19"/>
  <c r="P116" i="19"/>
  <c r="AB116" i="19"/>
  <c r="O116" i="19"/>
  <c r="P115" i="19"/>
  <c r="O115" i="19"/>
  <c r="P114" i="19"/>
  <c r="O114" i="19"/>
  <c r="P113" i="19"/>
  <c r="O113" i="19"/>
  <c r="P112" i="19"/>
  <c r="O112" i="19"/>
  <c r="P111" i="19"/>
  <c r="AE111" i="19"/>
  <c r="O111" i="19"/>
  <c r="P110" i="19"/>
  <c r="O110" i="19"/>
  <c r="P109" i="19"/>
  <c r="O109" i="19"/>
  <c r="AE108" i="19"/>
  <c r="AD108" i="19"/>
  <c r="P108" i="19"/>
  <c r="O108" i="19"/>
  <c r="AG107" i="19"/>
  <c r="P107" i="19"/>
  <c r="O107" i="19"/>
  <c r="P106" i="19"/>
  <c r="O106" i="19"/>
  <c r="AE105" i="19"/>
  <c r="AD105" i="19"/>
  <c r="V105" i="19"/>
  <c r="Q105" i="19"/>
  <c r="P105" i="19"/>
  <c r="Y105" i="19"/>
  <c r="O105" i="19"/>
  <c r="AE104" i="19"/>
  <c r="P104" i="19"/>
  <c r="AD104" i="19"/>
  <c r="AD103" i="19"/>
  <c r="O104" i="19"/>
  <c r="P103" i="19"/>
  <c r="O103" i="19"/>
  <c r="P102" i="19"/>
  <c r="AE102" i="19"/>
  <c r="O102" i="19"/>
  <c r="AD101" i="19"/>
  <c r="Y101" i="19"/>
  <c r="W101" i="19"/>
  <c r="V101" i="19"/>
  <c r="P101" i="19"/>
  <c r="Q101" i="19"/>
  <c r="O101" i="19"/>
  <c r="P100" i="19"/>
  <c r="O100" i="19"/>
  <c r="AG99" i="19"/>
  <c r="P99" i="19"/>
  <c r="O99" i="19"/>
  <c r="P98" i="19"/>
  <c r="O98" i="19"/>
  <c r="P97" i="19"/>
  <c r="O97" i="19"/>
  <c r="P96" i="19"/>
  <c r="O96" i="19"/>
  <c r="W95" i="19"/>
  <c r="V95" i="19"/>
  <c r="P95" i="19"/>
  <c r="Y95" i="19"/>
  <c r="O95" i="19"/>
  <c r="P94" i="19"/>
  <c r="O94" i="19"/>
  <c r="AC93" i="19"/>
  <c r="AB93" i="19"/>
  <c r="AB92" i="19"/>
  <c r="U93" i="19"/>
  <c r="U92" i="19"/>
  <c r="T93" i="19"/>
  <c r="T92" i="19"/>
  <c r="P93" i="19"/>
  <c r="AI93" i="19"/>
  <c r="AI92" i="19"/>
  <c r="O93" i="19"/>
  <c r="AC92" i="19"/>
  <c r="P92" i="19"/>
  <c r="O92" i="19"/>
  <c r="P91" i="19"/>
  <c r="O91" i="19"/>
  <c r="P90" i="19"/>
  <c r="AB90" i="19"/>
  <c r="O90" i="19"/>
  <c r="P89" i="19"/>
  <c r="O89" i="19"/>
  <c r="V88" i="19"/>
  <c r="U88" i="19"/>
  <c r="T88" i="19"/>
  <c r="P88" i="19"/>
  <c r="AD88" i="19"/>
  <c r="O88" i="19"/>
  <c r="AJ87" i="19"/>
  <c r="AF87" i="19"/>
  <c r="U87" i="19"/>
  <c r="U86" i="19"/>
  <c r="P87" i="19"/>
  <c r="O87" i="19"/>
  <c r="P86" i="19"/>
  <c r="O86" i="19"/>
  <c r="T85" i="19"/>
  <c r="T84" i="19"/>
  <c r="P85" i="19"/>
  <c r="O85" i="19"/>
  <c r="P84" i="19"/>
  <c r="O84" i="19"/>
  <c r="AB83" i="19"/>
  <c r="X83" i="19"/>
  <c r="V83" i="19"/>
  <c r="T83" i="19"/>
  <c r="P83" i="19"/>
  <c r="AJ83" i="19"/>
  <c r="O83" i="19"/>
  <c r="AF82" i="19"/>
  <c r="AB82" i="19"/>
  <c r="AB81" i="19"/>
  <c r="W82" i="19"/>
  <c r="V82" i="19"/>
  <c r="U82" i="19"/>
  <c r="P82" i="19"/>
  <c r="AC82" i="19"/>
  <c r="O82" i="19"/>
  <c r="P81" i="19"/>
  <c r="O81" i="19"/>
  <c r="O80" i="19"/>
  <c r="AE79" i="19"/>
  <c r="AD79" i="19"/>
  <c r="AB79" i="19"/>
  <c r="AA79" i="19"/>
  <c r="AA77" i="19"/>
  <c r="AA76" i="19"/>
  <c r="U79" i="19"/>
  <c r="T79" i="19"/>
  <c r="P79" i="19"/>
  <c r="O79" i="19"/>
  <c r="AJ78" i="19"/>
  <c r="AH78" i="19"/>
  <c r="AE78" i="19"/>
  <c r="AC78" i="19"/>
  <c r="AB78" i="19"/>
  <c r="AA78" i="19"/>
  <c r="Z78" i="19"/>
  <c r="W78" i="19"/>
  <c r="V78" i="19"/>
  <c r="T78" i="19"/>
  <c r="S78" i="19"/>
  <c r="R78" i="19"/>
  <c r="Q78" i="19"/>
  <c r="P78" i="19"/>
  <c r="AG78" i="19"/>
  <c r="O78" i="19"/>
  <c r="AB77" i="19"/>
  <c r="AB76" i="19"/>
  <c r="T77" i="19"/>
  <c r="T76" i="19"/>
  <c r="P77" i="19"/>
  <c r="O77" i="19"/>
  <c r="O76" i="19"/>
  <c r="AB75" i="19"/>
  <c r="AA75" i="19"/>
  <c r="P75" i="19"/>
  <c r="AJ75" i="19"/>
  <c r="O75" i="19"/>
  <c r="AI74" i="19"/>
  <c r="AH74" i="19"/>
  <c r="Z74" i="19"/>
  <c r="Y74" i="19"/>
  <c r="S74" i="19"/>
  <c r="R74" i="19"/>
  <c r="P74" i="19"/>
  <c r="AF74" i="19"/>
  <c r="O74" i="19"/>
  <c r="P73" i="19"/>
  <c r="O73" i="19"/>
  <c r="P72" i="19"/>
  <c r="S72" i="19"/>
  <c r="O72" i="19"/>
  <c r="O71" i="19"/>
  <c r="P71" i="19"/>
  <c r="P70" i="19"/>
  <c r="O70" i="19"/>
  <c r="AD69" i="19"/>
  <c r="P69" i="19"/>
  <c r="U69" i="19"/>
  <c r="O69" i="19"/>
  <c r="T68" i="19"/>
  <c r="S68" i="19"/>
  <c r="P68" i="19"/>
  <c r="AI68" i="19"/>
  <c r="AH67" i="19"/>
  <c r="P67" i="19"/>
  <c r="O67" i="19"/>
  <c r="P66" i="19"/>
  <c r="O66" i="19"/>
  <c r="P65" i="19"/>
  <c r="O65" i="19"/>
  <c r="P64" i="19"/>
  <c r="O64" i="19"/>
  <c r="P62" i="19"/>
  <c r="T62" i="19"/>
  <c r="T61" i="19"/>
  <c r="O62" i="19"/>
  <c r="P61" i="19"/>
  <c r="O61" i="19"/>
  <c r="O60" i="19"/>
  <c r="P59" i="19"/>
  <c r="O59" i="19"/>
  <c r="P58" i="19"/>
  <c r="AB57" i="19"/>
  <c r="AA57" i="19"/>
  <c r="P57" i="19"/>
  <c r="AJ57" i="19"/>
  <c r="O57" i="19"/>
  <c r="P56" i="19"/>
  <c r="AG56" i="19"/>
  <c r="O56" i="19"/>
  <c r="P55" i="19"/>
  <c r="O55" i="19"/>
  <c r="P54" i="19"/>
  <c r="AD54" i="19"/>
  <c r="O54" i="19"/>
  <c r="AA53" i="19"/>
  <c r="P53" i="19"/>
  <c r="O53" i="19"/>
  <c r="P52" i="19"/>
  <c r="AG52" i="19"/>
  <c r="O52" i="19"/>
  <c r="X51" i="19"/>
  <c r="P51" i="19"/>
  <c r="AF51" i="19"/>
  <c r="O51" i="19"/>
  <c r="P50" i="19"/>
  <c r="AC50" i="19"/>
  <c r="O50" i="19"/>
  <c r="P49" i="19"/>
  <c r="AJ49" i="19"/>
  <c r="O49" i="19"/>
  <c r="P48" i="19"/>
  <c r="O48" i="19"/>
  <c r="P47" i="19"/>
  <c r="O47" i="19"/>
  <c r="P46" i="19"/>
  <c r="X46" i="19"/>
  <c r="O46" i="19"/>
  <c r="AF45" i="19"/>
  <c r="P45" i="19"/>
  <c r="W45" i="19"/>
  <c r="O45" i="19"/>
  <c r="P44" i="19"/>
  <c r="O44" i="19"/>
  <c r="P43" i="19"/>
  <c r="W43" i="19"/>
  <c r="O43" i="19"/>
  <c r="O42" i="19"/>
  <c r="AI41" i="19"/>
  <c r="W41" i="19"/>
  <c r="O41" i="19"/>
  <c r="P41" i="19"/>
  <c r="AB41" i="19"/>
  <c r="P40" i="19"/>
  <c r="Z40" i="19"/>
  <c r="O40" i="19"/>
  <c r="AE39" i="19"/>
  <c r="P39" i="19"/>
  <c r="AI39" i="19"/>
  <c r="O39" i="19"/>
  <c r="Y38" i="19"/>
  <c r="Q38" i="19"/>
  <c r="P38" i="19"/>
  <c r="AC38" i="19"/>
  <c r="O38" i="19"/>
  <c r="P37" i="19"/>
  <c r="T37" i="19"/>
  <c r="O36" i="19"/>
  <c r="P35" i="19"/>
  <c r="AF35" i="19"/>
  <c r="O35" i="19"/>
  <c r="O34" i="19"/>
  <c r="P33" i="19"/>
  <c r="O33" i="19"/>
  <c r="AH32" i="19"/>
  <c r="AB32" i="19"/>
  <c r="AB30" i="19"/>
  <c r="T32" i="19"/>
  <c r="P32" i="19"/>
  <c r="O32" i="19"/>
  <c r="AB31" i="19"/>
  <c r="W31" i="19"/>
  <c r="V31" i="19"/>
  <c r="P31" i="19"/>
  <c r="AA31" i="19"/>
  <c r="O31" i="19"/>
  <c r="P30" i="19"/>
  <c r="O30" i="19"/>
  <c r="AI29" i="19"/>
  <c r="AE29" i="19"/>
  <c r="Z29" i="19"/>
  <c r="W29" i="19"/>
  <c r="T29" i="19"/>
  <c r="S29" i="19"/>
  <c r="P29" i="19"/>
  <c r="AC29" i="19"/>
  <c r="O29" i="19"/>
  <c r="AB28" i="19"/>
  <c r="P28" i="19"/>
  <c r="O28" i="19"/>
  <c r="P27" i="19"/>
  <c r="O27" i="19"/>
  <c r="AJ26" i="19"/>
  <c r="AI26" i="19"/>
  <c r="AE26" i="19"/>
  <c r="AD26" i="19"/>
  <c r="AC26" i="19"/>
  <c r="Z26" i="19"/>
  <c r="W26" i="19"/>
  <c r="U26" i="19"/>
  <c r="T26" i="19"/>
  <c r="S26" i="19"/>
  <c r="P26" i="19"/>
  <c r="AG26" i="19"/>
  <c r="O26" i="19"/>
  <c r="AJ25" i="19"/>
  <c r="AH25" i="19"/>
  <c r="AE25" i="19"/>
  <c r="Z25" i="19"/>
  <c r="V25" i="19"/>
  <c r="U25" i="19"/>
  <c r="U24" i="19"/>
  <c r="P25" i="19"/>
  <c r="AG25" i="19"/>
  <c r="O25" i="19"/>
  <c r="P24" i="19"/>
  <c r="O24" i="19"/>
  <c r="AJ23" i="19"/>
  <c r="AC23" i="19"/>
  <c r="Z23" i="19"/>
  <c r="S23" i="19"/>
  <c r="P23" i="19"/>
  <c r="AG23" i="19"/>
  <c r="O23" i="19"/>
  <c r="P22" i="19"/>
  <c r="AA22" i="19"/>
  <c r="O22" i="19"/>
  <c r="P21" i="19"/>
  <c r="O21" i="19"/>
  <c r="AJ20" i="19"/>
  <c r="AH20" i="19"/>
  <c r="AE20" i="19"/>
  <c r="Z20" i="19"/>
  <c r="V20" i="19"/>
  <c r="U20" i="19"/>
  <c r="P20" i="19"/>
  <c r="AG20" i="19"/>
  <c r="O20" i="19"/>
  <c r="AH19" i="19"/>
  <c r="V19" i="19"/>
  <c r="V18" i="19"/>
  <c r="P19" i="19"/>
  <c r="AG19" i="19"/>
  <c r="O19" i="19"/>
  <c r="AH18" i="19"/>
  <c r="P18" i="19"/>
  <c r="O18" i="19"/>
  <c r="O17" i="19"/>
  <c r="AL16" i="19"/>
  <c r="AM16" i="19"/>
  <c r="P16" i="19"/>
  <c r="O16" i="19"/>
  <c r="AF15" i="19"/>
  <c r="AF14" i="19"/>
  <c r="AF13" i="19"/>
  <c r="V15" i="19"/>
  <c r="V14" i="19"/>
  <c r="V13" i="19"/>
  <c r="P15" i="19"/>
  <c r="AC15" i="19"/>
  <c r="AC14" i="19"/>
  <c r="AC13" i="19"/>
  <c r="O15" i="19"/>
  <c r="P14" i="19"/>
  <c r="O14" i="19"/>
  <c r="O13" i="19"/>
  <c r="AL12" i="19"/>
  <c r="AM12" i="19"/>
  <c r="P12" i="19"/>
  <c r="O12" i="19"/>
  <c r="AI11" i="19"/>
  <c r="AI10" i="19"/>
  <c r="AI9" i="19"/>
  <c r="Y11" i="19"/>
  <c r="Y10" i="19"/>
  <c r="Y9" i="19"/>
  <c r="P11" i="19"/>
  <c r="O11" i="19"/>
  <c r="P10" i="19"/>
  <c r="O10" i="19"/>
  <c r="O9" i="19"/>
  <c r="Q68" i="18"/>
  <c r="L68" i="18"/>
  <c r="S68" i="18"/>
  <c r="Q67" i="18"/>
  <c r="L67" i="18"/>
  <c r="S67" i="18"/>
  <c r="R66" i="18"/>
  <c r="S66" i="18"/>
  <c r="Z66" i="18"/>
  <c r="Q66" i="18"/>
  <c r="L66" i="18"/>
  <c r="Q65" i="18"/>
  <c r="L65" i="18"/>
  <c r="S65" i="18"/>
  <c r="AH65" i="18"/>
  <c r="Q64" i="18"/>
  <c r="L64" i="18"/>
  <c r="S64" i="18"/>
  <c r="Q63" i="18"/>
  <c r="L63" i="18"/>
  <c r="S63" i="18"/>
  <c r="AG63" i="18"/>
  <c r="Q62" i="18"/>
  <c r="L62" i="18"/>
  <c r="S62" i="18"/>
  <c r="Q61" i="18"/>
  <c r="L61" i="18"/>
  <c r="S61" i="18"/>
  <c r="Z61" i="18"/>
  <c r="Q48" i="18"/>
  <c r="L48" i="18"/>
  <c r="S48" i="18"/>
  <c r="AH48" i="18"/>
  <c r="Q47" i="18"/>
  <c r="L47" i="18"/>
  <c r="S47" i="18"/>
  <c r="Q46" i="18"/>
  <c r="L46" i="18"/>
  <c r="S46" i="18"/>
  <c r="Y46" i="18"/>
  <c r="Q45" i="18"/>
  <c r="L45" i="18"/>
  <c r="S45" i="18"/>
  <c r="AH44" i="18"/>
  <c r="Q44" i="18"/>
  <c r="L44" i="18"/>
  <c r="S44" i="18"/>
  <c r="AP44" i="18"/>
  <c r="Q43" i="18"/>
  <c r="L43" i="18"/>
  <c r="S43" i="18"/>
  <c r="Q42" i="18"/>
  <c r="L42" i="18"/>
  <c r="S42" i="18"/>
  <c r="AG42" i="18"/>
  <c r="Q41" i="18"/>
  <c r="L41" i="18"/>
  <c r="S41" i="18"/>
  <c r="AC40" i="18"/>
  <c r="Q40" i="18"/>
  <c r="L40" i="18"/>
  <c r="S40" i="18"/>
  <c r="AH40" i="18"/>
  <c r="Q39" i="18"/>
  <c r="L39" i="18"/>
  <c r="S39" i="18"/>
  <c r="Q38" i="18"/>
  <c r="L38" i="18"/>
  <c r="S38" i="18"/>
  <c r="AG38" i="18"/>
  <c r="S37" i="18"/>
  <c r="AN37" i="18"/>
  <c r="Q37" i="18"/>
  <c r="L37" i="18"/>
  <c r="Q24" i="18"/>
  <c r="L24" i="18"/>
  <c r="S24" i="18"/>
  <c r="Q23" i="18"/>
  <c r="L23" i="18"/>
  <c r="S23" i="18"/>
  <c r="AM23" i="18"/>
  <c r="Q22" i="18"/>
  <c r="L22" i="18"/>
  <c r="S22" i="18"/>
  <c r="W22" i="18"/>
  <c r="Q21" i="18"/>
  <c r="L21" i="18"/>
  <c r="S21" i="18"/>
  <c r="Q20" i="18"/>
  <c r="L20" i="18"/>
  <c r="S20" i="18"/>
  <c r="AE19" i="18"/>
  <c r="AC19" i="18"/>
  <c r="Q19" i="18"/>
  <c r="L19" i="18"/>
  <c r="S19" i="18"/>
  <c r="AO19" i="18"/>
  <c r="Q18" i="18"/>
  <c r="L18" i="18"/>
  <c r="S18" i="18"/>
  <c r="AM18" i="18"/>
  <c r="Q17" i="18"/>
  <c r="L17" i="18"/>
  <c r="S17" i="18"/>
  <c r="Q15" i="18"/>
  <c r="L15" i="18"/>
  <c r="S15" i="18"/>
  <c r="AN15" i="18"/>
  <c r="Q14" i="18"/>
  <c r="L14" i="18"/>
  <c r="S14" i="18"/>
  <c r="T73" i="17"/>
  <c r="Q73" i="17"/>
  <c r="M73" i="17"/>
  <c r="U73" i="17"/>
  <c r="T72" i="17"/>
  <c r="Q72" i="17"/>
  <c r="M72" i="17"/>
  <c r="H72" i="17"/>
  <c r="T71" i="17"/>
  <c r="U71" i="17"/>
  <c r="AH71" i="17"/>
  <c r="Q71" i="17"/>
  <c r="M71" i="17"/>
  <c r="T70" i="17"/>
  <c r="Q70" i="17"/>
  <c r="M70" i="17"/>
  <c r="H70" i="17"/>
  <c r="T69" i="17"/>
  <c r="Q69" i="17"/>
  <c r="M69" i="17"/>
  <c r="H69" i="17"/>
  <c r="T68" i="17"/>
  <c r="Q68" i="17"/>
  <c r="M68" i="17"/>
  <c r="T67" i="17"/>
  <c r="Q67" i="17"/>
  <c r="M67" i="17"/>
  <c r="H67" i="17"/>
  <c r="T66" i="17"/>
  <c r="Q66" i="17"/>
  <c r="M66" i="17"/>
  <c r="H66" i="17"/>
  <c r="T48" i="17"/>
  <c r="Q48" i="17"/>
  <c r="M48" i="17"/>
  <c r="T47" i="17"/>
  <c r="Q47" i="17"/>
  <c r="M47" i="17"/>
  <c r="H47" i="17"/>
  <c r="T46" i="17"/>
  <c r="Q46" i="17"/>
  <c r="M46" i="17"/>
  <c r="T45" i="17"/>
  <c r="Q45" i="17"/>
  <c r="M45" i="17"/>
  <c r="T44" i="17"/>
  <c r="Q44" i="17"/>
  <c r="M44" i="17"/>
  <c r="U44" i="17"/>
  <c r="AI44" i="17"/>
  <c r="H44" i="17"/>
  <c r="T43" i="17"/>
  <c r="Q43" i="17"/>
  <c r="M43" i="17"/>
  <c r="T42" i="17"/>
  <c r="Q42" i="17"/>
  <c r="M42" i="17"/>
  <c r="H42" i="17"/>
  <c r="T41" i="17"/>
  <c r="Q41" i="17"/>
  <c r="M41" i="17"/>
  <c r="T40" i="17"/>
  <c r="Q40" i="17"/>
  <c r="M40" i="17"/>
  <c r="T39" i="17"/>
  <c r="U39" i="17"/>
  <c r="AM39" i="17"/>
  <c r="Q39" i="17"/>
  <c r="M39" i="17"/>
  <c r="T38" i="17"/>
  <c r="Q38" i="17"/>
  <c r="M38" i="17"/>
  <c r="T37" i="17"/>
  <c r="Q37" i="17"/>
  <c r="M37" i="17"/>
  <c r="H37" i="17"/>
  <c r="T24" i="17"/>
  <c r="Q24" i="17"/>
  <c r="M24" i="17"/>
  <c r="T23" i="17"/>
  <c r="Q23" i="17"/>
  <c r="M23" i="17"/>
  <c r="H23" i="17"/>
  <c r="T22" i="17"/>
  <c r="Q22" i="17"/>
  <c r="M22" i="17"/>
  <c r="U22" i="17"/>
  <c r="AD22" i="17"/>
  <c r="T21" i="17"/>
  <c r="Q21" i="17"/>
  <c r="M21" i="17"/>
  <c r="T20" i="17"/>
  <c r="U20" i="17"/>
  <c r="AJ20" i="17"/>
  <c r="Q20" i="17"/>
  <c r="M20" i="17"/>
  <c r="H20" i="17"/>
  <c r="T19" i="17"/>
  <c r="Q19" i="17"/>
  <c r="M19" i="17"/>
  <c r="T18" i="17"/>
  <c r="U18" i="17"/>
  <c r="Q18" i="17"/>
  <c r="M18" i="17"/>
  <c r="T17" i="17"/>
  <c r="Q17" i="17"/>
  <c r="M17" i="17"/>
  <c r="H17" i="17"/>
  <c r="T15" i="17"/>
  <c r="Q15" i="17"/>
  <c r="M15" i="17"/>
  <c r="T14" i="17"/>
  <c r="Q14" i="17"/>
  <c r="M14" i="17"/>
  <c r="H14" i="17"/>
  <c r="X114" i="19"/>
  <c r="AJ114" i="19"/>
  <c r="V114" i="19"/>
  <c r="AG114" i="19"/>
  <c r="U114" i="19"/>
  <c r="AC114" i="19"/>
  <c r="R114" i="19"/>
  <c r="AA114" i="19"/>
  <c r="AF114" i="19"/>
  <c r="AD114" i="19"/>
  <c r="AB114" i="19"/>
  <c r="AB112" i="19"/>
  <c r="T114" i="19"/>
  <c r="S114" i="19"/>
  <c r="AB89" i="19"/>
  <c r="AG121" i="19"/>
  <c r="AG120" i="19"/>
  <c r="AC129" i="19"/>
  <c r="AE110" i="19"/>
  <c r="AE109" i="19"/>
  <c r="AD110" i="19"/>
  <c r="AG22" i="19"/>
  <c r="AG21" i="19"/>
  <c r="AJ22" i="19"/>
  <c r="Z22" i="19"/>
  <c r="Z21" i="19"/>
  <c r="T22" i="19"/>
  <c r="T21" i="19"/>
  <c r="AI22" i="19"/>
  <c r="AI21" i="19"/>
  <c r="W22" i="19"/>
  <c r="W21" i="19"/>
  <c r="U22" i="19"/>
  <c r="AD22" i="19"/>
  <c r="AD21" i="19"/>
  <c r="AH22" i="19"/>
  <c r="V22" i="19"/>
  <c r="AE22" i="19"/>
  <c r="AE21" i="19"/>
  <c r="AC22" i="19"/>
  <c r="AC21" i="19"/>
  <c r="S22" i="19"/>
  <c r="AB22" i="19"/>
  <c r="R22" i="19"/>
  <c r="AJ21" i="19"/>
  <c r="AG28" i="19"/>
  <c r="AG27" i="19"/>
  <c r="AC28" i="19"/>
  <c r="AC27" i="19"/>
  <c r="S28" i="19"/>
  <c r="S27" i="19"/>
  <c r="AA28" i="19"/>
  <c r="V28" i="19"/>
  <c r="Z28" i="19"/>
  <c r="Z27" i="19"/>
  <c r="U28" i="19"/>
  <c r="AJ28" i="19"/>
  <c r="W28" i="19"/>
  <c r="W27" i="19"/>
  <c r="AI28" i="19"/>
  <c r="AI27" i="19"/>
  <c r="AH28" i="19"/>
  <c r="AE28" i="19"/>
  <c r="T28" i="19"/>
  <c r="T27" i="19"/>
  <c r="AD28" i="19"/>
  <c r="R28" i="19"/>
  <c r="AE27" i="19"/>
  <c r="AI91" i="19"/>
  <c r="AI89" i="19"/>
  <c r="AD91" i="19"/>
  <c r="AC91" i="19"/>
  <c r="AB91" i="19"/>
  <c r="T91" i="19"/>
  <c r="AJ91" i="19"/>
  <c r="V91" i="19"/>
  <c r="U91" i="19"/>
  <c r="AJ156" i="19"/>
  <c r="AD156" i="19"/>
  <c r="U156" i="19"/>
  <c r="AJ158" i="19"/>
  <c r="AD158" i="19"/>
  <c r="AD157" i="19"/>
  <c r="AC158" i="19"/>
  <c r="AC157" i="19"/>
  <c r="V158" i="19"/>
  <c r="V157" i="19"/>
  <c r="AG15" i="19"/>
  <c r="AG14" i="19"/>
  <c r="AG13" i="19"/>
  <c r="W19" i="19"/>
  <c r="AI19" i="19"/>
  <c r="AA23" i="19"/>
  <c r="AA21" i="19"/>
  <c r="AE24" i="19"/>
  <c r="AG32" i="19"/>
  <c r="AC32" i="19"/>
  <c r="S32" i="19"/>
  <c r="AI32" i="19"/>
  <c r="W32" i="19"/>
  <c r="W30" i="19"/>
  <c r="AD32" i="19"/>
  <c r="AH71" i="19"/>
  <c r="AG71" i="19"/>
  <c r="Q71" i="19"/>
  <c r="AF98" i="19"/>
  <c r="AF97" i="19"/>
  <c r="AE98" i="19"/>
  <c r="AE97" i="19"/>
  <c r="AB123" i="19"/>
  <c r="V156" i="19"/>
  <c r="U158" i="19"/>
  <c r="AJ162" i="19"/>
  <c r="AD162" i="19"/>
  <c r="AD160" i="19"/>
  <c r="AC162" i="19"/>
  <c r="AC160" i="19"/>
  <c r="V162" i="19"/>
  <c r="V160" i="19"/>
  <c r="Q15" i="19"/>
  <c r="AH15" i="19"/>
  <c r="AH14" i="19"/>
  <c r="AH13" i="19"/>
  <c r="Z19" i="19"/>
  <c r="AJ19" i="19"/>
  <c r="W20" i="19"/>
  <c r="AI20" i="19"/>
  <c r="R23" i="19"/>
  <c r="AB23" i="19"/>
  <c r="W25" i="19"/>
  <c r="W24" i="19"/>
  <c r="AI25" i="19"/>
  <c r="AI24" i="19"/>
  <c r="V26" i="19"/>
  <c r="V24" i="19"/>
  <c r="AH26" i="19"/>
  <c r="AH24" i="19"/>
  <c r="U29" i="19"/>
  <c r="AJ29" i="19"/>
  <c r="R32" i="19"/>
  <c r="AE32" i="19"/>
  <c r="AD38" i="19"/>
  <c r="AD98" i="19"/>
  <c r="AE103" i="19"/>
  <c r="AD128" i="19"/>
  <c r="AD127" i="19"/>
  <c r="X144" i="19"/>
  <c r="V144" i="19"/>
  <c r="U144" i="19"/>
  <c r="U142" i="19"/>
  <c r="AJ152" i="19"/>
  <c r="AD152" i="19"/>
  <c r="AC152" i="19"/>
  <c r="V152" i="19"/>
  <c r="AC156" i="19"/>
  <c r="U162" i="19"/>
  <c r="Z18" i="19"/>
  <c r="S21" i="19"/>
  <c r="AF55" i="19"/>
  <c r="W55" i="19"/>
  <c r="AJ113" i="19"/>
  <c r="AB113" i="19"/>
  <c r="AA113" i="19"/>
  <c r="S113" i="19"/>
  <c r="S112" i="19"/>
  <c r="AF123" i="19"/>
  <c r="AF121" i="19"/>
  <c r="AF120" i="19"/>
  <c r="AE123" i="19"/>
  <c r="AE121" i="19"/>
  <c r="AE120" i="19"/>
  <c r="V123" i="19"/>
  <c r="AD123" i="19"/>
  <c r="U123" i="19"/>
  <c r="AC123" i="19"/>
  <c r="T123" i="19"/>
  <c r="AI123" i="19"/>
  <c r="Z123" i="19"/>
  <c r="Q123" i="19"/>
  <c r="AC142" i="19"/>
  <c r="W15" i="19"/>
  <c r="W14" i="19"/>
  <c r="W13" i="19"/>
  <c r="T23" i="19"/>
  <c r="AD23" i="19"/>
  <c r="AA25" i="19"/>
  <c r="AG31" i="19"/>
  <c r="AG30" i="19"/>
  <c r="AD31" i="19"/>
  <c r="AD30" i="19"/>
  <c r="T31" i="19"/>
  <c r="T30" i="19"/>
  <c r="AJ31" i="19"/>
  <c r="AJ30" i="19"/>
  <c r="Z31" i="19"/>
  <c r="AC31" i="19"/>
  <c r="AJ32" i="19"/>
  <c r="W37" i="19"/>
  <c r="AE99" i="19"/>
  <c r="AD99" i="19"/>
  <c r="Y99" i="19"/>
  <c r="V99" i="19"/>
  <c r="AE107" i="19"/>
  <c r="AE106" i="19"/>
  <c r="AD107" i="19"/>
  <c r="AD106" i="19"/>
  <c r="Y107" i="19"/>
  <c r="V107" i="19"/>
  <c r="S129" i="19"/>
  <c r="AG131" i="19"/>
  <c r="AG129" i="19"/>
  <c r="AE131" i="19"/>
  <c r="U131" i="19"/>
  <c r="AD131" i="19"/>
  <c r="T131" i="19"/>
  <c r="AC131" i="19"/>
  <c r="S131" i="19"/>
  <c r="AJ131" i="19"/>
  <c r="AJ129" i="19"/>
  <c r="Z131" i="19"/>
  <c r="Z129" i="19"/>
  <c r="Z124" i="19"/>
  <c r="AG135" i="19"/>
  <c r="AG134" i="19"/>
  <c r="AD135" i="19"/>
  <c r="AD134" i="19"/>
  <c r="T135" i="19"/>
  <c r="AC135" i="19"/>
  <c r="S135" i="19"/>
  <c r="AB135" i="19"/>
  <c r="R135" i="19"/>
  <c r="AI135" i="19"/>
  <c r="AI134" i="19"/>
  <c r="W135" i="19"/>
  <c r="W134" i="19"/>
  <c r="AD145" i="19"/>
  <c r="AJ163" i="19"/>
  <c r="AD163" i="19"/>
  <c r="U163" i="19"/>
  <c r="X15" i="19"/>
  <c r="X14" i="19"/>
  <c r="X13" i="19"/>
  <c r="S19" i="19"/>
  <c r="S18" i="19"/>
  <c r="AC19" i="19"/>
  <c r="AC18" i="19"/>
  <c r="R20" i="19"/>
  <c r="AB20" i="19"/>
  <c r="U23" i="19"/>
  <c r="AE23" i="19"/>
  <c r="R25" i="19"/>
  <c r="AB25" i="19"/>
  <c r="AB24" i="19"/>
  <c r="AA26" i="19"/>
  <c r="AA29" i="19"/>
  <c r="R31" i="19"/>
  <c r="AE31" i="19"/>
  <c r="V32" i="19"/>
  <c r="V30" i="19"/>
  <c r="AA37" i="19"/>
  <c r="AB49" i="19"/>
  <c r="S59" i="19"/>
  <c r="R59" i="19"/>
  <c r="T72" i="19"/>
  <c r="AF75" i="19"/>
  <c r="AF73" i="19"/>
  <c r="AI75" i="19"/>
  <c r="AI73" i="19"/>
  <c r="S75" i="19"/>
  <c r="AH75" i="19"/>
  <c r="AH73" i="19"/>
  <c r="R75" i="19"/>
  <c r="AG75" i="19"/>
  <c r="Q75" i="19"/>
  <c r="Z75" i="19"/>
  <c r="Z73" i="19"/>
  <c r="AG79" i="19"/>
  <c r="AG77" i="19"/>
  <c r="AG76" i="19"/>
  <c r="AJ79" i="19"/>
  <c r="AJ77" i="19"/>
  <c r="AJ76" i="19"/>
  <c r="Z79" i="19"/>
  <c r="Z77" i="19"/>
  <c r="Z76" i="19"/>
  <c r="AI79" i="19"/>
  <c r="W79" i="19"/>
  <c r="W77" i="19"/>
  <c r="W76" i="19"/>
  <c r="AH79" i="19"/>
  <c r="AH77" i="19"/>
  <c r="AH76" i="19"/>
  <c r="V79" i="19"/>
  <c r="V77" i="19"/>
  <c r="V76" i="19"/>
  <c r="AC79" i="19"/>
  <c r="AC77" i="19"/>
  <c r="AC76" i="19"/>
  <c r="S79" i="19"/>
  <c r="S77" i="19"/>
  <c r="S76" i="19"/>
  <c r="V81" i="19"/>
  <c r="V90" i="19"/>
  <c r="Q99" i="19"/>
  <c r="AD102" i="19"/>
  <c r="AD100" i="19"/>
  <c r="Q107" i="19"/>
  <c r="Y111" i="19"/>
  <c r="Y113" i="19"/>
  <c r="AI119" i="19"/>
  <c r="AI118" i="19"/>
  <c r="AA119" i="19"/>
  <c r="AA118" i="19"/>
  <c r="S123" i="19"/>
  <c r="S121" i="19"/>
  <c r="S120" i="19"/>
  <c r="AG126" i="19"/>
  <c r="AG125" i="19"/>
  <c r="AE126" i="19"/>
  <c r="AE125" i="19"/>
  <c r="U126" i="19"/>
  <c r="U125" i="19"/>
  <c r="AD126" i="19"/>
  <c r="AD125" i="19"/>
  <c r="T126" i="19"/>
  <c r="T125" i="19"/>
  <c r="AC126" i="19"/>
  <c r="AC125" i="19"/>
  <c r="S126" i="19"/>
  <c r="S125" i="19"/>
  <c r="AJ126" i="19"/>
  <c r="AJ125" i="19"/>
  <c r="Z126" i="19"/>
  <c r="Z125" i="19"/>
  <c r="R131" i="19"/>
  <c r="U135" i="19"/>
  <c r="U134" i="19"/>
  <c r="U124" i="19"/>
  <c r="AG138" i="19"/>
  <c r="AI138" i="19"/>
  <c r="W138" i="19"/>
  <c r="W137" i="19"/>
  <c r="AH138" i="19"/>
  <c r="V138" i="19"/>
  <c r="AE138" i="19"/>
  <c r="U138" i="19"/>
  <c r="U137" i="19"/>
  <c r="AB138" i="19"/>
  <c r="AB137" i="19"/>
  <c r="R138" i="19"/>
  <c r="R137" i="19"/>
  <c r="AI137" i="19"/>
  <c r="AJ149" i="19"/>
  <c r="AJ148" i="19"/>
  <c r="AD149" i="19"/>
  <c r="AD148" i="19"/>
  <c r="U149" i="19"/>
  <c r="U148" i="19"/>
  <c r="AJ153" i="19"/>
  <c r="AD153" i="19"/>
  <c r="U153" i="19"/>
  <c r="U151" i="19"/>
  <c r="AJ155" i="19"/>
  <c r="AJ154" i="19"/>
  <c r="AD155" i="19"/>
  <c r="AD154" i="19"/>
  <c r="AC155" i="19"/>
  <c r="V155" i="19"/>
  <c r="V154" i="19"/>
  <c r="V163" i="19"/>
  <c r="AD77" i="19"/>
  <c r="AD76" i="19"/>
  <c r="T121" i="19"/>
  <c r="T120" i="19"/>
  <c r="AH123" i="19"/>
  <c r="R129" i="19"/>
  <c r="AB19" i="19"/>
  <c r="AJ24" i="19"/>
  <c r="U32" i="19"/>
  <c r="X55" i="19"/>
  <c r="AH62" i="19"/>
  <c r="AH61" i="19"/>
  <c r="AJ62" i="19"/>
  <c r="AJ61" i="19"/>
  <c r="AI62" i="19"/>
  <c r="AI61" i="19"/>
  <c r="AB62" i="19"/>
  <c r="AB61" i="19"/>
  <c r="S62" i="19"/>
  <c r="S61" i="19"/>
  <c r="AE77" i="19"/>
  <c r="AE76" i="19"/>
  <c r="T90" i="19"/>
  <c r="T89" i="19"/>
  <c r="X111" i="19"/>
  <c r="AJ123" i="19"/>
  <c r="AG128" i="19"/>
  <c r="AG127" i="19"/>
  <c r="AI128" i="19"/>
  <c r="AI127" i="19"/>
  <c r="W128" i="19"/>
  <c r="W127" i="19"/>
  <c r="AH128" i="19"/>
  <c r="AH127" i="19"/>
  <c r="V128" i="19"/>
  <c r="V127" i="19"/>
  <c r="AE128" i="19"/>
  <c r="AE127" i="19"/>
  <c r="U128" i="19"/>
  <c r="U127" i="19"/>
  <c r="AB128" i="19"/>
  <c r="AB127" i="19"/>
  <c r="R128" i="19"/>
  <c r="R127" i="19"/>
  <c r="Y15" i="19"/>
  <c r="Y14" i="19"/>
  <c r="Y13" i="19"/>
  <c r="T19" i="19"/>
  <c r="AD19" i="19"/>
  <c r="S20" i="19"/>
  <c r="AC20" i="19"/>
  <c r="V23" i="19"/>
  <c r="AH23" i="19"/>
  <c r="S25" i="19"/>
  <c r="S24" i="19"/>
  <c r="AC25" i="19"/>
  <c r="AC24" i="19"/>
  <c r="R26" i="19"/>
  <c r="AB26" i="19"/>
  <c r="S31" i="19"/>
  <c r="AH31" i="19"/>
  <c r="AH30" i="19"/>
  <c r="Z32" i="19"/>
  <c r="AJ53" i="19"/>
  <c r="AB53" i="19"/>
  <c r="AA62" i="19"/>
  <c r="AA61" i="19"/>
  <c r="R73" i="19"/>
  <c r="T75" i="19"/>
  <c r="R79" i="19"/>
  <c r="R77" i="19"/>
  <c r="R76" i="19"/>
  <c r="W99" i="19"/>
  <c r="W107" i="19"/>
  <c r="Z113" i="19"/>
  <c r="Z119" i="19"/>
  <c r="Z118" i="19"/>
  <c r="AB121" i="19"/>
  <c r="AB120" i="19"/>
  <c r="W123" i="19"/>
  <c r="W121" i="19"/>
  <c r="W120" i="19"/>
  <c r="R126" i="19"/>
  <c r="R125" i="19"/>
  <c r="T128" i="19"/>
  <c r="T127" i="19"/>
  <c r="V131" i="19"/>
  <c r="V135" i="19"/>
  <c r="T134" i="19"/>
  <c r="S138" i="19"/>
  <c r="S137" i="19"/>
  <c r="V149" i="19"/>
  <c r="V148" i="19"/>
  <c r="V153" i="19"/>
  <c r="U155" i="19"/>
  <c r="AC163" i="19"/>
  <c r="AA19" i="19"/>
  <c r="AJ18" i="19"/>
  <c r="AI90" i="19"/>
  <c r="AJ90" i="19"/>
  <c r="AJ89" i="19"/>
  <c r="AD90" i="19"/>
  <c r="AC90" i="19"/>
  <c r="AC89" i="19"/>
  <c r="U90" i="19"/>
  <c r="W111" i="19"/>
  <c r="V111" i="19"/>
  <c r="Q111" i="19"/>
  <c r="AD111" i="19"/>
  <c r="AJ159" i="19"/>
  <c r="AD159" i="19"/>
  <c r="U159" i="19"/>
  <c r="R19" i="19"/>
  <c r="AA20" i="19"/>
  <c r="AA18" i="19"/>
  <c r="Z24" i="19"/>
  <c r="AA49" i="19"/>
  <c r="R113" i="19"/>
  <c r="R123" i="19"/>
  <c r="V159" i="19"/>
  <c r="U19" i="19"/>
  <c r="U18" i="19"/>
  <c r="AE19" i="19"/>
  <c r="AE18" i="19"/>
  <c r="T20" i="19"/>
  <c r="AD20" i="19"/>
  <c r="W23" i="19"/>
  <c r="AI23" i="19"/>
  <c r="T25" i="19"/>
  <c r="T24" i="19"/>
  <c r="AD25" i="19"/>
  <c r="AD24" i="19"/>
  <c r="AG29" i="19"/>
  <c r="AH29" i="19"/>
  <c r="V29" i="19"/>
  <c r="AB29" i="19"/>
  <c r="AB27" i="19"/>
  <c r="R29" i="19"/>
  <c r="AD29" i="19"/>
  <c r="U31" i="19"/>
  <c r="AI31" i="19"/>
  <c r="AA32" i="19"/>
  <c r="AA30" i="19"/>
  <c r="S73" i="19"/>
  <c r="Y75" i="19"/>
  <c r="Y73" i="19"/>
  <c r="AC87" i="19"/>
  <c r="V87" i="19"/>
  <c r="V86" i="19"/>
  <c r="X99" i="19"/>
  <c r="X107" i="19"/>
  <c r="AG111" i="19"/>
  <c r="AB119" i="19"/>
  <c r="AB118" i="19"/>
  <c r="AC121" i="19"/>
  <c r="AC120" i="19"/>
  <c r="Y123" i="19"/>
  <c r="V126" i="19"/>
  <c r="V125" i="19"/>
  <c r="Z128" i="19"/>
  <c r="Z127" i="19"/>
  <c r="AB129" i="19"/>
  <c r="W131" i="19"/>
  <c r="W129" i="19"/>
  <c r="W124" i="19"/>
  <c r="Z135" i="19"/>
  <c r="Z134" i="19"/>
  <c r="T138" i="19"/>
  <c r="T137" i="19"/>
  <c r="AC149" i="19"/>
  <c r="AC153" i="19"/>
  <c r="T74" i="19"/>
  <c r="T73" i="19"/>
  <c r="AJ74" i="19"/>
  <c r="AJ73" i="19"/>
  <c r="U78" i="19"/>
  <c r="U77" i="19"/>
  <c r="U76" i="19"/>
  <c r="AD78" i="19"/>
  <c r="X82" i="19"/>
  <c r="X81" i="19"/>
  <c r="W83" i="19"/>
  <c r="W81" i="19"/>
  <c r="X88" i="19"/>
  <c r="V93" i="19"/>
  <c r="V92" i="19"/>
  <c r="X101" i="19"/>
  <c r="AG105" i="19"/>
  <c r="U122" i="19"/>
  <c r="AD122" i="19"/>
  <c r="AA130" i="19"/>
  <c r="AA129" i="19"/>
  <c r="T133" i="19"/>
  <c r="T132" i="19"/>
  <c r="AD133" i="19"/>
  <c r="AD132" i="19"/>
  <c r="V136" i="19"/>
  <c r="AH136" i="19"/>
  <c r="AH134" i="19"/>
  <c r="AA139" i="19"/>
  <c r="AA137" i="19"/>
  <c r="W141" i="19"/>
  <c r="V143" i="19"/>
  <c r="AJ143" i="19"/>
  <c r="AC146" i="19"/>
  <c r="AC145" i="19"/>
  <c r="AC150" i="19"/>
  <c r="AA74" i="19"/>
  <c r="AA73" i="19"/>
  <c r="Y78" i="19"/>
  <c r="AI78" i="19"/>
  <c r="AI77" i="19"/>
  <c r="AI76" i="19"/>
  <c r="AJ82" i="19"/>
  <c r="AJ81" i="19"/>
  <c r="AC83" i="19"/>
  <c r="AD93" i="19"/>
  <c r="AD92" i="19"/>
  <c r="X95" i="19"/>
  <c r="X94" i="19"/>
  <c r="AE101" i="19"/>
  <c r="AE100" i="19"/>
  <c r="W105" i="19"/>
  <c r="Z116" i="19"/>
  <c r="Y122" i="19"/>
  <c r="AH122" i="19"/>
  <c r="T130" i="19"/>
  <c r="AD130" i="19"/>
  <c r="AD129" i="19"/>
  <c r="W133" i="19"/>
  <c r="W132" i="19"/>
  <c r="AI133" i="19"/>
  <c r="AI132" i="19"/>
  <c r="AI124" i="19"/>
  <c r="AA136" i="19"/>
  <c r="AA134" i="19"/>
  <c r="T139" i="19"/>
  <c r="AD139" i="19"/>
  <c r="AD137" i="19"/>
  <c r="AC141" i="19"/>
  <c r="AB143" i="19"/>
  <c r="AJ160" i="19"/>
  <c r="AA39" i="19"/>
  <c r="AJ41" i="19"/>
  <c r="W51" i="19"/>
  <c r="AB74" i="19"/>
  <c r="AB73" i="19"/>
  <c r="AC81" i="19"/>
  <c r="AE83" i="19"/>
  <c r="AJ93" i="19"/>
  <c r="AJ92" i="19"/>
  <c r="AG101" i="19"/>
  <c r="X105" i="19"/>
  <c r="AA116" i="19"/>
  <c r="Q122" i="19"/>
  <c r="Q121" i="19"/>
  <c r="Q120" i="19"/>
  <c r="Z122" i="19"/>
  <c r="AI122" i="19"/>
  <c r="U130" i="19"/>
  <c r="U129" i="19"/>
  <c r="AE130" i="19"/>
  <c r="Z133" i="19"/>
  <c r="Z132" i="19"/>
  <c r="AJ133" i="19"/>
  <c r="AJ132" i="19"/>
  <c r="R136" i="19"/>
  <c r="AB136" i="19"/>
  <c r="U139" i="19"/>
  <c r="AE139" i="19"/>
  <c r="AD141" i="19"/>
  <c r="AC143" i="19"/>
  <c r="U147" i="19"/>
  <c r="U145" i="19"/>
  <c r="U161" i="19"/>
  <c r="U160" i="19"/>
  <c r="Q74" i="19"/>
  <c r="Q73" i="19"/>
  <c r="AG74" i="19"/>
  <c r="AG73" i="19"/>
  <c r="R122" i="19"/>
  <c r="R121" i="19"/>
  <c r="R120" i="19"/>
  <c r="AA122" i="19"/>
  <c r="AA121" i="19"/>
  <c r="AA120" i="19"/>
  <c r="AJ122" i="19"/>
  <c r="V130" i="19"/>
  <c r="AH130" i="19"/>
  <c r="AH129" i="19"/>
  <c r="AA133" i="19"/>
  <c r="AA132" i="19"/>
  <c r="S136" i="19"/>
  <c r="AC136" i="19"/>
  <c r="V139" i="19"/>
  <c r="AH139" i="19"/>
  <c r="V147" i="19"/>
  <c r="AO40" i="18"/>
  <c r="AH61" i="18"/>
  <c r="AC23" i="18"/>
  <c r="AP40" i="18"/>
  <c r="AG46" i="18"/>
  <c r="AE23" i="18"/>
  <c r="AC44" i="18"/>
  <c r="AG44" i="18"/>
  <c r="AO63" i="18"/>
  <c r="Z40" i="18"/>
  <c r="AL68" i="18"/>
  <c r="AA68" i="18"/>
  <c r="AD68" i="18"/>
  <c r="Z68" i="18"/>
  <c r="AH68" i="18"/>
  <c r="AA20" i="18"/>
  <c r="AF20" i="18"/>
  <c r="AE20" i="18"/>
  <c r="AJ39" i="18"/>
  <c r="W39" i="18"/>
  <c r="AE39" i="18"/>
  <c r="AA39" i="18"/>
  <c r="AI39" i="18"/>
  <c r="AB39" i="18"/>
  <c r="AF41" i="18"/>
  <c r="AI41" i="18"/>
  <c r="AE41" i="18"/>
  <c r="AM41" i="18"/>
  <c r="AJ47" i="18"/>
  <c r="AI47" i="18"/>
  <c r="AE47" i="18"/>
  <c r="W47" i="18"/>
  <c r="AB47" i="18"/>
  <c r="AA47" i="18"/>
  <c r="AF24" i="18"/>
  <c r="AE24" i="18"/>
  <c r="AM62" i="18"/>
  <c r="AA62" i="18"/>
  <c r="AE62" i="18"/>
  <c r="X62" i="18"/>
  <c r="W62" i="18"/>
  <c r="AF62" i="18"/>
  <c r="AI62" i="18"/>
  <c r="AI67" i="18"/>
  <c r="AJ67" i="18"/>
  <c r="W67" i="18"/>
  <c r="AP67" i="18"/>
  <c r="AN67" i="18"/>
  <c r="Z67" i="18"/>
  <c r="X67" i="18"/>
  <c r="AH67" i="18"/>
  <c r="AF67" i="18"/>
  <c r="AE67" i="18"/>
  <c r="AB67" i="18"/>
  <c r="AK67" i="18"/>
  <c r="AC67" i="18"/>
  <c r="AO14" i="18"/>
  <c r="Z14" i="18"/>
  <c r="AP14" i="18"/>
  <c r="AH14" i="18"/>
  <c r="AA43" i="18"/>
  <c r="AJ43" i="18"/>
  <c r="AI43" i="18"/>
  <c r="AJ64" i="18"/>
  <c r="AI64" i="18"/>
  <c r="AE64" i="18"/>
  <c r="AB64" i="18"/>
  <c r="Z65" i="18"/>
  <c r="AL66" i="18"/>
  <c r="Y48" i="18"/>
  <c r="Y65" i="18"/>
  <c r="Y42" i="18"/>
  <c r="AC48" i="18"/>
  <c r="AC65" i="18"/>
  <c r="AB18" i="18"/>
  <c r="AC42" i="18"/>
  <c r="AO48" i="18"/>
  <c r="Y63" i="18"/>
  <c r="AG65" i="18"/>
  <c r="Y40" i="18"/>
  <c r="AD42" i="18"/>
  <c r="AP48" i="18"/>
  <c r="AC63" i="18"/>
  <c r="AH66" i="18"/>
  <c r="Z48" i="18"/>
  <c r="AL63" i="18"/>
  <c r="U21" i="17"/>
  <c r="U23" i="17"/>
  <c r="U41" i="17"/>
  <c r="AO41" i="17"/>
  <c r="U48" i="17"/>
  <c r="AO48" i="17"/>
  <c r="U67" i="17"/>
  <c r="AA67" i="17"/>
  <c r="U19" i="17"/>
  <c r="AK19" i="17"/>
  <c r="U46" i="17"/>
  <c r="U17" i="17"/>
  <c r="AF17" i="17"/>
  <c r="U72" i="17"/>
  <c r="U14" i="17"/>
  <c r="AO14" i="17"/>
  <c r="Z22" i="17"/>
  <c r="U37" i="17"/>
  <c r="AO37" i="17"/>
  <c r="U42" i="17"/>
  <c r="AP42" i="17"/>
  <c r="U68" i="17"/>
  <c r="U70" i="17"/>
  <c r="AH22" i="17"/>
  <c r="U15" i="17"/>
  <c r="AP22" i="17"/>
  <c r="AL21" i="17"/>
  <c r="AG21" i="17"/>
  <c r="AC21" i="17"/>
  <c r="Y21" i="17"/>
  <c r="AM41" i="17"/>
  <c r="AL41" i="17"/>
  <c r="AG41" i="17"/>
  <c r="AD41" i="17"/>
  <c r="Y41" i="17"/>
  <c r="AM48" i="17"/>
  <c r="AG48" i="17"/>
  <c r="AD48" i="17"/>
  <c r="Y48" i="17"/>
  <c r="AL48" i="17"/>
  <c r="AC46" i="17"/>
  <c r="AN46" i="17"/>
  <c r="AF46" i="17"/>
  <c r="AM72" i="17"/>
  <c r="AL72" i="17"/>
  <c r="AD72" i="17"/>
  <c r="AN68" i="17"/>
  <c r="AK68" i="17"/>
  <c r="AF68" i="17"/>
  <c r="AC68" i="17"/>
  <c r="AK37" i="17"/>
  <c r="Z37" i="17"/>
  <c r="AG37" i="17"/>
  <c r="Y37" i="17"/>
  <c r="AL22" i="17"/>
  <c r="AM23" i="17"/>
  <c r="U69" i="17"/>
  <c r="AM69" i="17"/>
  <c r="Y20" i="17"/>
  <c r="U43" i="17"/>
  <c r="U47" i="17"/>
  <c r="AF47" i="17"/>
  <c r="U66" i="17"/>
  <c r="AR66" i="17"/>
  <c r="AN67" i="17"/>
  <c r="AL44" i="17"/>
  <c r="U24" i="17"/>
  <c r="Z24" i="17"/>
  <c r="U45" i="17"/>
  <c r="AG45" i="17"/>
  <c r="AN20" i="17"/>
  <c r="U40" i="17"/>
  <c r="S53" i="21"/>
  <c r="T53" i="21"/>
  <c r="T57" i="21"/>
  <c r="W43" i="21"/>
  <c r="W49" i="21"/>
  <c r="W53" i="21"/>
  <c r="W57" i="21"/>
  <c r="X43" i="21"/>
  <c r="X49" i="21"/>
  <c r="X53" i="21"/>
  <c r="X57" i="21"/>
  <c r="V20" i="21"/>
  <c r="V43" i="21"/>
  <c r="V49" i="21"/>
  <c r="X23" i="21"/>
  <c r="V33" i="21"/>
  <c r="W35" i="21"/>
  <c r="X37" i="21"/>
  <c r="U22" i="21"/>
  <c r="U43" i="21"/>
  <c r="U49" i="21"/>
  <c r="W38" i="21"/>
  <c r="AG40" i="19"/>
  <c r="AF48" i="19"/>
  <c r="X48" i="19"/>
  <c r="AE48" i="19"/>
  <c r="W48" i="19"/>
  <c r="AD48" i="19"/>
  <c r="V48" i="19"/>
  <c r="AC48" i="19"/>
  <c r="U48" i="19"/>
  <c r="AJ48" i="19"/>
  <c r="AB48" i="19"/>
  <c r="T48" i="19"/>
  <c r="AI48" i="19"/>
  <c r="AA48" i="19"/>
  <c r="S48" i="19"/>
  <c r="AE58" i="19"/>
  <c r="W58" i="19"/>
  <c r="AD58" i="19"/>
  <c r="V58" i="19"/>
  <c r="AJ58" i="19"/>
  <c r="AB58" i="19"/>
  <c r="T58" i="19"/>
  <c r="AI58" i="19"/>
  <c r="AA58" i="19"/>
  <c r="S58" i="19"/>
  <c r="AH58" i="19"/>
  <c r="Z58" i="19"/>
  <c r="R58" i="19"/>
  <c r="AC58" i="19"/>
  <c r="Y58" i="19"/>
  <c r="X58" i="19"/>
  <c r="U58" i="19"/>
  <c r="Q58" i="19"/>
  <c r="AE11" i="19"/>
  <c r="AE10" i="19"/>
  <c r="AE9" i="19"/>
  <c r="W11" i="19"/>
  <c r="W10" i="19"/>
  <c r="W9" i="19"/>
  <c r="AD11" i="19"/>
  <c r="AD10" i="19"/>
  <c r="AD9" i="19"/>
  <c r="V11" i="19"/>
  <c r="V10" i="19"/>
  <c r="V9" i="19"/>
  <c r="AJ11" i="19"/>
  <c r="AJ10" i="19"/>
  <c r="AJ9" i="19"/>
  <c r="AH40" i="19"/>
  <c r="AD66" i="19"/>
  <c r="V66" i="19"/>
  <c r="AC66" i="19"/>
  <c r="U66" i="19"/>
  <c r="AJ66" i="19"/>
  <c r="AB66" i="19"/>
  <c r="T66" i="19"/>
  <c r="AI66" i="19"/>
  <c r="AA66" i="19"/>
  <c r="S66" i="19"/>
  <c r="AH66" i="19"/>
  <c r="Z66" i="19"/>
  <c r="R66" i="19"/>
  <c r="AG66" i="19"/>
  <c r="Y66" i="19"/>
  <c r="Q66" i="19"/>
  <c r="AF66" i="19"/>
  <c r="AE66" i="19"/>
  <c r="X66" i="19"/>
  <c r="Q11" i="19"/>
  <c r="AA11" i="19"/>
  <c r="AA10" i="19"/>
  <c r="AA9" i="19"/>
  <c r="Q14" i="19"/>
  <c r="Q13" i="19"/>
  <c r="W35" i="19"/>
  <c r="AB37" i="19"/>
  <c r="AJ38" i="19"/>
  <c r="AB38" i="19"/>
  <c r="T38" i="19"/>
  <c r="AI38" i="19"/>
  <c r="AA38" i="19"/>
  <c r="S38" i="19"/>
  <c r="AH38" i="19"/>
  <c r="Z38" i="19"/>
  <c r="R38" i="19"/>
  <c r="AF38" i="19"/>
  <c r="X38" i="19"/>
  <c r="AE38" i="19"/>
  <c r="W38" i="19"/>
  <c r="AG38" i="19"/>
  <c r="AF39" i="19"/>
  <c r="Q40" i="19"/>
  <c r="S41" i="19"/>
  <c r="AD45" i="19"/>
  <c r="AD44" i="19"/>
  <c r="V45" i="19"/>
  <c r="AC45" i="19"/>
  <c r="U45" i="19"/>
  <c r="AJ45" i="19"/>
  <c r="AB45" i="19"/>
  <c r="T45" i="19"/>
  <c r="AI45" i="19"/>
  <c r="AA45" i="19"/>
  <c r="AA44" i="19"/>
  <c r="AH45" i="19"/>
  <c r="Z45" i="19"/>
  <c r="R45" i="19"/>
  <c r="AG45" i="19"/>
  <c r="Y45" i="19"/>
  <c r="Q45" i="19"/>
  <c r="W46" i="19"/>
  <c r="W44" i="19"/>
  <c r="Q48" i="19"/>
  <c r="AI49" i="19"/>
  <c r="U50" i="19"/>
  <c r="AE51" i="19"/>
  <c r="Q52" i="19"/>
  <c r="AI53" i="19"/>
  <c r="U54" i="19"/>
  <c r="AE55" i="19"/>
  <c r="Q56" i="19"/>
  <c r="AI57" i="19"/>
  <c r="AF58" i="19"/>
  <c r="W66" i="19"/>
  <c r="AD43" i="19"/>
  <c r="V43" i="19"/>
  <c r="AC43" i="19"/>
  <c r="U43" i="19"/>
  <c r="AJ43" i="19"/>
  <c r="AB43" i="19"/>
  <c r="T43" i="19"/>
  <c r="AH43" i="19"/>
  <c r="Z43" i="19"/>
  <c r="R43" i="19"/>
  <c r="AG43" i="19"/>
  <c r="Y43" i="19"/>
  <c r="Q43" i="19"/>
  <c r="R11" i="19"/>
  <c r="R10" i="19"/>
  <c r="R9" i="19"/>
  <c r="AB11" i="19"/>
  <c r="AB10" i="19"/>
  <c r="AB9" i="19"/>
  <c r="AJ15" i="19"/>
  <c r="AJ14" i="19"/>
  <c r="AJ13" i="19"/>
  <c r="AB15" i="19"/>
  <c r="AB14" i="19"/>
  <c r="AB13" i="19"/>
  <c r="T15" i="19"/>
  <c r="T14" i="19"/>
  <c r="T13" i="19"/>
  <c r="AI15" i="19"/>
  <c r="AI14" i="19"/>
  <c r="AI13" i="19"/>
  <c r="AA15" i="19"/>
  <c r="AA14" i="19"/>
  <c r="AA13" i="19"/>
  <c r="S15" i="19"/>
  <c r="S14" i="19"/>
  <c r="S13" i="19"/>
  <c r="Z15" i="19"/>
  <c r="Z14" i="19"/>
  <c r="Z13" i="19"/>
  <c r="X35" i="19"/>
  <c r="AH37" i="19"/>
  <c r="Z37" i="19"/>
  <c r="R37" i="19"/>
  <c r="AG37" i="19"/>
  <c r="Y37" i="19"/>
  <c r="Q37" i="19"/>
  <c r="AF37" i="19"/>
  <c r="X37" i="19"/>
  <c r="AD37" i="19"/>
  <c r="V37" i="19"/>
  <c r="AC37" i="19"/>
  <c r="U37" i="19"/>
  <c r="AE37" i="19"/>
  <c r="R40" i="19"/>
  <c r="T41" i="19"/>
  <c r="X43" i="19"/>
  <c r="S45" i="19"/>
  <c r="R48" i="19"/>
  <c r="V50" i="19"/>
  <c r="R52" i="19"/>
  <c r="V54" i="19"/>
  <c r="R56" i="19"/>
  <c r="AG58" i="19"/>
  <c r="Z11" i="19"/>
  <c r="Z10" i="19"/>
  <c r="Z9" i="19"/>
  <c r="S43" i="19"/>
  <c r="AD46" i="19"/>
  <c r="V46" i="19"/>
  <c r="AC46" i="19"/>
  <c r="U46" i="19"/>
  <c r="AJ46" i="19"/>
  <c r="AB46" i="19"/>
  <c r="T46" i="19"/>
  <c r="AI46" i="19"/>
  <c r="AA46" i="19"/>
  <c r="S46" i="19"/>
  <c r="AH46" i="19"/>
  <c r="Z46" i="19"/>
  <c r="R46" i="19"/>
  <c r="AG46" i="19"/>
  <c r="Y46" i="19"/>
  <c r="Q46" i="19"/>
  <c r="AC11" i="19"/>
  <c r="AC10" i="19"/>
  <c r="AC9" i="19"/>
  <c r="P36" i="19"/>
  <c r="AI37" i="19"/>
  <c r="U40" i="19"/>
  <c r="AA43" i="19"/>
  <c r="AE46" i="19"/>
  <c r="Y48" i="19"/>
  <c r="AH49" i="19"/>
  <c r="Z49" i="19"/>
  <c r="R49" i="19"/>
  <c r="AG49" i="19"/>
  <c r="Y49" i="19"/>
  <c r="Q49" i="19"/>
  <c r="AF49" i="19"/>
  <c r="X49" i="19"/>
  <c r="AE49" i="19"/>
  <c r="W49" i="19"/>
  <c r="AD49" i="19"/>
  <c r="V49" i="19"/>
  <c r="AC49" i="19"/>
  <c r="U49" i="19"/>
  <c r="Y52" i="19"/>
  <c r="AH53" i="19"/>
  <c r="Z53" i="19"/>
  <c r="R53" i="19"/>
  <c r="AG53" i="19"/>
  <c r="Y53" i="19"/>
  <c r="Q53" i="19"/>
  <c r="AF53" i="19"/>
  <c r="X53" i="19"/>
  <c r="AE53" i="19"/>
  <c r="W53" i="19"/>
  <c r="AD53" i="19"/>
  <c r="V53" i="19"/>
  <c r="AC53" i="19"/>
  <c r="U53" i="19"/>
  <c r="AC54" i="19"/>
  <c r="Y56" i="19"/>
  <c r="AH57" i="19"/>
  <c r="Z57" i="19"/>
  <c r="R57" i="19"/>
  <c r="AG57" i="19"/>
  <c r="Y57" i="19"/>
  <c r="Q57" i="19"/>
  <c r="AF57" i="19"/>
  <c r="X57" i="19"/>
  <c r="AE57" i="19"/>
  <c r="W57" i="19"/>
  <c r="AD57" i="19"/>
  <c r="V57" i="19"/>
  <c r="AC57" i="19"/>
  <c r="U57" i="19"/>
  <c r="AD70" i="19"/>
  <c r="V70" i="19"/>
  <c r="AC70" i="19"/>
  <c r="U70" i="19"/>
  <c r="AJ70" i="19"/>
  <c r="AB70" i="19"/>
  <c r="T70" i="19"/>
  <c r="AI70" i="19"/>
  <c r="AA70" i="19"/>
  <c r="S70" i="19"/>
  <c r="AH70" i="19"/>
  <c r="Z70" i="19"/>
  <c r="R70" i="19"/>
  <c r="AG70" i="19"/>
  <c r="Y70" i="19"/>
  <c r="Q70" i="19"/>
  <c r="AF70" i="19"/>
  <c r="AE70" i="19"/>
  <c r="X70" i="19"/>
  <c r="W70" i="19"/>
  <c r="AJ50" i="19"/>
  <c r="AB50" i="19"/>
  <c r="T50" i="19"/>
  <c r="AI50" i="19"/>
  <c r="AA50" i="19"/>
  <c r="S50" i="19"/>
  <c r="AH50" i="19"/>
  <c r="Z50" i="19"/>
  <c r="R50" i="19"/>
  <c r="AG50" i="19"/>
  <c r="Y50" i="19"/>
  <c r="Q50" i="19"/>
  <c r="AF50" i="19"/>
  <c r="X50" i="19"/>
  <c r="AE50" i="19"/>
  <c r="W50" i="19"/>
  <c r="S11" i="19"/>
  <c r="S10" i="19"/>
  <c r="S9" i="19"/>
  <c r="AD39" i="19"/>
  <c r="V39" i="19"/>
  <c r="AC39" i="19"/>
  <c r="U39" i="19"/>
  <c r="AJ39" i="19"/>
  <c r="AB39" i="19"/>
  <c r="T39" i="19"/>
  <c r="AH39" i="19"/>
  <c r="Z39" i="19"/>
  <c r="R39" i="19"/>
  <c r="AG39" i="19"/>
  <c r="Y39" i="19"/>
  <c r="Q39" i="19"/>
  <c r="Z71" i="19"/>
  <c r="R71" i="19"/>
  <c r="AB72" i="19"/>
  <c r="T11" i="19"/>
  <c r="T10" i="19"/>
  <c r="T9" i="19"/>
  <c r="AF11" i="19"/>
  <c r="AF10" i="19"/>
  <c r="AF9" i="19"/>
  <c r="R15" i="19"/>
  <c r="R14" i="19"/>
  <c r="R13" i="19"/>
  <c r="AD15" i="19"/>
  <c r="AD14" i="19"/>
  <c r="AD13" i="19"/>
  <c r="AE35" i="19"/>
  <c r="O37" i="19"/>
  <c r="AJ37" i="19"/>
  <c r="U38" i="19"/>
  <c r="S39" i="19"/>
  <c r="Y40" i="19"/>
  <c r="AA41" i="19"/>
  <c r="AE43" i="19"/>
  <c r="X45" i="19"/>
  <c r="X44" i="19"/>
  <c r="AF46" i="19"/>
  <c r="AF44" i="19"/>
  <c r="Z48" i="19"/>
  <c r="AD50" i="19"/>
  <c r="Z52" i="19"/>
  <c r="Z56" i="19"/>
  <c r="S35" i="19"/>
  <c r="AA35" i="19"/>
  <c r="U11" i="19"/>
  <c r="U10" i="19"/>
  <c r="U9" i="19"/>
  <c r="AG11" i="19"/>
  <c r="AG10" i="19"/>
  <c r="AG9" i="19"/>
  <c r="U15" i="19"/>
  <c r="U14" i="19"/>
  <c r="U13" i="19"/>
  <c r="AE15" i="19"/>
  <c r="AE14" i="19"/>
  <c r="AE13" i="19"/>
  <c r="AG18" i="19"/>
  <c r="P34" i="19"/>
  <c r="S37" i="19"/>
  <c r="V38" i="19"/>
  <c r="W39" i="19"/>
  <c r="P42" i="19"/>
  <c r="AF43" i="19"/>
  <c r="AE45" i="19"/>
  <c r="AE44" i="19"/>
  <c r="AG48" i="19"/>
  <c r="S49" i="19"/>
  <c r="S53" i="19"/>
  <c r="S57" i="19"/>
  <c r="AD35" i="19"/>
  <c r="V35" i="19"/>
  <c r="AC35" i="19"/>
  <c r="U35" i="19"/>
  <c r="AJ35" i="19"/>
  <c r="AB35" i="19"/>
  <c r="T35" i="19"/>
  <c r="AH35" i="19"/>
  <c r="Z35" i="19"/>
  <c r="R35" i="19"/>
  <c r="AG35" i="19"/>
  <c r="Y35" i="19"/>
  <c r="Q35" i="19"/>
  <c r="AF40" i="19"/>
  <c r="X40" i="19"/>
  <c r="AE40" i="19"/>
  <c r="W40" i="19"/>
  <c r="AD40" i="19"/>
  <c r="V40" i="19"/>
  <c r="AJ40" i="19"/>
  <c r="AB40" i="19"/>
  <c r="T40" i="19"/>
  <c r="AI40" i="19"/>
  <c r="AA40" i="19"/>
  <c r="S40" i="19"/>
  <c r="AF52" i="19"/>
  <c r="X52" i="19"/>
  <c r="AE52" i="19"/>
  <c r="W52" i="19"/>
  <c r="AD52" i="19"/>
  <c r="V52" i="19"/>
  <c r="AC52" i="19"/>
  <c r="U52" i="19"/>
  <c r="AJ52" i="19"/>
  <c r="AB52" i="19"/>
  <c r="T52" i="19"/>
  <c r="AI52" i="19"/>
  <c r="AA52" i="19"/>
  <c r="S52" i="19"/>
  <c r="AJ54" i="19"/>
  <c r="AB54" i="19"/>
  <c r="T54" i="19"/>
  <c r="AI54" i="19"/>
  <c r="AA54" i="19"/>
  <c r="S54" i="19"/>
  <c r="AH54" i="19"/>
  <c r="Z54" i="19"/>
  <c r="R54" i="19"/>
  <c r="AG54" i="19"/>
  <c r="Y54" i="19"/>
  <c r="Q54" i="19"/>
  <c r="AF54" i="19"/>
  <c r="X54" i="19"/>
  <c r="AE54" i="19"/>
  <c r="W54" i="19"/>
  <c r="AF56" i="19"/>
  <c r="X56" i="19"/>
  <c r="AE56" i="19"/>
  <c r="W56" i="19"/>
  <c r="AD56" i="19"/>
  <c r="V56" i="19"/>
  <c r="AC56" i="19"/>
  <c r="U56" i="19"/>
  <c r="AJ56" i="19"/>
  <c r="AB56" i="19"/>
  <c r="T56" i="19"/>
  <c r="AI56" i="19"/>
  <c r="AA56" i="19"/>
  <c r="S56" i="19"/>
  <c r="X11" i="19"/>
  <c r="X10" i="19"/>
  <c r="X9" i="19"/>
  <c r="AH11" i="19"/>
  <c r="AH10" i="19"/>
  <c r="AH9" i="19"/>
  <c r="AG24" i="19"/>
  <c r="AI35" i="19"/>
  <c r="X39" i="19"/>
  <c r="AC40" i="19"/>
  <c r="AH41" i="19"/>
  <c r="Z41" i="19"/>
  <c r="R41" i="19"/>
  <c r="AG41" i="19"/>
  <c r="Y41" i="19"/>
  <c r="Q41" i="19"/>
  <c r="AF41" i="19"/>
  <c r="X41" i="19"/>
  <c r="AD41" i="19"/>
  <c r="V41" i="19"/>
  <c r="AC41" i="19"/>
  <c r="U41" i="19"/>
  <c r="AE41" i="19"/>
  <c r="AI43" i="19"/>
  <c r="AH48" i="19"/>
  <c r="T49" i="19"/>
  <c r="AD51" i="19"/>
  <c r="V51" i="19"/>
  <c r="AC51" i="19"/>
  <c r="U51" i="19"/>
  <c r="AJ51" i="19"/>
  <c r="AB51" i="19"/>
  <c r="T51" i="19"/>
  <c r="AI51" i="19"/>
  <c r="AA51" i="19"/>
  <c r="S51" i="19"/>
  <c r="AH51" i="19"/>
  <c r="Z51" i="19"/>
  <c r="R51" i="19"/>
  <c r="AG51" i="19"/>
  <c r="Y51" i="19"/>
  <c r="Q51" i="19"/>
  <c r="AH52" i="19"/>
  <c r="T53" i="19"/>
  <c r="AD55" i="19"/>
  <c r="V55" i="19"/>
  <c r="AC55" i="19"/>
  <c r="U55" i="19"/>
  <c r="AJ55" i="19"/>
  <c r="AB55" i="19"/>
  <c r="T55" i="19"/>
  <c r="AI55" i="19"/>
  <c r="AA55" i="19"/>
  <c r="S55" i="19"/>
  <c r="AH55" i="19"/>
  <c r="Z55" i="19"/>
  <c r="R55" i="19"/>
  <c r="AG55" i="19"/>
  <c r="Y55" i="19"/>
  <c r="Q55" i="19"/>
  <c r="AH56" i="19"/>
  <c r="T57" i="19"/>
  <c r="AJ65" i="19"/>
  <c r="AB65" i="19"/>
  <c r="T65" i="19"/>
  <c r="AI65" i="19"/>
  <c r="AA65" i="19"/>
  <c r="S65" i="19"/>
  <c r="AH65" i="19"/>
  <c r="Z65" i="19"/>
  <c r="R65" i="19"/>
  <c r="AG65" i="19"/>
  <c r="Y65" i="19"/>
  <c r="Q65" i="19"/>
  <c r="AF65" i="19"/>
  <c r="X65" i="19"/>
  <c r="AE65" i="19"/>
  <c r="W65" i="19"/>
  <c r="AD65" i="19"/>
  <c r="AC65" i="19"/>
  <c r="V65" i="19"/>
  <c r="U65" i="19"/>
  <c r="AF67" i="19"/>
  <c r="X67" i="19"/>
  <c r="AE67" i="19"/>
  <c r="W67" i="19"/>
  <c r="AD67" i="19"/>
  <c r="V67" i="19"/>
  <c r="AC67" i="19"/>
  <c r="U67" i="19"/>
  <c r="AJ67" i="19"/>
  <c r="AB67" i="19"/>
  <c r="T67" i="19"/>
  <c r="AI67" i="19"/>
  <c r="AA67" i="19"/>
  <c r="S67" i="19"/>
  <c r="AG67" i="19"/>
  <c r="Z67" i="19"/>
  <c r="Y67" i="19"/>
  <c r="R67" i="19"/>
  <c r="Q67" i="19"/>
  <c r="Z59" i="19"/>
  <c r="AA68" i="19"/>
  <c r="AJ69" i="19"/>
  <c r="AB69" i="19"/>
  <c r="T69" i="19"/>
  <c r="AI69" i="19"/>
  <c r="AA69" i="19"/>
  <c r="S69" i="19"/>
  <c r="AH69" i="19"/>
  <c r="Z69" i="19"/>
  <c r="R69" i="19"/>
  <c r="AG69" i="19"/>
  <c r="Y69" i="19"/>
  <c r="Q69" i="19"/>
  <c r="AF69" i="19"/>
  <c r="X69" i="19"/>
  <c r="AE69" i="19"/>
  <c r="W69" i="19"/>
  <c r="AA72" i="19"/>
  <c r="AC96" i="19"/>
  <c r="U96" i="19"/>
  <c r="AJ96" i="19"/>
  <c r="AB96" i="19"/>
  <c r="T96" i="19"/>
  <c r="AI96" i="19"/>
  <c r="AA96" i="19"/>
  <c r="S96" i="19"/>
  <c r="AH96" i="19"/>
  <c r="Z96" i="19"/>
  <c r="R96" i="19"/>
  <c r="Y96" i="19"/>
  <c r="Y94" i="19"/>
  <c r="X96" i="19"/>
  <c r="W96" i="19"/>
  <c r="V96" i="19"/>
  <c r="V94" i="19"/>
  <c r="AG96" i="19"/>
  <c r="Q96" i="19"/>
  <c r="AF96" i="19"/>
  <c r="AE96" i="19"/>
  <c r="AD96" i="19"/>
  <c r="AA59" i="19"/>
  <c r="O68" i="19"/>
  <c r="AB68" i="19"/>
  <c r="AI85" i="19"/>
  <c r="AI84" i="19"/>
  <c r="AA85" i="19"/>
  <c r="AA84" i="19"/>
  <c r="S85" i="19"/>
  <c r="S84" i="19"/>
  <c r="AH85" i="19"/>
  <c r="AH84" i="19"/>
  <c r="Z85" i="19"/>
  <c r="Z84" i="19"/>
  <c r="R85" i="19"/>
  <c r="R84" i="19"/>
  <c r="AG85" i="19"/>
  <c r="AG84" i="19"/>
  <c r="Y85" i="19"/>
  <c r="Y84" i="19"/>
  <c r="Q85" i="19"/>
  <c r="AC85" i="19"/>
  <c r="AC84" i="19"/>
  <c r="AB85" i="19"/>
  <c r="AB84" i="19"/>
  <c r="X85" i="19"/>
  <c r="X84" i="19"/>
  <c r="W85" i="19"/>
  <c r="W84" i="19"/>
  <c r="AJ85" i="19"/>
  <c r="AJ84" i="19"/>
  <c r="V85" i="19"/>
  <c r="V84" i="19"/>
  <c r="AF85" i="19"/>
  <c r="AF84" i="19"/>
  <c r="U85" i="19"/>
  <c r="U84" i="19"/>
  <c r="AH59" i="19"/>
  <c r="AI72" i="19"/>
  <c r="X19" i="19"/>
  <c r="AF19" i="19"/>
  <c r="X20" i="19"/>
  <c r="AF20" i="19"/>
  <c r="X22" i="19"/>
  <c r="X21" i="19"/>
  <c r="AF22" i="19"/>
  <c r="AF21" i="19"/>
  <c r="X23" i="19"/>
  <c r="AF23" i="19"/>
  <c r="X25" i="19"/>
  <c r="AF25" i="19"/>
  <c r="X26" i="19"/>
  <c r="AF26" i="19"/>
  <c r="X28" i="19"/>
  <c r="X27" i="19"/>
  <c r="AF28" i="19"/>
  <c r="AF27" i="19"/>
  <c r="X29" i="19"/>
  <c r="AF29" i="19"/>
  <c r="X31" i="19"/>
  <c r="AF31" i="19"/>
  <c r="X32" i="19"/>
  <c r="AF32" i="19"/>
  <c r="AI59" i="19"/>
  <c r="AJ68" i="19"/>
  <c r="V69" i="19"/>
  <c r="AJ72" i="19"/>
  <c r="AD85" i="19"/>
  <c r="AD84" i="19"/>
  <c r="Q19" i="19"/>
  <c r="Y19" i="19"/>
  <c r="Q20" i="19"/>
  <c r="Y20" i="19"/>
  <c r="Q22" i="19"/>
  <c r="Y22" i="19"/>
  <c r="Q23" i="19"/>
  <c r="Y23" i="19"/>
  <c r="Q25" i="19"/>
  <c r="Y25" i="19"/>
  <c r="Q26" i="19"/>
  <c r="Y26" i="19"/>
  <c r="Q28" i="19"/>
  <c r="Y28" i="19"/>
  <c r="Q29" i="19"/>
  <c r="Y29" i="19"/>
  <c r="Q31" i="19"/>
  <c r="Y31" i="19"/>
  <c r="Q32" i="19"/>
  <c r="Y32" i="19"/>
  <c r="O58" i="19"/>
  <c r="AG59" i="19"/>
  <c r="Y59" i="19"/>
  <c r="Q59" i="19"/>
  <c r="AF59" i="19"/>
  <c r="X59" i="19"/>
  <c r="AE59" i="19"/>
  <c r="W59" i="19"/>
  <c r="AD59" i="19"/>
  <c r="V59" i="19"/>
  <c r="AC59" i="19"/>
  <c r="U59" i="19"/>
  <c r="AJ59" i="19"/>
  <c r="AB59" i="19"/>
  <c r="T59" i="19"/>
  <c r="AC69" i="19"/>
  <c r="AF71" i="19"/>
  <c r="X71" i="19"/>
  <c r="AE71" i="19"/>
  <c r="W71" i="19"/>
  <c r="AD71" i="19"/>
  <c r="V71" i="19"/>
  <c r="AC71" i="19"/>
  <c r="U71" i="19"/>
  <c r="AJ71" i="19"/>
  <c r="AB71" i="19"/>
  <c r="T71" i="19"/>
  <c r="AI71" i="19"/>
  <c r="AA71" i="19"/>
  <c r="S71" i="19"/>
  <c r="Y71" i="19"/>
  <c r="AH72" i="19"/>
  <c r="Z72" i="19"/>
  <c r="R72" i="19"/>
  <c r="AG72" i="19"/>
  <c r="Y72" i="19"/>
  <c r="Q72" i="19"/>
  <c r="AF72" i="19"/>
  <c r="X72" i="19"/>
  <c r="AE72" i="19"/>
  <c r="W72" i="19"/>
  <c r="AD72" i="19"/>
  <c r="V72" i="19"/>
  <c r="AC72" i="19"/>
  <c r="U72" i="19"/>
  <c r="AE85" i="19"/>
  <c r="AE84" i="19"/>
  <c r="AH68" i="19"/>
  <c r="U62" i="19"/>
  <c r="U61" i="19"/>
  <c r="AC62" i="19"/>
  <c r="AC61" i="19"/>
  <c r="U68" i="19"/>
  <c r="AC68" i="19"/>
  <c r="U74" i="19"/>
  <c r="AC74" i="19"/>
  <c r="U75" i="19"/>
  <c r="AL75" i="19"/>
  <c r="AM75" i="19"/>
  <c r="AC75" i="19"/>
  <c r="AI83" i="19"/>
  <c r="AA83" i="19"/>
  <c r="S83" i="19"/>
  <c r="AH83" i="19"/>
  <c r="Z83" i="19"/>
  <c r="R83" i="19"/>
  <c r="AG83" i="19"/>
  <c r="Y83" i="19"/>
  <c r="Q83" i="19"/>
  <c r="AD83" i="19"/>
  <c r="W87" i="19"/>
  <c r="AB88" i="19"/>
  <c r="V62" i="19"/>
  <c r="V61" i="19"/>
  <c r="AD62" i="19"/>
  <c r="AD61" i="19"/>
  <c r="V68" i="19"/>
  <c r="AD68" i="19"/>
  <c r="V74" i="19"/>
  <c r="V73" i="19"/>
  <c r="AD74" i="19"/>
  <c r="V75" i="19"/>
  <c r="AD75" i="19"/>
  <c r="AI82" i="19"/>
  <c r="AA82" i="19"/>
  <c r="AA81" i="19"/>
  <c r="S82" i="19"/>
  <c r="AH82" i="19"/>
  <c r="Z82" i="19"/>
  <c r="R82" i="19"/>
  <c r="AG82" i="19"/>
  <c r="Y82" i="19"/>
  <c r="Q82" i="19"/>
  <c r="AD82" i="19"/>
  <c r="AD81" i="19"/>
  <c r="X87" i="19"/>
  <c r="X86" i="19"/>
  <c r="AC88" i="19"/>
  <c r="W62" i="19"/>
  <c r="W61" i="19"/>
  <c r="AE62" i="19"/>
  <c r="AE61" i="19"/>
  <c r="W68" i="19"/>
  <c r="AE68" i="19"/>
  <c r="W74" i="19"/>
  <c r="W73" i="19"/>
  <c r="AE74" i="19"/>
  <c r="AE73" i="19"/>
  <c r="W75" i="19"/>
  <c r="AE75" i="19"/>
  <c r="X78" i="19"/>
  <c r="AF78" i="19"/>
  <c r="T82" i="19"/>
  <c r="T81" i="19"/>
  <c r="AE82" i="19"/>
  <c r="AE81" i="19"/>
  <c r="U83" i="19"/>
  <c r="U81" i="19"/>
  <c r="AF83" i="19"/>
  <c r="AF81" i="19"/>
  <c r="AB87" i="19"/>
  <c r="AC98" i="19"/>
  <c r="U98" i="19"/>
  <c r="AJ98" i="19"/>
  <c r="AB98" i="19"/>
  <c r="T98" i="19"/>
  <c r="AI98" i="19"/>
  <c r="AA98" i="19"/>
  <c r="S98" i="19"/>
  <c r="AH98" i="19"/>
  <c r="Z98" i="19"/>
  <c r="R98" i="19"/>
  <c r="Y98" i="19"/>
  <c r="X98" i="19"/>
  <c r="X97" i="19"/>
  <c r="W98" i="19"/>
  <c r="V98" i="19"/>
  <c r="V97" i="19"/>
  <c r="AG98" i="19"/>
  <c r="AG97" i="19"/>
  <c r="Q98" i="19"/>
  <c r="X62" i="19"/>
  <c r="X61" i="19"/>
  <c r="AF62" i="19"/>
  <c r="AF61" i="19"/>
  <c r="X68" i="19"/>
  <c r="AF68" i="19"/>
  <c r="X74" i="19"/>
  <c r="X75" i="19"/>
  <c r="AI88" i="19"/>
  <c r="AA88" i="19"/>
  <c r="S88" i="19"/>
  <c r="AH88" i="19"/>
  <c r="Z88" i="19"/>
  <c r="R88" i="19"/>
  <c r="AG88" i="19"/>
  <c r="Y88" i="19"/>
  <c r="Q88" i="19"/>
  <c r="AF88" i="19"/>
  <c r="AF86" i="19"/>
  <c r="AE88" i="19"/>
  <c r="W88" i="19"/>
  <c r="AJ88" i="19"/>
  <c r="AJ86" i="19"/>
  <c r="W94" i="19"/>
  <c r="Q62" i="19"/>
  <c r="Y62" i="19"/>
  <c r="Y61" i="19"/>
  <c r="AG62" i="19"/>
  <c r="AG61" i="19"/>
  <c r="Q68" i="19"/>
  <c r="Y68" i="19"/>
  <c r="AG68" i="19"/>
  <c r="AI87" i="19"/>
  <c r="AI86" i="19"/>
  <c r="AA87" i="19"/>
  <c r="AA86" i="19"/>
  <c r="S87" i="19"/>
  <c r="AH87" i="19"/>
  <c r="Z87" i="19"/>
  <c r="R87" i="19"/>
  <c r="AG87" i="19"/>
  <c r="AG86" i="19"/>
  <c r="Y87" i="19"/>
  <c r="Y86" i="19"/>
  <c r="Q87" i="19"/>
  <c r="AD87" i="19"/>
  <c r="AD86" i="19"/>
  <c r="AE117" i="19"/>
  <c r="W117" i="19"/>
  <c r="AD117" i="19"/>
  <c r="V117" i="19"/>
  <c r="AF117" i="19"/>
  <c r="T117" i="19"/>
  <c r="AC117" i="19"/>
  <c r="AC115" i="19"/>
  <c r="S117" i="19"/>
  <c r="S115" i="19"/>
  <c r="AB117" i="19"/>
  <c r="AB115" i="19"/>
  <c r="R117" i="19"/>
  <c r="R115" i="19"/>
  <c r="AA117" i="19"/>
  <c r="Q117" i="19"/>
  <c r="AI117" i="19"/>
  <c r="AH117" i="19"/>
  <c r="AG117" i="19"/>
  <c r="Z117" i="19"/>
  <c r="Z115" i="19"/>
  <c r="Y117" i="19"/>
  <c r="X117" i="19"/>
  <c r="R62" i="19"/>
  <c r="R61" i="19"/>
  <c r="Z62" i="19"/>
  <c r="Z61" i="19"/>
  <c r="R68" i="19"/>
  <c r="Z68" i="19"/>
  <c r="T87" i="19"/>
  <c r="T86" i="19"/>
  <c r="AE87" i="19"/>
  <c r="AC102" i="19"/>
  <c r="U102" i="19"/>
  <c r="AJ102" i="19"/>
  <c r="AB102" i="19"/>
  <c r="T102" i="19"/>
  <c r="AI102" i="19"/>
  <c r="AA102" i="19"/>
  <c r="S102" i="19"/>
  <c r="AH102" i="19"/>
  <c r="Z102" i="19"/>
  <c r="R102" i="19"/>
  <c r="AF102" i="19"/>
  <c r="AC104" i="19"/>
  <c r="U104" i="19"/>
  <c r="AJ104" i="19"/>
  <c r="AB104" i="19"/>
  <c r="T104" i="19"/>
  <c r="AI104" i="19"/>
  <c r="AA104" i="19"/>
  <c r="S104" i="19"/>
  <c r="AH104" i="19"/>
  <c r="Z104" i="19"/>
  <c r="R104" i="19"/>
  <c r="AF104" i="19"/>
  <c r="AC108" i="19"/>
  <c r="U108" i="19"/>
  <c r="AJ108" i="19"/>
  <c r="AB108" i="19"/>
  <c r="T108" i="19"/>
  <c r="AI108" i="19"/>
  <c r="AA108" i="19"/>
  <c r="S108" i="19"/>
  <c r="AH108" i="19"/>
  <c r="Z108" i="19"/>
  <c r="R108" i="19"/>
  <c r="AF108" i="19"/>
  <c r="AC110" i="19"/>
  <c r="U110" i="19"/>
  <c r="AJ110" i="19"/>
  <c r="AB110" i="19"/>
  <c r="T110" i="19"/>
  <c r="AI110" i="19"/>
  <c r="AA110" i="19"/>
  <c r="S110" i="19"/>
  <c r="AH110" i="19"/>
  <c r="Z110" i="19"/>
  <c r="R110" i="19"/>
  <c r="AF110" i="19"/>
  <c r="U121" i="19"/>
  <c r="U120" i="19"/>
  <c r="AD121" i="19"/>
  <c r="AD120" i="19"/>
  <c r="W90" i="19"/>
  <c r="W89" i="19"/>
  <c r="AE90" i="19"/>
  <c r="AE89" i="19"/>
  <c r="W91" i="19"/>
  <c r="AE91" i="19"/>
  <c r="W93" i="19"/>
  <c r="W92" i="19"/>
  <c r="AE93" i="19"/>
  <c r="AE92" i="19"/>
  <c r="Q102" i="19"/>
  <c r="AG102" i="19"/>
  <c r="AG100" i="19"/>
  <c r="Q104" i="19"/>
  <c r="AG104" i="19"/>
  <c r="AG103" i="19"/>
  <c r="Q108" i="19"/>
  <c r="AG108" i="19"/>
  <c r="AG106" i="19"/>
  <c r="Q110" i="19"/>
  <c r="AG110" i="19"/>
  <c r="AG109" i="19"/>
  <c r="AA112" i="19"/>
  <c r="V121" i="19"/>
  <c r="V120" i="19"/>
  <c r="X90" i="19"/>
  <c r="X89" i="19"/>
  <c r="AF90" i="19"/>
  <c r="X91" i="19"/>
  <c r="AF91" i="19"/>
  <c r="X93" i="19"/>
  <c r="X92" i="19"/>
  <c r="AF93" i="19"/>
  <c r="AF92" i="19"/>
  <c r="AC95" i="19"/>
  <c r="AC94" i="19"/>
  <c r="U95" i="19"/>
  <c r="U94" i="19"/>
  <c r="AJ95" i="19"/>
  <c r="AB95" i="19"/>
  <c r="T95" i="19"/>
  <c r="AI95" i="19"/>
  <c r="AA95" i="19"/>
  <c r="AA94" i="19"/>
  <c r="AH95" i="19"/>
  <c r="AH94" i="19"/>
  <c r="Z95" i="19"/>
  <c r="Z94" i="19"/>
  <c r="AD95" i="19"/>
  <c r="AD94" i="19"/>
  <c r="V102" i="19"/>
  <c r="V100" i="19"/>
  <c r="V104" i="19"/>
  <c r="V103" i="19"/>
  <c r="V108" i="19"/>
  <c r="V110" i="19"/>
  <c r="AE119" i="19"/>
  <c r="AE118" i="19"/>
  <c r="W119" i="19"/>
  <c r="W118" i="19"/>
  <c r="AD119" i="19"/>
  <c r="AD118" i="19"/>
  <c r="V119" i="19"/>
  <c r="V118" i="19"/>
  <c r="AH119" i="19"/>
  <c r="AH118" i="19"/>
  <c r="X119" i="19"/>
  <c r="X118" i="19"/>
  <c r="AG119" i="19"/>
  <c r="AG118" i="19"/>
  <c r="U119" i="19"/>
  <c r="U118" i="19"/>
  <c r="AF119" i="19"/>
  <c r="AF118" i="19"/>
  <c r="T119" i="19"/>
  <c r="T118" i="19"/>
  <c r="AC119" i="19"/>
  <c r="AC118" i="19"/>
  <c r="S119" i="19"/>
  <c r="S118" i="19"/>
  <c r="AJ119" i="19"/>
  <c r="AJ118" i="19"/>
  <c r="X79" i="19"/>
  <c r="AF79" i="19"/>
  <c r="Q90" i="19"/>
  <c r="Y90" i="19"/>
  <c r="Y89" i="19"/>
  <c r="AG90" i="19"/>
  <c r="AG89" i="19"/>
  <c r="Q91" i="19"/>
  <c r="Y91" i="19"/>
  <c r="AG91" i="19"/>
  <c r="Q93" i="19"/>
  <c r="Y93" i="19"/>
  <c r="Y92" i="19"/>
  <c r="AG93" i="19"/>
  <c r="AG92" i="19"/>
  <c r="Q95" i="19"/>
  <c r="AE95" i="19"/>
  <c r="AE94" i="19"/>
  <c r="W102" i="19"/>
  <c r="W100" i="19"/>
  <c r="W104" i="19"/>
  <c r="W108" i="19"/>
  <c r="W110" i="19"/>
  <c r="AE113" i="19"/>
  <c r="W113" i="19"/>
  <c r="AG113" i="19"/>
  <c r="AG112" i="19"/>
  <c r="X113" i="19"/>
  <c r="X112" i="19"/>
  <c r="AF113" i="19"/>
  <c r="V113" i="19"/>
  <c r="AD113" i="19"/>
  <c r="U113" i="19"/>
  <c r="U112" i="19"/>
  <c r="AC113" i="19"/>
  <c r="AC112" i="19"/>
  <c r="T113" i="19"/>
  <c r="T112" i="19"/>
  <c r="AH113" i="19"/>
  <c r="AE116" i="19"/>
  <c r="AE115" i="19"/>
  <c r="W116" i="19"/>
  <c r="AD116" i="19"/>
  <c r="V116" i="19"/>
  <c r="AI116" i="19"/>
  <c r="Y116" i="19"/>
  <c r="AH116" i="19"/>
  <c r="AH115" i="19"/>
  <c r="X116" i="19"/>
  <c r="X115" i="19"/>
  <c r="AG116" i="19"/>
  <c r="AG115" i="19"/>
  <c r="U116" i="19"/>
  <c r="U115" i="19"/>
  <c r="AF116" i="19"/>
  <c r="T116" i="19"/>
  <c r="AJ116" i="19"/>
  <c r="AJ115" i="19"/>
  <c r="Q119" i="19"/>
  <c r="V145" i="19"/>
  <c r="Q79" i="19"/>
  <c r="Y79" i="19"/>
  <c r="Y77" i="19"/>
  <c r="Y76" i="19"/>
  <c r="R90" i="19"/>
  <c r="Z90" i="19"/>
  <c r="AH90" i="19"/>
  <c r="R91" i="19"/>
  <c r="Z91" i="19"/>
  <c r="AH91" i="19"/>
  <c r="R93" i="19"/>
  <c r="R92" i="19"/>
  <c r="Z93" i="19"/>
  <c r="Z92" i="19"/>
  <c r="AH93" i="19"/>
  <c r="AH92" i="19"/>
  <c r="R95" i="19"/>
  <c r="AF95" i="19"/>
  <c r="AC99" i="19"/>
  <c r="U99" i="19"/>
  <c r="AJ99" i="19"/>
  <c r="AB99" i="19"/>
  <c r="T99" i="19"/>
  <c r="AI99" i="19"/>
  <c r="AA99" i="19"/>
  <c r="S99" i="19"/>
  <c r="AH99" i="19"/>
  <c r="Z99" i="19"/>
  <c r="R99" i="19"/>
  <c r="AF99" i="19"/>
  <c r="AC101" i="19"/>
  <c r="AC100" i="19"/>
  <c r="U101" i="19"/>
  <c r="AJ101" i="19"/>
  <c r="AB101" i="19"/>
  <c r="T101" i="19"/>
  <c r="AI101" i="19"/>
  <c r="AA101" i="19"/>
  <c r="AA100" i="19"/>
  <c r="S101" i="19"/>
  <c r="S100" i="19"/>
  <c r="AH101" i="19"/>
  <c r="AH100" i="19"/>
  <c r="Z101" i="19"/>
  <c r="R101" i="19"/>
  <c r="AF101" i="19"/>
  <c r="X102" i="19"/>
  <c r="X104" i="19"/>
  <c r="AC105" i="19"/>
  <c r="U105" i="19"/>
  <c r="AJ105" i="19"/>
  <c r="AB105" i="19"/>
  <c r="T105" i="19"/>
  <c r="AI105" i="19"/>
  <c r="AA105" i="19"/>
  <c r="S105" i="19"/>
  <c r="AH105" i="19"/>
  <c r="Z105" i="19"/>
  <c r="R105" i="19"/>
  <c r="AL105" i="19"/>
  <c r="AM105" i="19"/>
  <c r="AF105" i="19"/>
  <c r="AC107" i="19"/>
  <c r="U107" i="19"/>
  <c r="AJ107" i="19"/>
  <c r="AB107" i="19"/>
  <c r="AB106" i="19"/>
  <c r="T107" i="19"/>
  <c r="AL107" i="19"/>
  <c r="AI107" i="19"/>
  <c r="AA107" i="19"/>
  <c r="AA106" i="19"/>
  <c r="S107" i="19"/>
  <c r="AH107" i="19"/>
  <c r="Z107" i="19"/>
  <c r="R107" i="19"/>
  <c r="AF107" i="19"/>
  <c r="AF106" i="19"/>
  <c r="X108" i="19"/>
  <c r="X106" i="19"/>
  <c r="X110" i="19"/>
  <c r="X109" i="19"/>
  <c r="AC111" i="19"/>
  <c r="U111" i="19"/>
  <c r="AJ111" i="19"/>
  <c r="AB111" i="19"/>
  <c r="T111" i="19"/>
  <c r="AI111" i="19"/>
  <c r="AA111" i="19"/>
  <c r="S111" i="19"/>
  <c r="AH111" i="19"/>
  <c r="Z111" i="19"/>
  <c r="R111" i="19"/>
  <c r="AF111" i="19"/>
  <c r="Q113" i="19"/>
  <c r="AI113" i="19"/>
  <c r="AI112" i="19"/>
  <c r="Q116" i="19"/>
  <c r="R119" i="19"/>
  <c r="R118" i="19"/>
  <c r="S90" i="19"/>
  <c r="AA90" i="19"/>
  <c r="S91" i="19"/>
  <c r="AA91" i="19"/>
  <c r="S93" i="19"/>
  <c r="S92" i="19"/>
  <c r="AA93" i="19"/>
  <c r="AA92" i="19"/>
  <c r="S95" i="19"/>
  <c r="AG95" i="19"/>
  <c r="AG94" i="19"/>
  <c r="Y102" i="19"/>
  <c r="Y100" i="19"/>
  <c r="Y104" i="19"/>
  <c r="Y103" i="19"/>
  <c r="Y108" i="19"/>
  <c r="Y106" i="19"/>
  <c r="Y110" i="19"/>
  <c r="Y109" i="19"/>
  <c r="R112" i="19"/>
  <c r="Y119" i="19"/>
  <c r="Y118" i="19"/>
  <c r="AJ137" i="19"/>
  <c r="AE114" i="19"/>
  <c r="W114" i="19"/>
  <c r="Y114" i="19"/>
  <c r="Y112" i="19"/>
  <c r="AH114" i="19"/>
  <c r="Q114" i="19"/>
  <c r="Z114" i="19"/>
  <c r="AI114" i="19"/>
  <c r="S174" i="19"/>
  <c r="AG137" i="19"/>
  <c r="X141" i="19"/>
  <c r="AF141" i="19"/>
  <c r="X143" i="19"/>
  <c r="AF143" i="19"/>
  <c r="AJ144" i="19"/>
  <c r="AB144" i="19"/>
  <c r="AB142" i="19"/>
  <c r="T144" i="19"/>
  <c r="T142" i="19"/>
  <c r="AI144" i="19"/>
  <c r="AI142" i="19"/>
  <c r="AA144" i="19"/>
  <c r="AA142" i="19"/>
  <c r="S144" i="19"/>
  <c r="S142" i="19"/>
  <c r="AH144" i="19"/>
  <c r="AH142" i="19"/>
  <c r="Z144" i="19"/>
  <c r="AG144" i="19"/>
  <c r="Y144" i="19"/>
  <c r="AE144" i="19"/>
  <c r="AE142" i="19"/>
  <c r="W144" i="19"/>
  <c r="W142" i="19"/>
  <c r="AF144" i="19"/>
  <c r="X126" i="19"/>
  <c r="X125" i="19"/>
  <c r="AF126" i="19"/>
  <c r="AF125" i="19"/>
  <c r="X128" i="19"/>
  <c r="X127" i="19"/>
  <c r="AF128" i="19"/>
  <c r="AF127" i="19"/>
  <c r="X130" i="19"/>
  <c r="AF130" i="19"/>
  <c r="X131" i="19"/>
  <c r="AF131" i="19"/>
  <c r="X133" i="19"/>
  <c r="X132" i="19"/>
  <c r="AF133" i="19"/>
  <c r="AF132" i="19"/>
  <c r="X135" i="19"/>
  <c r="AF135" i="19"/>
  <c r="X136" i="19"/>
  <c r="AF136" i="19"/>
  <c r="X138" i="19"/>
  <c r="X137" i="19"/>
  <c r="AF138" i="19"/>
  <c r="AF137" i="19"/>
  <c r="X139" i="19"/>
  <c r="AF139" i="19"/>
  <c r="Q141" i="19"/>
  <c r="Y141" i="19"/>
  <c r="AG141" i="19"/>
  <c r="Q143" i="19"/>
  <c r="Y143" i="19"/>
  <c r="Y142" i="19"/>
  <c r="AG143" i="19"/>
  <c r="AG142" i="19"/>
  <c r="Q144" i="19"/>
  <c r="X122" i="19"/>
  <c r="X121" i="19"/>
  <c r="X120" i="19"/>
  <c r="X123" i="19"/>
  <c r="Q126" i="19"/>
  <c r="Y126" i="19"/>
  <c r="Y125" i="19"/>
  <c r="Q128" i="19"/>
  <c r="Y128" i="19"/>
  <c r="Y127" i="19"/>
  <c r="Q130" i="19"/>
  <c r="Y130" i="19"/>
  <c r="Y129" i="19"/>
  <c r="Q131" i="19"/>
  <c r="Y131" i="19"/>
  <c r="Q133" i="19"/>
  <c r="Y133" i="19"/>
  <c r="Y132" i="19"/>
  <c r="Q135" i="19"/>
  <c r="Y135" i="19"/>
  <c r="Y134" i="19"/>
  <c r="Q136" i="19"/>
  <c r="AL136" i="19"/>
  <c r="AM136" i="19"/>
  <c r="Y136" i="19"/>
  <c r="Q138" i="19"/>
  <c r="Y138" i="19"/>
  <c r="Q139" i="19"/>
  <c r="Y139" i="19"/>
  <c r="R141" i="19"/>
  <c r="Z141" i="19"/>
  <c r="R143" i="19"/>
  <c r="R142" i="19"/>
  <c r="Z143" i="19"/>
  <c r="Z142" i="19"/>
  <c r="R144" i="19"/>
  <c r="W146" i="19"/>
  <c r="AE146" i="19"/>
  <c r="W147" i="19"/>
  <c r="AE147" i="19"/>
  <c r="W149" i="19"/>
  <c r="W148" i="19"/>
  <c r="AE149" i="19"/>
  <c r="AE148" i="19"/>
  <c r="W150" i="19"/>
  <c r="AE150" i="19"/>
  <c r="W152" i="19"/>
  <c r="AE152" i="19"/>
  <c r="W153" i="19"/>
  <c r="AE153" i="19"/>
  <c r="W155" i="19"/>
  <c r="W154" i="19"/>
  <c r="AE155" i="19"/>
  <c r="AE154" i="19"/>
  <c r="W156" i="19"/>
  <c r="AE156" i="19"/>
  <c r="W158" i="19"/>
  <c r="AE158" i="19"/>
  <c r="W159" i="19"/>
  <c r="AE159" i="19"/>
  <c r="W161" i="19"/>
  <c r="W160" i="19"/>
  <c r="AE161" i="19"/>
  <c r="AE160" i="19"/>
  <c r="W162" i="19"/>
  <c r="AE162" i="19"/>
  <c r="W163" i="19"/>
  <c r="AE163" i="19"/>
  <c r="X146" i="19"/>
  <c r="AF146" i="19"/>
  <c r="X147" i="19"/>
  <c r="AF147" i="19"/>
  <c r="X149" i="19"/>
  <c r="X148" i="19"/>
  <c r="AF149" i="19"/>
  <c r="X150" i="19"/>
  <c r="AF150" i="19"/>
  <c r="X152" i="19"/>
  <c r="AF152" i="19"/>
  <c r="X153" i="19"/>
  <c r="AF153" i="19"/>
  <c r="X155" i="19"/>
  <c r="X154" i="19"/>
  <c r="AF155" i="19"/>
  <c r="X156" i="19"/>
  <c r="AF156" i="19"/>
  <c r="X158" i="19"/>
  <c r="AF158" i="19"/>
  <c r="X159" i="19"/>
  <c r="AF159" i="19"/>
  <c r="X161" i="19"/>
  <c r="X160" i="19"/>
  <c r="AF161" i="19"/>
  <c r="X162" i="19"/>
  <c r="AF162" i="19"/>
  <c r="X163" i="19"/>
  <c r="AF163" i="19"/>
  <c r="Q146" i="19"/>
  <c r="Y146" i="19"/>
  <c r="Y145" i="19"/>
  <c r="AG146" i="19"/>
  <c r="Q147" i="19"/>
  <c r="Y147" i="19"/>
  <c r="AG147" i="19"/>
  <c r="Q149" i="19"/>
  <c r="Y149" i="19"/>
  <c r="AG149" i="19"/>
  <c r="AG148" i="19"/>
  <c r="Q150" i="19"/>
  <c r="Y150" i="19"/>
  <c r="AG150" i="19"/>
  <c r="Q152" i="19"/>
  <c r="Y152" i="19"/>
  <c r="AG152" i="19"/>
  <c r="Q153" i="19"/>
  <c r="Y153" i="19"/>
  <c r="AG153" i="19"/>
  <c r="Q155" i="19"/>
  <c r="Y155" i="19"/>
  <c r="AG155" i="19"/>
  <c r="Q156" i="19"/>
  <c r="Y156" i="19"/>
  <c r="AG156" i="19"/>
  <c r="Q158" i="19"/>
  <c r="Y158" i="19"/>
  <c r="Y157" i="19"/>
  <c r="AG158" i="19"/>
  <c r="Q159" i="19"/>
  <c r="Y159" i="19"/>
  <c r="AG159" i="19"/>
  <c r="Q161" i="19"/>
  <c r="Y161" i="19"/>
  <c r="AG161" i="19"/>
  <c r="AG160" i="19"/>
  <c r="Q162" i="19"/>
  <c r="Y162" i="19"/>
  <c r="AG162" i="19"/>
  <c r="Q163" i="19"/>
  <c r="Y163" i="19"/>
  <c r="AG163" i="19"/>
  <c r="R146" i="19"/>
  <c r="Z146" i="19"/>
  <c r="Z145" i="19"/>
  <c r="AH146" i="19"/>
  <c r="AH145" i="19"/>
  <c r="R147" i="19"/>
  <c r="Z147" i="19"/>
  <c r="AH147" i="19"/>
  <c r="R149" i="19"/>
  <c r="Z149" i="19"/>
  <c r="AH149" i="19"/>
  <c r="AH148" i="19"/>
  <c r="R150" i="19"/>
  <c r="Z150" i="19"/>
  <c r="AH150" i="19"/>
  <c r="R152" i="19"/>
  <c r="Z152" i="19"/>
  <c r="AH152" i="19"/>
  <c r="R153" i="19"/>
  <c r="Z153" i="19"/>
  <c r="AH153" i="19"/>
  <c r="R155" i="19"/>
  <c r="R154" i="19"/>
  <c r="Z155" i="19"/>
  <c r="AH155" i="19"/>
  <c r="R156" i="19"/>
  <c r="Z156" i="19"/>
  <c r="AH156" i="19"/>
  <c r="R158" i="19"/>
  <c r="Z158" i="19"/>
  <c r="Z157" i="19"/>
  <c r="AH158" i="19"/>
  <c r="AH157" i="19"/>
  <c r="R159" i="19"/>
  <c r="Z159" i="19"/>
  <c r="AH159" i="19"/>
  <c r="R161" i="19"/>
  <c r="Z161" i="19"/>
  <c r="AH161" i="19"/>
  <c r="AH160" i="19"/>
  <c r="R162" i="19"/>
  <c r="Z162" i="19"/>
  <c r="AH162" i="19"/>
  <c r="R163" i="19"/>
  <c r="Z163" i="19"/>
  <c r="AH163" i="19"/>
  <c r="S146" i="19"/>
  <c r="AA146" i="19"/>
  <c r="AA145" i="19"/>
  <c r="AI146" i="19"/>
  <c r="AI145" i="19"/>
  <c r="S147" i="19"/>
  <c r="AA147" i="19"/>
  <c r="AI147" i="19"/>
  <c r="S149" i="19"/>
  <c r="AA149" i="19"/>
  <c r="AI149" i="19"/>
  <c r="S150" i="19"/>
  <c r="AA150" i="19"/>
  <c r="AI150" i="19"/>
  <c r="S152" i="19"/>
  <c r="AA152" i="19"/>
  <c r="AI152" i="19"/>
  <c r="S153" i="19"/>
  <c r="AA153" i="19"/>
  <c r="AI153" i="19"/>
  <c r="S155" i="19"/>
  <c r="S154" i="19"/>
  <c r="AA155" i="19"/>
  <c r="AA154" i="19"/>
  <c r="AI155" i="19"/>
  <c r="S156" i="19"/>
  <c r="AA156" i="19"/>
  <c r="AI156" i="19"/>
  <c r="S158" i="19"/>
  <c r="AA158" i="19"/>
  <c r="AA157" i="19"/>
  <c r="AI158" i="19"/>
  <c r="AI157" i="19"/>
  <c r="S159" i="19"/>
  <c r="AA159" i="19"/>
  <c r="AI159" i="19"/>
  <c r="S161" i="19"/>
  <c r="AA161" i="19"/>
  <c r="AI161" i="19"/>
  <c r="S162" i="19"/>
  <c r="AA162" i="19"/>
  <c r="AI162" i="19"/>
  <c r="S163" i="19"/>
  <c r="AA163" i="19"/>
  <c r="AI163" i="19"/>
  <c r="T146" i="19"/>
  <c r="AB146" i="19"/>
  <c r="T147" i="19"/>
  <c r="AB147" i="19"/>
  <c r="T149" i="19"/>
  <c r="T148" i="19"/>
  <c r="AB149" i="19"/>
  <c r="AB148" i="19"/>
  <c r="T150" i="19"/>
  <c r="AB150" i="19"/>
  <c r="T152" i="19"/>
  <c r="AB152" i="19"/>
  <c r="T153" i="19"/>
  <c r="AB153" i="19"/>
  <c r="T155" i="19"/>
  <c r="T154" i="19"/>
  <c r="AB155" i="19"/>
  <c r="AB154" i="19"/>
  <c r="T156" i="19"/>
  <c r="AB156" i="19"/>
  <c r="T158" i="19"/>
  <c r="AB158" i="19"/>
  <c r="T159" i="19"/>
  <c r="AB159" i="19"/>
  <c r="T161" i="19"/>
  <c r="T160" i="19"/>
  <c r="AB161" i="19"/>
  <c r="AB160" i="19"/>
  <c r="T162" i="19"/>
  <c r="AB162" i="19"/>
  <c r="T163" i="19"/>
  <c r="AB163" i="19"/>
  <c r="AK17" i="18"/>
  <c r="AC17" i="18"/>
  <c r="AO17" i="18"/>
  <c r="AG17" i="18"/>
  <c r="AF17" i="18"/>
  <c r="X17" i="18"/>
  <c r="AM17" i="18"/>
  <c r="W17" i="18"/>
  <c r="AJ17" i="18"/>
  <c r="AB17" i="18"/>
  <c r="AI17" i="18"/>
  <c r="AA17" i="18"/>
  <c r="AP17" i="18"/>
  <c r="AH17" i="18"/>
  <c r="Z17" i="18"/>
  <c r="Y17" i="18"/>
  <c r="AN17" i="18"/>
  <c r="AE17" i="18"/>
  <c r="AL17" i="18"/>
  <c r="AP22" i="18"/>
  <c r="AH22" i="18"/>
  <c r="Z22" i="18"/>
  <c r="AN22" i="18"/>
  <c r="AF22" i="18"/>
  <c r="X22" i="18"/>
  <c r="AL22" i="18"/>
  <c r="AD22" i="18"/>
  <c r="AK22" i="18"/>
  <c r="AC22" i="18"/>
  <c r="AJ22" i="18"/>
  <c r="AB22" i="18"/>
  <c r="AA22" i="18"/>
  <c r="AI22" i="18"/>
  <c r="AG22" i="18"/>
  <c r="AE22" i="18"/>
  <c r="AO22" i="18"/>
  <c r="Y22" i="18"/>
  <c r="AL37" i="18"/>
  <c r="AD37" i="18"/>
  <c r="AK37" i="18"/>
  <c r="AC37" i="18"/>
  <c r="AJ37" i="18"/>
  <c r="AB37" i="18"/>
  <c r="AP37" i="18"/>
  <c r="AH37" i="18"/>
  <c r="Z37" i="18"/>
  <c r="AO37" i="18"/>
  <c r="AG37" i="18"/>
  <c r="Y37" i="18"/>
  <c r="AM37" i="18"/>
  <c r="X37" i="18"/>
  <c r="AI37" i="18"/>
  <c r="AA37" i="18"/>
  <c r="W37" i="18"/>
  <c r="AF37" i="18"/>
  <c r="AE37" i="18"/>
  <c r="AM15" i="18"/>
  <c r="AE15" i="18"/>
  <c r="W15" i="18"/>
  <c r="AH15" i="18"/>
  <c r="AO15" i="18"/>
  <c r="AG15" i="18"/>
  <c r="AL15" i="18"/>
  <c r="AD15" i="18"/>
  <c r="AB15" i="18"/>
  <c r="AI15" i="18"/>
  <c r="Z15" i="18"/>
  <c r="AK15" i="18"/>
  <c r="AC15" i="18"/>
  <c r="AJ15" i="18"/>
  <c r="AA15" i="18"/>
  <c r="AP15" i="18"/>
  <c r="Y15" i="18"/>
  <c r="AD17" i="18"/>
  <c r="X15" i="18"/>
  <c r="AP18" i="18"/>
  <c r="AH18" i="18"/>
  <c r="AN18" i="18"/>
  <c r="AK18" i="18"/>
  <c r="AC18" i="18"/>
  <c r="AL18" i="18"/>
  <c r="AA18" i="18"/>
  <c r="AF18" i="18"/>
  <c r="AO18" i="18"/>
  <c r="AD18" i="18"/>
  <c r="AJ18" i="18"/>
  <c r="Z18" i="18"/>
  <c r="AE18" i="18"/>
  <c r="AI18" i="18"/>
  <c r="Y18" i="18"/>
  <c r="AG18" i="18"/>
  <c r="X18" i="18"/>
  <c r="W18" i="18"/>
  <c r="AJ21" i="18"/>
  <c r="AB21" i="18"/>
  <c r="AP21" i="18"/>
  <c r="AH21" i="18"/>
  <c r="Z21" i="18"/>
  <c r="AN21" i="18"/>
  <c r="AF21" i="18"/>
  <c r="X21" i="18"/>
  <c r="AM21" i="18"/>
  <c r="AE21" i="18"/>
  <c r="W21" i="18"/>
  <c r="AG21" i="18"/>
  <c r="AO21" i="18"/>
  <c r="AL21" i="18"/>
  <c r="AD21" i="18"/>
  <c r="AC21" i="18"/>
  <c r="AA21" i="18"/>
  <c r="Y21" i="18"/>
  <c r="AK21" i="18"/>
  <c r="AL45" i="18"/>
  <c r="AD45" i="18"/>
  <c r="AK45" i="18"/>
  <c r="AC45" i="18"/>
  <c r="AJ45" i="18"/>
  <c r="AB45" i="18"/>
  <c r="AP45" i="18"/>
  <c r="AH45" i="18"/>
  <c r="Z45" i="18"/>
  <c r="AO45" i="18"/>
  <c r="AG45" i="18"/>
  <c r="Y45" i="18"/>
  <c r="AM45" i="18"/>
  <c r="X45" i="18"/>
  <c r="AI45" i="18"/>
  <c r="AA45" i="18"/>
  <c r="AF45" i="18"/>
  <c r="AE45" i="18"/>
  <c r="W45" i="18"/>
  <c r="AM22" i="18"/>
  <c r="AF15" i="18"/>
  <c r="AI21" i="18"/>
  <c r="AN45" i="18"/>
  <c r="AI14" i="18"/>
  <c r="AJ38" i="18"/>
  <c r="AB38" i="18"/>
  <c r="AI38" i="18"/>
  <c r="AA38" i="18"/>
  <c r="AP38" i="18"/>
  <c r="AH38" i="18"/>
  <c r="Z38" i="18"/>
  <c r="AN38" i="18"/>
  <c r="AF38" i="18"/>
  <c r="X38" i="18"/>
  <c r="AM38" i="18"/>
  <c r="AE38" i="18"/>
  <c r="W38" i="18"/>
  <c r="AK46" i="18"/>
  <c r="AK61" i="18"/>
  <c r="AB14" i="18"/>
  <c r="AJ14" i="18"/>
  <c r="AL24" i="18"/>
  <c r="AD24" i="18"/>
  <c r="AK24" i="18"/>
  <c r="AJ24" i="18"/>
  <c r="AB24" i="18"/>
  <c r="AP24" i="18"/>
  <c r="AH24" i="18"/>
  <c r="Z24" i="18"/>
  <c r="AO24" i="18"/>
  <c r="AG24" i="18"/>
  <c r="Y24" i="18"/>
  <c r="AM43" i="18"/>
  <c r="AK14" i="18"/>
  <c r="AH19" i="18"/>
  <c r="AH23" i="18"/>
  <c r="AK19" i="18"/>
  <c r="W20" i="18"/>
  <c r="AM20" i="18"/>
  <c r="AK23" i="18"/>
  <c r="W24" i="18"/>
  <c r="AN24" i="18"/>
  <c r="AL41" i="18"/>
  <c r="AD41" i="18"/>
  <c r="AK41" i="18"/>
  <c r="AC41" i="18"/>
  <c r="AJ41" i="18"/>
  <c r="AB41" i="18"/>
  <c r="AP41" i="18"/>
  <c r="AH41" i="18"/>
  <c r="Z41" i="18"/>
  <c r="AO41" i="18"/>
  <c r="AG41" i="18"/>
  <c r="Y41" i="18"/>
  <c r="AN41" i="18"/>
  <c r="W43" i="18"/>
  <c r="AO44" i="18"/>
  <c r="Y61" i="18"/>
  <c r="AP64" i="18"/>
  <c r="AH64" i="18"/>
  <c r="Z64" i="18"/>
  <c r="AO64" i="18"/>
  <c r="AG64" i="18"/>
  <c r="Y64" i="18"/>
  <c r="AN64" i="18"/>
  <c r="AF64" i="18"/>
  <c r="X64" i="18"/>
  <c r="AL64" i="18"/>
  <c r="AD64" i="18"/>
  <c r="AK64" i="18"/>
  <c r="AC64" i="18"/>
  <c r="AM64" i="18"/>
  <c r="W66" i="18"/>
  <c r="W14" i="18"/>
  <c r="AE14" i="18"/>
  <c r="AM14" i="18"/>
  <c r="W19" i="18"/>
  <c r="AM19" i="18"/>
  <c r="X20" i="18"/>
  <c r="AN20" i="18"/>
  <c r="W23" i="18"/>
  <c r="X24" i="18"/>
  <c r="Y38" i="18"/>
  <c r="AG40" i="18"/>
  <c r="W41" i="18"/>
  <c r="AJ42" i="18"/>
  <c r="AB42" i="18"/>
  <c r="AI42" i="18"/>
  <c r="AA42" i="18"/>
  <c r="AP42" i="18"/>
  <c r="AH42" i="18"/>
  <c r="Z42" i="18"/>
  <c r="AN42" i="18"/>
  <c r="AF42" i="18"/>
  <c r="X42" i="18"/>
  <c r="AM42" i="18"/>
  <c r="AE42" i="18"/>
  <c r="W42" i="18"/>
  <c r="AK42" i="18"/>
  <c r="AG48" i="18"/>
  <c r="AD63" i="18"/>
  <c r="AN65" i="18"/>
  <c r="AF65" i="18"/>
  <c r="X65" i="18"/>
  <c r="AM65" i="18"/>
  <c r="AE65" i="18"/>
  <c r="W65" i="18"/>
  <c r="AL65" i="18"/>
  <c r="AD65" i="18"/>
  <c r="AJ65" i="18"/>
  <c r="AB65" i="18"/>
  <c r="AI65" i="18"/>
  <c r="AA65" i="18"/>
  <c r="AK65" i="18"/>
  <c r="AI68" i="18"/>
  <c r="AA14" i="18"/>
  <c r="AK38" i="18"/>
  <c r="AJ46" i="18"/>
  <c r="AB46" i="18"/>
  <c r="AI46" i="18"/>
  <c r="AA46" i="18"/>
  <c r="AP46" i="18"/>
  <c r="AH46" i="18"/>
  <c r="Z46" i="18"/>
  <c r="AN46" i="18"/>
  <c r="AF46" i="18"/>
  <c r="X46" i="18"/>
  <c r="AM46" i="18"/>
  <c r="AE46" i="18"/>
  <c r="W46" i="18"/>
  <c r="AN61" i="18"/>
  <c r="AF61" i="18"/>
  <c r="X61" i="18"/>
  <c r="AM61" i="18"/>
  <c r="AE61" i="18"/>
  <c r="W61" i="18"/>
  <c r="AL61" i="18"/>
  <c r="AD61" i="18"/>
  <c r="AJ61" i="18"/>
  <c r="AB61" i="18"/>
  <c r="AI61" i="18"/>
  <c r="AA61" i="18"/>
  <c r="AG19" i="18"/>
  <c r="AN23" i="18"/>
  <c r="AF23" i="18"/>
  <c r="X23" i="18"/>
  <c r="AL23" i="18"/>
  <c r="AD23" i="18"/>
  <c r="AJ23" i="18"/>
  <c r="AB23" i="18"/>
  <c r="AI23" i="18"/>
  <c r="AA23" i="18"/>
  <c r="AI24" i="18"/>
  <c r="AP43" i="18"/>
  <c r="AH43" i="18"/>
  <c r="Z43" i="18"/>
  <c r="AO43" i="18"/>
  <c r="AG43" i="18"/>
  <c r="Y43" i="18"/>
  <c r="AN43" i="18"/>
  <c r="AF43" i="18"/>
  <c r="X43" i="18"/>
  <c r="AL43" i="18"/>
  <c r="AD43" i="18"/>
  <c r="AK43" i="18"/>
  <c r="AC43" i="18"/>
  <c r="AO61" i="18"/>
  <c r="AK66" i="18"/>
  <c r="AC66" i="18"/>
  <c r="AJ66" i="18"/>
  <c r="AB66" i="18"/>
  <c r="AI66" i="18"/>
  <c r="AA66" i="18"/>
  <c r="AO66" i="18"/>
  <c r="AG66" i="18"/>
  <c r="Y66" i="18"/>
  <c r="AN66" i="18"/>
  <c r="AF66" i="18"/>
  <c r="X66" i="18"/>
  <c r="AM66" i="18"/>
  <c r="AC14" i="18"/>
  <c r="AK20" i="18"/>
  <c r="AN44" i="18"/>
  <c r="AF44" i="18"/>
  <c r="X44" i="18"/>
  <c r="AM44" i="18"/>
  <c r="AE44" i="18"/>
  <c r="W44" i="18"/>
  <c r="AL44" i="18"/>
  <c r="AD44" i="18"/>
  <c r="AJ44" i="18"/>
  <c r="AB44" i="18"/>
  <c r="AI44" i="18"/>
  <c r="AA44" i="18"/>
  <c r="AK44" i="18"/>
  <c r="AO46" i="18"/>
  <c r="AP61" i="18"/>
  <c r="AD14" i="18"/>
  <c r="AL14" i="18"/>
  <c r="X14" i="18"/>
  <c r="AF14" i="18"/>
  <c r="AN14" i="18"/>
  <c r="Y19" i="18"/>
  <c r="Y23" i="18"/>
  <c r="AO23" i="18"/>
  <c r="AA24" i="18"/>
  <c r="AC38" i="18"/>
  <c r="AP39" i="18"/>
  <c r="AH39" i="18"/>
  <c r="Z39" i="18"/>
  <c r="AO39" i="18"/>
  <c r="AG39" i="18"/>
  <c r="Y39" i="18"/>
  <c r="AN39" i="18"/>
  <c r="AF39" i="18"/>
  <c r="X39" i="18"/>
  <c r="AL39" i="18"/>
  <c r="AD39" i="18"/>
  <c r="AK39" i="18"/>
  <c r="AC39" i="18"/>
  <c r="AM39" i="18"/>
  <c r="X41" i="18"/>
  <c r="AL42" i="18"/>
  <c r="AB43" i="18"/>
  <c r="Y44" i="18"/>
  <c r="AC46" i="18"/>
  <c r="AP47" i="18"/>
  <c r="AH47" i="18"/>
  <c r="Z47" i="18"/>
  <c r="AO47" i="18"/>
  <c r="AG47" i="18"/>
  <c r="Y47" i="18"/>
  <c r="AN47" i="18"/>
  <c r="AF47" i="18"/>
  <c r="X47" i="18"/>
  <c r="AL47" i="18"/>
  <c r="AD47" i="18"/>
  <c r="AK47" i="18"/>
  <c r="AC47" i="18"/>
  <c r="AM47" i="18"/>
  <c r="AC61" i="18"/>
  <c r="AL62" i="18"/>
  <c r="AD62" i="18"/>
  <c r="AK62" i="18"/>
  <c r="AC62" i="18"/>
  <c r="AJ62" i="18"/>
  <c r="AB62" i="18"/>
  <c r="AP62" i="18"/>
  <c r="AH62" i="18"/>
  <c r="Z62" i="18"/>
  <c r="AO62" i="18"/>
  <c r="AG62" i="18"/>
  <c r="Y62" i="18"/>
  <c r="AN62" i="18"/>
  <c r="W64" i="18"/>
  <c r="AO65" i="18"/>
  <c r="AD66" i="18"/>
  <c r="AN19" i="18"/>
  <c r="AF19" i="18"/>
  <c r="X19" i="18"/>
  <c r="AL19" i="18"/>
  <c r="AD19" i="18"/>
  <c r="AJ19" i="18"/>
  <c r="AB19" i="18"/>
  <c r="AI19" i="18"/>
  <c r="AA19" i="18"/>
  <c r="AL20" i="18"/>
  <c r="AD20" i="18"/>
  <c r="AJ20" i="18"/>
  <c r="AB20" i="18"/>
  <c r="AP20" i="18"/>
  <c r="AH20" i="18"/>
  <c r="Z20" i="18"/>
  <c r="AO20" i="18"/>
  <c r="AG20" i="18"/>
  <c r="Y20" i="18"/>
  <c r="AI20" i="18"/>
  <c r="AG23" i="18"/>
  <c r="AL38" i="18"/>
  <c r="AL46" i="18"/>
  <c r="AM24" i="18"/>
  <c r="AO38" i="18"/>
  <c r="AP66" i="18"/>
  <c r="Y14" i="18"/>
  <c r="AG14" i="18"/>
  <c r="Z19" i="18"/>
  <c r="AP19" i="18"/>
  <c r="AC20" i="18"/>
  <c r="Z23" i="18"/>
  <c r="AP23" i="18"/>
  <c r="AC24" i="18"/>
  <c r="AD38" i="18"/>
  <c r="AN40" i="18"/>
  <c r="AF40" i="18"/>
  <c r="X40" i="18"/>
  <c r="AM40" i="18"/>
  <c r="AE40" i="18"/>
  <c r="W40" i="18"/>
  <c r="AL40" i="18"/>
  <c r="AD40" i="18"/>
  <c r="AJ40" i="18"/>
  <c r="AB40" i="18"/>
  <c r="AI40" i="18"/>
  <c r="AA40" i="18"/>
  <c r="AK40" i="18"/>
  <c r="AA41" i="18"/>
  <c r="AO42" i="18"/>
  <c r="AE43" i="18"/>
  <c r="Z44" i="18"/>
  <c r="AD46" i="18"/>
  <c r="AN48" i="18"/>
  <c r="AF48" i="18"/>
  <c r="X48" i="18"/>
  <c r="AM48" i="18"/>
  <c r="AE48" i="18"/>
  <c r="W48" i="18"/>
  <c r="AL48" i="18"/>
  <c r="AD48" i="18"/>
  <c r="AJ48" i="18"/>
  <c r="AB48" i="18"/>
  <c r="AI48" i="18"/>
  <c r="AA48" i="18"/>
  <c r="AK48" i="18"/>
  <c r="AG61" i="18"/>
  <c r="AJ63" i="18"/>
  <c r="AB63" i="18"/>
  <c r="AI63" i="18"/>
  <c r="AA63" i="18"/>
  <c r="AP63" i="18"/>
  <c r="AH63" i="18"/>
  <c r="Z63" i="18"/>
  <c r="AN63" i="18"/>
  <c r="AF63" i="18"/>
  <c r="X63" i="18"/>
  <c r="AM63" i="18"/>
  <c r="AE63" i="18"/>
  <c r="W63" i="18"/>
  <c r="AK63" i="18"/>
  <c r="AA64" i="18"/>
  <c r="AP65" i="18"/>
  <c r="AE66" i="18"/>
  <c r="AO68" i="18"/>
  <c r="AG68" i="18"/>
  <c r="Y68" i="18"/>
  <c r="AN68" i="18"/>
  <c r="AF68" i="18"/>
  <c r="X68" i="18"/>
  <c r="AM68" i="18"/>
  <c r="AE68" i="18"/>
  <c r="W68" i="18"/>
  <c r="AK68" i="18"/>
  <c r="AC68" i="18"/>
  <c r="AJ68" i="18"/>
  <c r="AB68" i="18"/>
  <c r="AP68" i="18"/>
  <c r="AD67" i="18"/>
  <c r="AL67" i="18"/>
  <c r="AM67" i="18"/>
  <c r="Y67" i="18"/>
  <c r="AG67" i="18"/>
  <c r="AO67" i="18"/>
  <c r="AA67" i="18"/>
  <c r="AL15" i="17"/>
  <c r="AD15" i="17"/>
  <c r="AP15" i="17"/>
  <c r="AR15" i="17"/>
  <c r="AJ15" i="17"/>
  <c r="AB15" i="17"/>
  <c r="AQ15" i="17"/>
  <c r="AI15" i="17"/>
  <c r="AA15" i="17"/>
  <c r="AO15" i="17"/>
  <c r="AG15" i="17"/>
  <c r="Y15" i="17"/>
  <c r="AF15" i="17"/>
  <c r="Z15" i="17"/>
  <c r="AN15" i="17"/>
  <c r="AK15" i="17"/>
  <c r="AM15" i="17"/>
  <c r="AE15" i="17"/>
  <c r="AC15" i="17"/>
  <c r="AH15" i="17"/>
  <c r="AO18" i="17"/>
  <c r="AL18" i="17"/>
  <c r="AD18" i="17"/>
  <c r="AK18" i="17"/>
  <c r="AC18" i="17"/>
  <c r="AR18" i="17"/>
  <c r="AG18" i="17"/>
  <c r="AQ18" i="17"/>
  <c r="AP18" i="17"/>
  <c r="AE18" i="17"/>
  <c r="AN18" i="17"/>
  <c r="AB18" i="17"/>
  <c r="AM18" i="17"/>
  <c r="AJ18" i="17"/>
  <c r="Z18" i="17"/>
  <c r="AI18" i="17"/>
  <c r="Y18" i="17"/>
  <c r="AF18" i="17"/>
  <c r="AH18" i="17"/>
  <c r="AA18" i="17"/>
  <c r="AH17" i="17"/>
  <c r="AN17" i="17"/>
  <c r="AL17" i="17"/>
  <c r="AJ17" i="17"/>
  <c r="AQ17" i="17"/>
  <c r="AC14" i="17"/>
  <c r="AK39" i="17"/>
  <c r="AC39" i="17"/>
  <c r="AQ39" i="17"/>
  <c r="AI39" i="17"/>
  <c r="AA39" i="17"/>
  <c r="AP39" i="17"/>
  <c r="AH39" i="17"/>
  <c r="Z39" i="17"/>
  <c r="AO39" i="17"/>
  <c r="AG39" i="17"/>
  <c r="Y39" i="17"/>
  <c r="AN39" i="17"/>
  <c r="AF39" i="17"/>
  <c r="AL39" i="17"/>
  <c r="AD39" i="17"/>
  <c r="Z14" i="17"/>
  <c r="AH14" i="17"/>
  <c r="AP14" i="17"/>
  <c r="AC19" i="17"/>
  <c r="AR19" i="17"/>
  <c r="AF20" i="17"/>
  <c r="AL23" i="17"/>
  <c r="AB39" i="17"/>
  <c r="Y40" i="17"/>
  <c r="AH43" i="17"/>
  <c r="AA44" i="17"/>
  <c r="AJ66" i="17"/>
  <c r="AL68" i="17"/>
  <c r="AD68" i="17"/>
  <c r="AR68" i="17"/>
  <c r="AJ68" i="17"/>
  <c r="AB68" i="17"/>
  <c r="AQ68" i="17"/>
  <c r="AI68" i="17"/>
  <c r="AA68" i="17"/>
  <c r="AP68" i="17"/>
  <c r="AH68" i="17"/>
  <c r="Z68" i="17"/>
  <c r="AO68" i="17"/>
  <c r="AG68" i="17"/>
  <c r="Y68" i="17"/>
  <c r="AM68" i="17"/>
  <c r="AE68" i="17"/>
  <c r="AF14" i="17"/>
  <c r="Y19" i="17"/>
  <c r="AE39" i="17"/>
  <c r="AM43" i="17"/>
  <c r="AD44" i="17"/>
  <c r="AL46" i="17"/>
  <c r="AD46" i="17"/>
  <c r="AR46" i="17"/>
  <c r="AJ46" i="17"/>
  <c r="AB46" i="17"/>
  <c r="AQ46" i="17"/>
  <c r="AI46" i="17"/>
  <c r="AA46" i="17"/>
  <c r="AP46" i="17"/>
  <c r="AH46" i="17"/>
  <c r="Z46" i="17"/>
  <c r="AO46" i="17"/>
  <c r="AG46" i="17"/>
  <c r="Y46" i="17"/>
  <c r="AM46" i="17"/>
  <c r="AE46" i="17"/>
  <c r="AM66" i="17"/>
  <c r="AP69" i="17"/>
  <c r="AF69" i="17"/>
  <c r="AD69" i="17"/>
  <c r="AI69" i="17"/>
  <c r="AQ71" i="17"/>
  <c r="AI71" i="17"/>
  <c r="AA71" i="17"/>
  <c r="AO71" i="17"/>
  <c r="AG71" i="17"/>
  <c r="Y71" i="17"/>
  <c r="AN71" i="17"/>
  <c r="AF71" i="17"/>
  <c r="AM71" i="17"/>
  <c r="AE71" i="17"/>
  <c r="AL71" i="17"/>
  <c r="AD71" i="17"/>
  <c r="AK71" i="17"/>
  <c r="AC71" i="17"/>
  <c r="AR71" i="17"/>
  <c r="AJ71" i="17"/>
  <c r="AB71" i="17"/>
  <c r="AG19" i="17"/>
  <c r="AA14" i="17"/>
  <c r="AI14" i="17"/>
  <c r="AQ14" i="17"/>
  <c r="AE19" i="17"/>
  <c r="AG20" i="17"/>
  <c r="AM21" i="17"/>
  <c r="AE21" i="17"/>
  <c r="AR21" i="17"/>
  <c r="AJ21" i="17"/>
  <c r="AB21" i="17"/>
  <c r="AQ21" i="17"/>
  <c r="AI21" i="17"/>
  <c r="AA21" i="17"/>
  <c r="AP21" i="17"/>
  <c r="AH21" i="17"/>
  <c r="Z21" i="17"/>
  <c r="AN21" i="17"/>
  <c r="AF21" i="17"/>
  <c r="AO21" i="17"/>
  <c r="AB14" i="17"/>
  <c r="AJ14" i="17"/>
  <c r="AR14" i="17"/>
  <c r="AF19" i="17"/>
  <c r="AR22" i="17"/>
  <c r="AJ22" i="17"/>
  <c r="AB22" i="17"/>
  <c r="AO22" i="17"/>
  <c r="AG22" i="17"/>
  <c r="Y22" i="17"/>
  <c r="AN22" i="17"/>
  <c r="AF22" i="17"/>
  <c r="AM22" i="17"/>
  <c r="AE22" i="17"/>
  <c r="AK22" i="17"/>
  <c r="AC22" i="17"/>
  <c r="AI22" i="17"/>
  <c r="AQ37" i="17"/>
  <c r="AI37" i="17"/>
  <c r="AA37" i="17"/>
  <c r="AN37" i="17"/>
  <c r="AF37" i="17"/>
  <c r="AM37" i="17"/>
  <c r="AE37" i="17"/>
  <c r="AL37" i="17"/>
  <c r="AD37" i="17"/>
  <c r="AR37" i="17"/>
  <c r="AJ37" i="17"/>
  <c r="AB37" i="17"/>
  <c r="AP37" i="17"/>
  <c r="AJ39" i="17"/>
  <c r="Z47" i="17"/>
  <c r="AE47" i="17"/>
  <c r="AC47" i="17"/>
  <c r="Y69" i="17"/>
  <c r="Z71" i="17"/>
  <c r="AK14" i="17"/>
  <c r="AR39" i="17"/>
  <c r="AO42" i="17"/>
  <c r="AN42" i="17"/>
  <c r="AD42" i="17"/>
  <c r="AB42" i="17"/>
  <c r="AN43" i="17"/>
  <c r="AF43" i="17"/>
  <c r="AL43" i="17"/>
  <c r="AD43" i="17"/>
  <c r="AK43" i="17"/>
  <c r="AC43" i="17"/>
  <c r="AR43" i="17"/>
  <c r="AJ43" i="17"/>
  <c r="AB43" i="17"/>
  <c r="AQ43" i="17"/>
  <c r="AI43" i="17"/>
  <c r="AA43" i="17"/>
  <c r="AO43" i="17"/>
  <c r="AG43" i="17"/>
  <c r="Y43" i="17"/>
  <c r="AR44" i="17"/>
  <c r="AJ44" i="17"/>
  <c r="AB44" i="17"/>
  <c r="AP44" i="17"/>
  <c r="AH44" i="17"/>
  <c r="Z44" i="17"/>
  <c r="AO44" i="17"/>
  <c r="AG44" i="17"/>
  <c r="Y44" i="17"/>
  <c r="AN44" i="17"/>
  <c r="AF44" i="17"/>
  <c r="AM44" i="17"/>
  <c r="AE44" i="17"/>
  <c r="AK44" i="17"/>
  <c r="AC44" i="17"/>
  <c r="AQ44" i="17"/>
  <c r="AK66" i="17"/>
  <c r="AC66" i="17"/>
  <c r="AQ66" i="17"/>
  <c r="AI66" i="17"/>
  <c r="AA66" i="17"/>
  <c r="AP66" i="17"/>
  <c r="AH66" i="17"/>
  <c r="Z66" i="17"/>
  <c r="AO66" i="17"/>
  <c r="AG66" i="17"/>
  <c r="Y66" i="17"/>
  <c r="AN66" i="17"/>
  <c r="AF66" i="17"/>
  <c r="AL66" i="17"/>
  <c r="AD66" i="17"/>
  <c r="AL70" i="17"/>
  <c r="AD70" i="17"/>
  <c r="AR70" i="17"/>
  <c r="AJ70" i="17"/>
  <c r="AB70" i="17"/>
  <c r="AQ70" i="17"/>
  <c r="AI70" i="17"/>
  <c r="AA70" i="17"/>
  <c r="AP70" i="17"/>
  <c r="AH70" i="17"/>
  <c r="Z70" i="17"/>
  <c r="AO70" i="17"/>
  <c r="AG70" i="17"/>
  <c r="Y70" i="17"/>
  <c r="AN70" i="17"/>
  <c r="AF70" i="17"/>
  <c r="AM70" i="17"/>
  <c r="AE70" i="17"/>
  <c r="AP71" i="17"/>
  <c r="AD14" i="17"/>
  <c r="AL14" i="17"/>
  <c r="AJ19" i="17"/>
  <c r="AP20" i="17"/>
  <c r="AH20" i="17"/>
  <c r="Z20" i="17"/>
  <c r="AM20" i="17"/>
  <c r="AE20" i="17"/>
  <c r="AL20" i="17"/>
  <c r="AD20" i="17"/>
  <c r="AK20" i="17"/>
  <c r="AC20" i="17"/>
  <c r="AQ20" i="17"/>
  <c r="AI20" i="17"/>
  <c r="AA20" i="17"/>
  <c r="AO20" i="17"/>
  <c r="AE14" i="17"/>
  <c r="AM14" i="17"/>
  <c r="AR20" i="17"/>
  <c r="AD21" i="17"/>
  <c r="AQ22" i="17"/>
  <c r="AK24" i="17"/>
  <c r="AH24" i="17"/>
  <c r="Y24" i="17"/>
  <c r="AN24" i="17"/>
  <c r="AD24" i="17"/>
  <c r="AC37" i="17"/>
  <c r="U38" i="17"/>
  <c r="AK46" i="17"/>
  <c r="AC70" i="17"/>
  <c r="AR73" i="17"/>
  <c r="AJ73" i="17"/>
  <c r="AB73" i="17"/>
  <c r="AQ73" i="17"/>
  <c r="AI73" i="17"/>
  <c r="AA73" i="17"/>
  <c r="AP73" i="17"/>
  <c r="AH73" i="17"/>
  <c r="Z73" i="17"/>
  <c r="AO73" i="17"/>
  <c r="AG73" i="17"/>
  <c r="Y73" i="17"/>
  <c r="AN73" i="17"/>
  <c r="AF73" i="17"/>
  <c r="AM73" i="17"/>
  <c r="AE73" i="17"/>
  <c r="AL73" i="17"/>
  <c r="AD73" i="17"/>
  <c r="AK73" i="17"/>
  <c r="AC73" i="17"/>
  <c r="AB66" i="17"/>
  <c r="Y67" i="17"/>
  <c r="AK67" i="17"/>
  <c r="AJ67" i="17"/>
  <c r="AO69" i="17"/>
  <c r="AK70" i="17"/>
  <c r="AL19" i="17"/>
  <c r="AD19" i="17"/>
  <c r="AQ19" i="17"/>
  <c r="AI19" i="17"/>
  <c r="AA19" i="17"/>
  <c r="AP19" i="17"/>
  <c r="AH19" i="17"/>
  <c r="Z19" i="17"/>
  <c r="AO19" i="17"/>
  <c r="AN14" i="17"/>
  <c r="AM19" i="17"/>
  <c r="Y14" i="17"/>
  <c r="AG14" i="17"/>
  <c r="AB19" i="17"/>
  <c r="AN19" i="17"/>
  <c r="AB20" i="17"/>
  <c r="AK21" i="17"/>
  <c r="AA22" i="17"/>
  <c r="AN23" i="17"/>
  <c r="AF23" i="17"/>
  <c r="AK23" i="17"/>
  <c r="AC23" i="17"/>
  <c r="AR23" i="17"/>
  <c r="AJ23" i="17"/>
  <c r="AB23" i="17"/>
  <c r="AQ23" i="17"/>
  <c r="AI23" i="17"/>
  <c r="AA23" i="17"/>
  <c r="AO23" i="17"/>
  <c r="AG23" i="17"/>
  <c r="Y23" i="17"/>
  <c r="AH23" i="17"/>
  <c r="AH37" i="17"/>
  <c r="AP40" i="17"/>
  <c r="AH40" i="17"/>
  <c r="Z40" i="17"/>
  <c r="AN40" i="17"/>
  <c r="AF40" i="17"/>
  <c r="AM40" i="17"/>
  <c r="AE40" i="17"/>
  <c r="AL40" i="17"/>
  <c r="AD40" i="17"/>
  <c r="AK40" i="17"/>
  <c r="AC40" i="17"/>
  <c r="AQ40" i="17"/>
  <c r="AI40" i="17"/>
  <c r="AA40" i="17"/>
  <c r="AE43" i="17"/>
  <c r="AO45" i="17"/>
  <c r="AL45" i="17"/>
  <c r="AC45" i="17"/>
  <c r="AH45" i="17"/>
  <c r="AE66" i="17"/>
  <c r="AF41" i="17"/>
  <c r="AN41" i="17"/>
  <c r="AF48" i="17"/>
  <c r="AN48" i="17"/>
  <c r="AF72" i="17"/>
  <c r="AN72" i="17"/>
  <c r="Y72" i="17"/>
  <c r="AG72" i="17"/>
  <c r="AO72" i="17"/>
  <c r="Z41" i="17"/>
  <c r="AH41" i="17"/>
  <c r="AP41" i="17"/>
  <c r="Z48" i="17"/>
  <c r="AH48" i="17"/>
  <c r="AP48" i="17"/>
  <c r="Z72" i="17"/>
  <c r="AH72" i="17"/>
  <c r="AP72" i="17"/>
  <c r="AA41" i="17"/>
  <c r="AI41" i="17"/>
  <c r="AQ41" i="17"/>
  <c r="AA48" i="17"/>
  <c r="AI48" i="17"/>
  <c r="AQ48" i="17"/>
  <c r="AA72" i="17"/>
  <c r="AI72" i="17"/>
  <c r="AQ72" i="17"/>
  <c r="AB41" i="17"/>
  <c r="AJ41" i="17"/>
  <c r="AR41" i="17"/>
  <c r="AB48" i="17"/>
  <c r="AJ48" i="17"/>
  <c r="AR48" i="17"/>
  <c r="AB72" i="17"/>
  <c r="AJ72" i="17"/>
  <c r="AR72" i="17"/>
  <c r="AC41" i="17"/>
  <c r="AK41" i="17"/>
  <c r="AC48" i="17"/>
  <c r="AK48" i="17"/>
  <c r="AC72" i="17"/>
  <c r="AK72" i="17"/>
  <c r="AE41" i="17"/>
  <c r="AE48" i="17"/>
  <c r="AE72" i="17"/>
  <c r="AA124" i="19"/>
  <c r="AB124" i="19"/>
  <c r="X80" i="19"/>
  <c r="AL38" i="19"/>
  <c r="AM38" i="19"/>
  <c r="AL99" i="19"/>
  <c r="AM99" i="19"/>
  <c r="AF30" i="19"/>
  <c r="AL55" i="19"/>
  <c r="AM55" i="19"/>
  <c r="AG47" i="19"/>
  <c r="AD124" i="19"/>
  <c r="X103" i="19"/>
  <c r="R86" i="19"/>
  <c r="U89" i="19"/>
  <c r="U80" i="19"/>
  <c r="AB134" i="19"/>
  <c r="AA24" i="19"/>
  <c r="U27" i="19"/>
  <c r="T157" i="19"/>
  <c r="T151" i="19"/>
  <c r="T145" i="19"/>
  <c r="AE157" i="19"/>
  <c r="AE151" i="19"/>
  <c r="AE140" i="19"/>
  <c r="AE145" i="19"/>
  <c r="AF134" i="19"/>
  <c r="AJ142" i="19"/>
  <c r="AA89" i="19"/>
  <c r="R106" i="19"/>
  <c r="AJ106" i="19"/>
  <c r="X100" i="19"/>
  <c r="AI115" i="19"/>
  <c r="W109" i="19"/>
  <c r="V109" i="19"/>
  <c r="AI94" i="19"/>
  <c r="Z86" i="19"/>
  <c r="AG81" i="19"/>
  <c r="AG80" i="19"/>
  <c r="V129" i="19"/>
  <c r="AE129" i="19"/>
  <c r="AE124" i="19"/>
  <c r="T129" i="19"/>
  <c r="T124" i="19"/>
  <c r="V142" i="19"/>
  <c r="U154" i="19"/>
  <c r="U140" i="19"/>
  <c r="S30" i="19"/>
  <c r="AE137" i="19"/>
  <c r="R24" i="19"/>
  <c r="S134" i="19"/>
  <c r="S124" i="19"/>
  <c r="V151" i="19"/>
  <c r="U157" i="19"/>
  <c r="AJ157" i="19"/>
  <c r="AD27" i="19"/>
  <c r="V21" i="19"/>
  <c r="AG124" i="19"/>
  <c r="AH112" i="19"/>
  <c r="Y97" i="19"/>
  <c r="AC148" i="19"/>
  <c r="R30" i="19"/>
  <c r="V140" i="19"/>
  <c r="AA115" i="19"/>
  <c r="U73" i="19"/>
  <c r="AF24" i="19"/>
  <c r="AJ27" i="19"/>
  <c r="AE112" i="19"/>
  <c r="AL123" i="19"/>
  <c r="AM123" i="19"/>
  <c r="Z106" i="19"/>
  <c r="U106" i="19"/>
  <c r="AF100" i="19"/>
  <c r="AB100" i="19"/>
  <c r="V115" i="19"/>
  <c r="AD112" i="19"/>
  <c r="W106" i="19"/>
  <c r="V106" i="19"/>
  <c r="T94" i="19"/>
  <c r="Z109" i="19"/>
  <c r="U109" i="19"/>
  <c r="Z103" i="19"/>
  <c r="U103" i="19"/>
  <c r="AE86" i="19"/>
  <c r="AE80" i="19"/>
  <c r="AH86" i="19"/>
  <c r="R81" i="19"/>
  <c r="AD73" i="19"/>
  <c r="AJ121" i="19"/>
  <c r="AJ120" i="19"/>
  <c r="AD140" i="19"/>
  <c r="AH121" i="19"/>
  <c r="AH120" i="19"/>
  <c r="U30" i="19"/>
  <c r="AD89" i="19"/>
  <c r="AD18" i="19"/>
  <c r="AB18" i="19"/>
  <c r="V137" i="19"/>
  <c r="AC134" i="19"/>
  <c r="AC124" i="19"/>
  <c r="AC30" i="19"/>
  <c r="AJ112" i="19"/>
  <c r="AC151" i="19"/>
  <c r="V27" i="19"/>
  <c r="AH21" i="19"/>
  <c r="U47" i="19"/>
  <c r="AB21" i="19"/>
  <c r="V134" i="19"/>
  <c r="V124" i="19"/>
  <c r="AL35" i="19"/>
  <c r="AM35" i="19"/>
  <c r="R18" i="19"/>
  <c r="X142" i="19"/>
  <c r="AH106" i="19"/>
  <c r="R100" i="19"/>
  <c r="AF115" i="19"/>
  <c r="V112" i="19"/>
  <c r="AB94" i="19"/>
  <c r="AH103" i="19"/>
  <c r="AI121" i="19"/>
  <c r="AI120" i="19"/>
  <c r="Y121" i="19"/>
  <c r="Y120" i="19"/>
  <c r="T18" i="19"/>
  <c r="AH137" i="19"/>
  <c r="AH124" i="19"/>
  <c r="V89" i="19"/>
  <c r="Z30" i="19"/>
  <c r="AD151" i="19"/>
  <c r="AD97" i="19"/>
  <c r="AI18" i="19"/>
  <c r="AA27" i="19"/>
  <c r="AD109" i="19"/>
  <c r="AF18" i="19"/>
  <c r="S64" i="19"/>
  <c r="S60" i="19"/>
  <c r="R134" i="19"/>
  <c r="R124" i="19"/>
  <c r="Z112" i="19"/>
  <c r="AL111" i="19"/>
  <c r="AM111" i="19"/>
  <c r="AC106" i="19"/>
  <c r="AJ100" i="19"/>
  <c r="AD115" i="19"/>
  <c r="W103" i="19"/>
  <c r="AC103" i="19"/>
  <c r="S86" i="19"/>
  <c r="Z81" i="19"/>
  <c r="S94" i="19"/>
  <c r="S106" i="19"/>
  <c r="Z100" i="19"/>
  <c r="U100" i="19"/>
  <c r="W115" i="19"/>
  <c r="AF112" i="19"/>
  <c r="X73" i="19"/>
  <c r="W97" i="19"/>
  <c r="AI97" i="19"/>
  <c r="AC86" i="19"/>
  <c r="AL71" i="19"/>
  <c r="AM71" i="19"/>
  <c r="V44" i="19"/>
  <c r="AJ47" i="19"/>
  <c r="AF47" i="19"/>
  <c r="Z121" i="19"/>
  <c r="Z120" i="19"/>
  <c r="R27" i="19"/>
  <c r="AC154" i="19"/>
  <c r="AE30" i="19"/>
  <c r="AC140" i="19"/>
  <c r="AJ151" i="19"/>
  <c r="AI30" i="19"/>
  <c r="W18" i="19"/>
  <c r="AH27" i="19"/>
  <c r="R21" i="19"/>
  <c r="U21" i="19"/>
  <c r="V62" i="18"/>
  <c r="U62" i="18"/>
  <c r="T62" i="18"/>
  <c r="V67" i="18"/>
  <c r="AG58" i="18"/>
  <c r="AN34" i="18"/>
  <c r="AH58" i="18"/>
  <c r="AA34" i="18"/>
  <c r="V47" i="18"/>
  <c r="Z58" i="18"/>
  <c r="AA58" i="18"/>
  <c r="U47" i="18"/>
  <c r="T47" i="18"/>
  <c r="U39" i="18"/>
  <c r="T39" i="18"/>
  <c r="AI58" i="18"/>
  <c r="AK45" i="17"/>
  <c r="AR67" i="17"/>
  <c r="AG67" i="17"/>
  <c r="AJ42" i="17"/>
  <c r="Y42" i="17"/>
  <c r="X42" i="17"/>
  <c r="AA17" i="17"/>
  <c r="AC17" i="17"/>
  <c r="AO17" i="17"/>
  <c r="AO11" i="17"/>
  <c r="Z45" i="17"/>
  <c r="AD45" i="17"/>
  <c r="AH42" i="17"/>
  <c r="AC67" i="17"/>
  <c r="AO67" i="17"/>
  <c r="AO63" i="17"/>
  <c r="Z42" i="17"/>
  <c r="AR42" i="17"/>
  <c r="AG42" i="17"/>
  <c r="AI17" i="17"/>
  <c r="AK17" i="17"/>
  <c r="Z17" i="17"/>
  <c r="AQ67" i="17"/>
  <c r="AF67" i="17"/>
  <c r="AF63" i="17"/>
  <c r="AP45" i="17"/>
  <c r="AE45" i="17"/>
  <c r="Z67" i="17"/>
  <c r="W67" i="17"/>
  <c r="V67" i="17"/>
  <c r="AD67" i="17"/>
  <c r="AL42" i="17"/>
  <c r="AA42" i="17"/>
  <c r="Y17" i="17"/>
  <c r="AM17" i="17"/>
  <c r="AM11" i="17"/>
  <c r="AP17" i="17"/>
  <c r="AB45" i="17"/>
  <c r="AM45" i="17"/>
  <c r="AH67" i="17"/>
  <c r="AL67" i="17"/>
  <c r="AE42" i="17"/>
  <c r="AI42" i="17"/>
  <c r="AG17" i="17"/>
  <c r="X17" i="17"/>
  <c r="AD17" i="17"/>
  <c r="AJ45" i="17"/>
  <c r="Y45" i="17"/>
  <c r="AP67" i="17"/>
  <c r="AE67" i="17"/>
  <c r="AM42" i="17"/>
  <c r="AQ42" i="17"/>
  <c r="AR17" i="17"/>
  <c r="AE17" i="17"/>
  <c r="AC42" i="17"/>
  <c r="AD23" i="17"/>
  <c r="AD11" i="17"/>
  <c r="AP23" i="17"/>
  <c r="AE23" i="17"/>
  <c r="Z23" i="17"/>
  <c r="AR45" i="17"/>
  <c r="AB67" i="17"/>
  <c r="AM67" i="17"/>
  <c r="AF42" i="17"/>
  <c r="AK42" i="17"/>
  <c r="AB17" i="17"/>
  <c r="AI67" i="17"/>
  <c r="W41" i="17"/>
  <c r="V41" i="17"/>
  <c r="AG24" i="17"/>
  <c r="AA47" i="17"/>
  <c r="AM47" i="17"/>
  <c r="AL69" i="17"/>
  <c r="AR40" i="17"/>
  <c r="AO40" i="17"/>
  <c r="AJ40" i="17"/>
  <c r="AG40" i="17"/>
  <c r="AB40" i="17"/>
  <c r="AP43" i="17"/>
  <c r="W43" i="17"/>
  <c r="V43" i="17"/>
  <c r="Z43" i="17"/>
  <c r="AO24" i="17"/>
  <c r="AI47" i="17"/>
  <c r="W37" i="17"/>
  <c r="V37" i="17"/>
  <c r="AE69" i="17"/>
  <c r="AD63" i="17"/>
  <c r="AR47" i="17"/>
  <c r="AB47" i="17"/>
  <c r="Y47" i="17"/>
  <c r="AJ47" i="17"/>
  <c r="AR69" i="17"/>
  <c r="AR63" i="17"/>
  <c r="AQ24" i="17"/>
  <c r="AQ11" i="17"/>
  <c r="AQ47" i="17"/>
  <c r="AN47" i="17"/>
  <c r="AA69" i="17"/>
  <c r="AQ45" i="17"/>
  <c r="AA45" i="17"/>
  <c r="AN45" i="17"/>
  <c r="AI45" i="17"/>
  <c r="AF45" i="17"/>
  <c r="W48" i="17"/>
  <c r="V48" i="17"/>
  <c r="AB24" i="17"/>
  <c r="AA24" i="17"/>
  <c r="AM24" i="17"/>
  <c r="AE24" i="17"/>
  <c r="AR24" i="17"/>
  <c r="AJ24" i="17"/>
  <c r="AJ11" i="17"/>
  <c r="AI24" i="17"/>
  <c r="AG69" i="17"/>
  <c r="AB69" i="17"/>
  <c r="AO47" i="17"/>
  <c r="AJ69" i="17"/>
  <c r="AJ63" i="17"/>
  <c r="AL24" i="17"/>
  <c r="AP24" i="17"/>
  <c r="AP11" i="17"/>
  <c r="AK47" i="17"/>
  <c r="AH47" i="17"/>
  <c r="AQ69" i="17"/>
  <c r="AN69" i="17"/>
  <c r="AN63" i="17"/>
  <c r="X48" i="17"/>
  <c r="AG47" i="17"/>
  <c r="AF24" i="17"/>
  <c r="AF11" i="17"/>
  <c r="AC24" i="17"/>
  <c r="X24" i="17"/>
  <c r="AD47" i="17"/>
  <c r="AD34" i="17"/>
  <c r="AP47" i="17"/>
  <c r="AC69" i="17"/>
  <c r="AC63" i="17"/>
  <c r="Z69" i="17"/>
  <c r="AL47" i="17"/>
  <c r="AK69" i="17"/>
  <c r="AK63" i="17"/>
  <c r="AH69" i="17"/>
  <c r="AH63" i="17"/>
  <c r="AH11" i="18"/>
  <c r="V22" i="18"/>
  <c r="Z11" i="18"/>
  <c r="AO11" i="18"/>
  <c r="AP11" i="18"/>
  <c r="AC11" i="18"/>
  <c r="AH11" i="17"/>
  <c r="AK11" i="17"/>
  <c r="W20" i="17"/>
  <c r="V20" i="17"/>
  <c r="W21" i="17"/>
  <c r="V21" i="17"/>
  <c r="X21" i="17"/>
  <c r="V53" i="21"/>
  <c r="V57" i="21"/>
  <c r="R49" i="21"/>
  <c r="U53" i="21"/>
  <c r="U57" i="21"/>
  <c r="Q49" i="21"/>
  <c r="S57" i="21"/>
  <c r="AL150" i="19"/>
  <c r="AM150" i="19"/>
  <c r="Q129" i="19"/>
  <c r="AL130" i="19"/>
  <c r="X64" i="19"/>
  <c r="X60" i="19"/>
  <c r="AL74" i="19"/>
  <c r="AL26" i="19"/>
  <c r="AM26" i="19"/>
  <c r="AA64" i="19"/>
  <c r="AA60" i="19"/>
  <c r="AF36" i="19"/>
  <c r="X36" i="19"/>
  <c r="AE36" i="19"/>
  <c r="W36" i="19"/>
  <c r="AD36" i="19"/>
  <c r="V36" i="19"/>
  <c r="AJ36" i="19"/>
  <c r="AB36" i="19"/>
  <c r="T36" i="19"/>
  <c r="AI36" i="19"/>
  <c r="AA36" i="19"/>
  <c r="S36" i="19"/>
  <c r="R36" i="19"/>
  <c r="Q36" i="19"/>
  <c r="U36" i="19"/>
  <c r="AH36" i="19"/>
  <c r="AG36" i="19"/>
  <c r="Y36" i="19"/>
  <c r="AC36" i="19"/>
  <c r="Z36" i="19"/>
  <c r="R157" i="19"/>
  <c r="R145" i="19"/>
  <c r="Y160" i="19"/>
  <c r="AL153" i="19"/>
  <c r="AM153" i="19"/>
  <c r="Y148" i="19"/>
  <c r="AF157" i="19"/>
  <c r="AF151" i="19"/>
  <c r="AF145" i="19"/>
  <c r="Q134" i="19"/>
  <c r="AL135" i="19"/>
  <c r="Q127" i="19"/>
  <c r="AL128" i="19"/>
  <c r="Q142" i="19"/>
  <c r="AL143" i="19"/>
  <c r="AF129" i="19"/>
  <c r="T140" i="19"/>
  <c r="Q115" i="19"/>
  <c r="AL116" i="19"/>
  <c r="T106" i="19"/>
  <c r="W112" i="19"/>
  <c r="Q89" i="19"/>
  <c r="AL90" i="19"/>
  <c r="S109" i="19"/>
  <c r="S103" i="19"/>
  <c r="Q61" i="19"/>
  <c r="AL62" i="19"/>
  <c r="AB97" i="19"/>
  <c r="AH81" i="19"/>
  <c r="AL72" i="19"/>
  <c r="AM72" i="19"/>
  <c r="Y30" i="19"/>
  <c r="Y24" i="19"/>
  <c r="Y18" i="19"/>
  <c r="Q84" i="19"/>
  <c r="AL85" i="19"/>
  <c r="AL96" i="19"/>
  <c r="AM96" i="19"/>
  <c r="U64" i="19"/>
  <c r="Q64" i="19"/>
  <c r="AL65" i="19"/>
  <c r="AI64" i="19"/>
  <c r="AI60" i="19"/>
  <c r="AL51" i="19"/>
  <c r="AM51" i="19"/>
  <c r="AL54" i="19"/>
  <c r="AM54" i="19"/>
  <c r="AI44" i="19"/>
  <c r="AC47" i="19"/>
  <c r="AL15" i="19"/>
  <c r="AL114" i="19"/>
  <c r="AM114" i="19"/>
  <c r="Q77" i="19"/>
  <c r="Q76" i="19"/>
  <c r="AL79" i="19"/>
  <c r="AM79" i="19"/>
  <c r="AL69" i="19"/>
  <c r="AM69" i="19"/>
  <c r="AL58" i="19"/>
  <c r="AM58" i="19"/>
  <c r="AB157" i="19"/>
  <c r="AB151" i="19"/>
  <c r="AB140" i="19"/>
  <c r="AB145" i="19"/>
  <c r="AI160" i="19"/>
  <c r="S157" i="19"/>
  <c r="AI148" i="19"/>
  <c r="S145" i="19"/>
  <c r="S140" i="19"/>
  <c r="Z160" i="19"/>
  <c r="Z148" i="19"/>
  <c r="Q160" i="19"/>
  <c r="AL161" i="19"/>
  <c r="AG151" i="19"/>
  <c r="Q148" i="19"/>
  <c r="AL149" i="19"/>
  <c r="X157" i="19"/>
  <c r="X151" i="19"/>
  <c r="X140" i="19"/>
  <c r="X145" i="19"/>
  <c r="X129" i="19"/>
  <c r="AI100" i="19"/>
  <c r="Q118" i="19"/>
  <c r="AL119" i="19"/>
  <c r="Y115" i="19"/>
  <c r="AL102" i="19"/>
  <c r="AM102" i="19"/>
  <c r="Q100" i="19"/>
  <c r="AA109" i="19"/>
  <c r="AA103" i="19"/>
  <c r="R97" i="19"/>
  <c r="AJ97" i="19"/>
  <c r="S81" i="19"/>
  <c r="AL83" i="19"/>
  <c r="AM83" i="19"/>
  <c r="U60" i="19"/>
  <c r="Q30" i="19"/>
  <c r="AL31" i="19"/>
  <c r="Q24" i="19"/>
  <c r="AL25" i="19"/>
  <c r="Q18" i="19"/>
  <c r="AL19" i="19"/>
  <c r="V64" i="19"/>
  <c r="V60" i="19"/>
  <c r="Y64" i="19"/>
  <c r="Y60" i="19"/>
  <c r="T64" i="19"/>
  <c r="T60" i="19"/>
  <c r="AH47" i="19"/>
  <c r="AJ42" i="19"/>
  <c r="AB42" i="19"/>
  <c r="T42" i="19"/>
  <c r="AI42" i="19"/>
  <c r="AA42" i="19"/>
  <c r="S42" i="19"/>
  <c r="AH42" i="19"/>
  <c r="Z42" i="19"/>
  <c r="R42" i="19"/>
  <c r="AF42" i="19"/>
  <c r="X42" i="19"/>
  <c r="AE42" i="19"/>
  <c r="W42" i="19"/>
  <c r="AG42" i="19"/>
  <c r="Q42" i="19"/>
  <c r="AD42" i="19"/>
  <c r="AC42" i="19"/>
  <c r="U42" i="19"/>
  <c r="Y42" i="19"/>
  <c r="V42" i="19"/>
  <c r="Z47" i="19"/>
  <c r="AL46" i="19"/>
  <c r="AM46" i="19"/>
  <c r="R47" i="19"/>
  <c r="AL45" i="19"/>
  <c r="Q44" i="19"/>
  <c r="T44" i="19"/>
  <c r="AL40" i="19"/>
  <c r="AM40" i="19"/>
  <c r="AL66" i="19"/>
  <c r="AM66" i="19"/>
  <c r="S47" i="19"/>
  <c r="V47" i="19"/>
  <c r="AH44" i="19"/>
  <c r="AI106" i="19"/>
  <c r="AC109" i="19"/>
  <c r="AL32" i="19"/>
  <c r="AM32" i="19"/>
  <c r="AF64" i="19"/>
  <c r="AF60" i="19"/>
  <c r="AA160" i="19"/>
  <c r="AA148" i="19"/>
  <c r="R160" i="19"/>
  <c r="AH151" i="19"/>
  <c r="R148" i="19"/>
  <c r="AL156" i="19"/>
  <c r="AM156" i="19"/>
  <c r="Y151" i="19"/>
  <c r="AL139" i="19"/>
  <c r="AM139" i="19"/>
  <c r="Q132" i="19"/>
  <c r="AL133" i="19"/>
  <c r="Q125" i="19"/>
  <c r="AL126" i="19"/>
  <c r="AL101" i="19"/>
  <c r="Q112" i="19"/>
  <c r="AL113" i="19"/>
  <c r="T100" i="19"/>
  <c r="Q92" i="19"/>
  <c r="AL93" i="19"/>
  <c r="AI109" i="19"/>
  <c r="AI103" i="19"/>
  <c r="Q86" i="19"/>
  <c r="AL87" i="19"/>
  <c r="AL88" i="19"/>
  <c r="AM88" i="19"/>
  <c r="Z97" i="19"/>
  <c r="U97" i="19"/>
  <c r="AF77" i="19"/>
  <c r="AF76" i="19"/>
  <c r="AD80" i="19"/>
  <c r="AL59" i="19"/>
  <c r="AM59" i="19"/>
  <c r="V80" i="19"/>
  <c r="AC64" i="19"/>
  <c r="AG64" i="19"/>
  <c r="AG60" i="19"/>
  <c r="AB64" i="19"/>
  <c r="AB60" i="19"/>
  <c r="AL41" i="19"/>
  <c r="AM41" i="19"/>
  <c r="Y47" i="19"/>
  <c r="S44" i="19"/>
  <c r="Y44" i="19"/>
  <c r="AB44" i="19"/>
  <c r="AA47" i="19"/>
  <c r="AD47" i="19"/>
  <c r="AL162" i="19"/>
  <c r="AM162" i="19"/>
  <c r="Q157" i="19"/>
  <c r="AL158" i="19"/>
  <c r="S160" i="19"/>
  <c r="AI151" i="19"/>
  <c r="S148" i="19"/>
  <c r="Z151" i="19"/>
  <c r="AL163" i="19"/>
  <c r="AM163" i="19"/>
  <c r="AG154" i="19"/>
  <c r="Q151" i="19"/>
  <c r="AL152" i="19"/>
  <c r="W157" i="19"/>
  <c r="W151" i="19"/>
  <c r="W145" i="19"/>
  <c r="Y137" i="19"/>
  <c r="Y124" i="19"/>
  <c r="AL141" i="19"/>
  <c r="X134" i="19"/>
  <c r="AF142" i="19"/>
  <c r="T174" i="19"/>
  <c r="S89" i="19"/>
  <c r="AF94" i="19"/>
  <c r="AH89" i="19"/>
  <c r="T115" i="19"/>
  <c r="AL110" i="19"/>
  <c r="Q109" i="19"/>
  <c r="T109" i="19"/>
  <c r="T103" i="19"/>
  <c r="AL117" i="19"/>
  <c r="AM117" i="19"/>
  <c r="AL98" i="19"/>
  <c r="Q97" i="19"/>
  <c r="AH97" i="19"/>
  <c r="AC97" i="19"/>
  <c r="AC80" i="19"/>
  <c r="X77" i="19"/>
  <c r="X76" i="19"/>
  <c r="AL78" i="19"/>
  <c r="Q81" i="19"/>
  <c r="AL82" i="19"/>
  <c r="AI81" i="19"/>
  <c r="AL29" i="19"/>
  <c r="AM29" i="19"/>
  <c r="AL23" i="19"/>
  <c r="AM23" i="19"/>
  <c r="X30" i="19"/>
  <c r="X24" i="19"/>
  <c r="X18" i="19"/>
  <c r="AD64" i="19"/>
  <c r="AD60" i="19"/>
  <c r="R64" i="19"/>
  <c r="AJ64" i="19"/>
  <c r="AJ60" i="19"/>
  <c r="AL39" i="19"/>
  <c r="AM39" i="19"/>
  <c r="AL52" i="19"/>
  <c r="AM52" i="19"/>
  <c r="AG44" i="19"/>
  <c r="AJ44" i="19"/>
  <c r="AI47" i="19"/>
  <c r="W47" i="19"/>
  <c r="AM107" i="19"/>
  <c r="AH109" i="19"/>
  <c r="T97" i="19"/>
  <c r="W86" i="19"/>
  <c r="W80" i="19"/>
  <c r="AL20" i="19"/>
  <c r="AM20" i="19"/>
  <c r="AL48" i="19"/>
  <c r="Q47" i="19"/>
  <c r="AA151" i="19"/>
  <c r="AH154" i="19"/>
  <c r="R151" i="19"/>
  <c r="AL159" i="19"/>
  <c r="AM159" i="19"/>
  <c r="Y154" i="19"/>
  <c r="AL147" i="19"/>
  <c r="AM147" i="19"/>
  <c r="AF160" i="19"/>
  <c r="AF154" i="19"/>
  <c r="AF148" i="19"/>
  <c r="Q137" i="19"/>
  <c r="AL138" i="19"/>
  <c r="AL131" i="19"/>
  <c r="AM131" i="19"/>
  <c r="AF124" i="19"/>
  <c r="AJ124" i="19"/>
  <c r="R94" i="19"/>
  <c r="Z89" i="19"/>
  <c r="AF89" i="19"/>
  <c r="AF80" i="19"/>
  <c r="AF109" i="19"/>
  <c r="AB109" i="19"/>
  <c r="AF103" i="19"/>
  <c r="AB103" i="19"/>
  <c r="R60" i="19"/>
  <c r="S97" i="19"/>
  <c r="Y81" i="19"/>
  <c r="Y80" i="19"/>
  <c r="AC73" i="19"/>
  <c r="Y27" i="19"/>
  <c r="Y21" i="19"/>
  <c r="W64" i="19"/>
  <c r="W60" i="19"/>
  <c r="Z64" i="19"/>
  <c r="Z60" i="19"/>
  <c r="AL49" i="19"/>
  <c r="AM49" i="19"/>
  <c r="R44" i="19"/>
  <c r="U44" i="19"/>
  <c r="T47" i="19"/>
  <c r="AE47" i="19"/>
  <c r="Q145" i="19"/>
  <c r="AL146" i="19"/>
  <c r="AL95" i="19"/>
  <c r="Q94" i="19"/>
  <c r="AL104" i="19"/>
  <c r="Q103" i="19"/>
  <c r="AL56" i="19"/>
  <c r="AM56" i="19"/>
  <c r="AI154" i="19"/>
  <c r="S151" i="19"/>
  <c r="Z154" i="19"/>
  <c r="AG157" i="19"/>
  <c r="Q154" i="19"/>
  <c r="AL155" i="19"/>
  <c r="AG145" i="19"/>
  <c r="AL144" i="19"/>
  <c r="AM144" i="19"/>
  <c r="X124" i="19"/>
  <c r="R89" i="19"/>
  <c r="R80" i="19"/>
  <c r="AL91" i="19"/>
  <c r="AM91" i="19"/>
  <c r="AJ94" i="19"/>
  <c r="AL108" i="19"/>
  <c r="AM108" i="19"/>
  <c r="Q106" i="19"/>
  <c r="R109" i="19"/>
  <c r="AJ109" i="19"/>
  <c r="R103" i="19"/>
  <c r="AJ103" i="19"/>
  <c r="AL122" i="19"/>
  <c r="AL68" i="19"/>
  <c r="AM68" i="19"/>
  <c r="AA97" i="19"/>
  <c r="AA80" i="19"/>
  <c r="AB86" i="19"/>
  <c r="Q27" i="19"/>
  <c r="AL28" i="19"/>
  <c r="Q21" i="19"/>
  <c r="AL22" i="19"/>
  <c r="AL67" i="19"/>
  <c r="AM67" i="19"/>
  <c r="AE64" i="19"/>
  <c r="AE60" i="19"/>
  <c r="AH64" i="19"/>
  <c r="AH60" i="19"/>
  <c r="AJ34" i="19"/>
  <c r="AJ33" i="19"/>
  <c r="AB34" i="19"/>
  <c r="T34" i="19"/>
  <c r="AI34" i="19"/>
  <c r="AI33" i="19"/>
  <c r="AA34" i="19"/>
  <c r="S34" i="19"/>
  <c r="AH34" i="19"/>
  <c r="Z34" i="19"/>
  <c r="Z33" i="19"/>
  <c r="R34" i="19"/>
  <c r="AF34" i="19"/>
  <c r="AF33" i="19"/>
  <c r="AF17" i="19"/>
  <c r="X34" i="19"/>
  <c r="AE34" i="19"/>
  <c r="AE33" i="19"/>
  <c r="AE17" i="19"/>
  <c r="W34" i="19"/>
  <c r="AG34" i="19"/>
  <c r="AC34" i="19"/>
  <c r="Q34" i="19"/>
  <c r="AD34" i="19"/>
  <c r="U34" i="19"/>
  <c r="U33" i="19"/>
  <c r="Y34" i="19"/>
  <c r="V34" i="19"/>
  <c r="V33" i="19"/>
  <c r="AL50" i="19"/>
  <c r="AM50" i="19"/>
  <c r="AL70" i="19"/>
  <c r="AM70" i="19"/>
  <c r="AL57" i="19"/>
  <c r="AM57" i="19"/>
  <c r="AL53" i="19"/>
  <c r="AM53" i="19"/>
  <c r="AL37" i="19"/>
  <c r="AM37" i="19"/>
  <c r="AL43" i="19"/>
  <c r="AM43" i="19"/>
  <c r="Z44" i="19"/>
  <c r="AC44" i="19"/>
  <c r="Q10" i="19"/>
  <c r="Q9" i="19"/>
  <c r="AL11" i="19"/>
  <c r="AB47" i="19"/>
  <c r="X47" i="19"/>
  <c r="V48" i="18"/>
  <c r="U48" i="18"/>
  <c r="T48" i="18"/>
  <c r="V44" i="18"/>
  <c r="U44" i="18"/>
  <c r="T44" i="18"/>
  <c r="AB58" i="18"/>
  <c r="AA11" i="18"/>
  <c r="V20" i="18"/>
  <c r="U20" i="18"/>
  <c r="T20" i="18"/>
  <c r="AF34" i="18"/>
  <c r="AG11" i="18"/>
  <c r="V41" i="18"/>
  <c r="U41" i="18"/>
  <c r="T41" i="18"/>
  <c r="AJ11" i="18"/>
  <c r="U17" i="18"/>
  <c r="T17" i="18"/>
  <c r="V17" i="18"/>
  <c r="AP34" i="18"/>
  <c r="V40" i="18"/>
  <c r="U40" i="18"/>
  <c r="T40" i="18"/>
  <c r="AN11" i="18"/>
  <c r="AD58" i="18"/>
  <c r="U46" i="18"/>
  <c r="T46" i="18"/>
  <c r="V46" i="18"/>
  <c r="U42" i="18"/>
  <c r="T42" i="18"/>
  <c r="V42" i="18"/>
  <c r="U14" i="18"/>
  <c r="T14" i="18"/>
  <c r="W11" i="18"/>
  <c r="V14" i="18"/>
  <c r="Y58" i="18"/>
  <c r="AK11" i="18"/>
  <c r="AK58" i="18"/>
  <c r="V45" i="18"/>
  <c r="U45" i="18"/>
  <c r="T45" i="18"/>
  <c r="V15" i="18"/>
  <c r="U15" i="18"/>
  <c r="T15" i="18"/>
  <c r="X34" i="18"/>
  <c r="AB34" i="18"/>
  <c r="AD11" i="18"/>
  <c r="AM58" i="18"/>
  <c r="AO34" i="18"/>
  <c r="X58" i="18"/>
  <c r="AL34" i="18"/>
  <c r="U67" i="18"/>
  <c r="T67" i="18"/>
  <c r="AC58" i="18"/>
  <c r="AF11" i="18"/>
  <c r="AL58" i="18"/>
  <c r="V23" i="18"/>
  <c r="U23" i="18"/>
  <c r="T23" i="18"/>
  <c r="U66" i="18"/>
  <c r="T66" i="18"/>
  <c r="V66" i="18"/>
  <c r="V24" i="18"/>
  <c r="U24" i="18"/>
  <c r="T24" i="18"/>
  <c r="AM34" i="18"/>
  <c r="AJ34" i="18"/>
  <c r="V37" i="18"/>
  <c r="U37" i="18"/>
  <c r="T37" i="18"/>
  <c r="W34" i="18"/>
  <c r="Y11" i="18"/>
  <c r="AF58" i="18"/>
  <c r="U18" i="18"/>
  <c r="T18" i="18"/>
  <c r="V18" i="18"/>
  <c r="AH34" i="18"/>
  <c r="V39" i="18"/>
  <c r="AJ58" i="18"/>
  <c r="V65" i="18"/>
  <c r="U65" i="18"/>
  <c r="T65" i="18"/>
  <c r="AE11" i="18"/>
  <c r="AI11" i="18"/>
  <c r="AI34" i="18"/>
  <c r="U68" i="18"/>
  <c r="T68" i="18"/>
  <c r="V68" i="18"/>
  <c r="X11" i="18"/>
  <c r="V61" i="18"/>
  <c r="U61" i="18"/>
  <c r="T61" i="18"/>
  <c r="W58" i="18"/>
  <c r="V43" i="18"/>
  <c r="U43" i="18"/>
  <c r="T43" i="18"/>
  <c r="U38" i="18"/>
  <c r="T38" i="18"/>
  <c r="V38" i="18"/>
  <c r="Y34" i="18"/>
  <c r="AC34" i="18"/>
  <c r="U22" i="18"/>
  <c r="T22" i="18"/>
  <c r="AD34" i="18"/>
  <c r="AP58" i="18"/>
  <c r="V19" i="18"/>
  <c r="U19" i="18"/>
  <c r="T19" i="18"/>
  <c r="Z34" i="18"/>
  <c r="AM11" i="18"/>
  <c r="AB11" i="18"/>
  <c r="U63" i="18"/>
  <c r="T63" i="18"/>
  <c r="V63" i="18"/>
  <c r="AN58" i="18"/>
  <c r="V64" i="18"/>
  <c r="U64" i="18"/>
  <c r="T64" i="18"/>
  <c r="AL11" i="18"/>
  <c r="AO58" i="18"/>
  <c r="AE58" i="18"/>
  <c r="V21" i="18"/>
  <c r="U21" i="18"/>
  <c r="T21" i="18"/>
  <c r="AE34" i="18"/>
  <c r="AG34" i="18"/>
  <c r="AK34" i="18"/>
  <c r="W46" i="17"/>
  <c r="V46" i="17"/>
  <c r="X46" i="17"/>
  <c r="AI11" i="17"/>
  <c r="AN11" i="17"/>
  <c r="AL63" i="17"/>
  <c r="AP63" i="17"/>
  <c r="AA11" i="17"/>
  <c r="AN38" i="17"/>
  <c r="AN34" i="17"/>
  <c r="AF38" i="17"/>
  <c r="AF34" i="17"/>
  <c r="AL38" i="17"/>
  <c r="AD38" i="17"/>
  <c r="AK38" i="17"/>
  <c r="AC38" i="17"/>
  <c r="AC34" i="17"/>
  <c r="AR38" i="17"/>
  <c r="AJ38" i="17"/>
  <c r="AJ34" i="17"/>
  <c r="AB38" i="17"/>
  <c r="AB34" i="17"/>
  <c r="AQ38" i="17"/>
  <c r="AI38" i="17"/>
  <c r="AA38" i="17"/>
  <c r="AO38" i="17"/>
  <c r="AG38" i="17"/>
  <c r="AG34" i="17"/>
  <c r="Y38" i="17"/>
  <c r="Z38" i="17"/>
  <c r="Z34" i="17"/>
  <c r="AM38" i="17"/>
  <c r="AM34" i="17"/>
  <c r="AP38" i="17"/>
  <c r="AH38" i="17"/>
  <c r="AH34" i="17"/>
  <c r="AE38" i="17"/>
  <c r="X20" i="17"/>
  <c r="X70" i="17"/>
  <c r="W70" i="17"/>
  <c r="V70" i="17"/>
  <c r="AA63" i="17"/>
  <c r="X15" i="17"/>
  <c r="W15" i="17"/>
  <c r="V15" i="17"/>
  <c r="AL11" i="17"/>
  <c r="AI63" i="17"/>
  <c r="X37" i="17"/>
  <c r="X41" i="17"/>
  <c r="X14" i="17"/>
  <c r="W14" i="17"/>
  <c r="V14" i="17"/>
  <c r="Y11" i="17"/>
  <c r="X73" i="17"/>
  <c r="W73" i="17"/>
  <c r="V73" i="17"/>
  <c r="X43" i="17"/>
  <c r="AE63" i="17"/>
  <c r="X19" i="17"/>
  <c r="W19" i="17"/>
  <c r="V19" i="17"/>
  <c r="Z11" i="17"/>
  <c r="W23" i="17"/>
  <c r="V23" i="17"/>
  <c r="AE11" i="17"/>
  <c r="Y63" i="17"/>
  <c r="X66" i="17"/>
  <c r="W66" i="17"/>
  <c r="V66" i="17"/>
  <c r="AQ63" i="17"/>
  <c r="AM63" i="17"/>
  <c r="AG63" i="17"/>
  <c r="X22" i="17"/>
  <c r="W22" i="17"/>
  <c r="V22" i="17"/>
  <c r="X39" i="17"/>
  <c r="W39" i="17"/>
  <c r="V39" i="17"/>
  <c r="AE34" i="17"/>
  <c r="W72" i="17"/>
  <c r="V72" i="17"/>
  <c r="X72" i="17"/>
  <c r="X71" i="17"/>
  <c r="W71" i="17"/>
  <c r="V71" i="17"/>
  <c r="X40" i="17"/>
  <c r="W18" i="17"/>
  <c r="V18" i="17"/>
  <c r="X18" i="17"/>
  <c r="AG11" i="17"/>
  <c r="X44" i="17"/>
  <c r="W44" i="17"/>
  <c r="V44" i="17"/>
  <c r="AL34" i="17"/>
  <c r="AB11" i="17"/>
  <c r="W68" i="17"/>
  <c r="V68" i="17"/>
  <c r="X68" i="17"/>
  <c r="V17" i="19"/>
  <c r="AI17" i="19"/>
  <c r="Z140" i="19"/>
  <c r="Z80" i="19"/>
  <c r="AA140" i="19"/>
  <c r="Y33" i="19"/>
  <c r="X33" i="19"/>
  <c r="T33" i="19"/>
  <c r="T17" i="19"/>
  <c r="R140" i="19"/>
  <c r="AC60" i="19"/>
  <c r="Y140" i="19"/>
  <c r="AF140" i="19"/>
  <c r="AJ140" i="19"/>
  <c r="AJ164" i="19"/>
  <c r="AJ166" i="19"/>
  <c r="AJ17" i="19"/>
  <c r="AG140" i="19"/>
  <c r="T80" i="19"/>
  <c r="AH33" i="19"/>
  <c r="AI80" i="19"/>
  <c r="W140" i="19"/>
  <c r="AI140" i="19"/>
  <c r="AB33" i="19"/>
  <c r="AB17" i="19"/>
  <c r="AD33" i="19"/>
  <c r="AD17" i="19"/>
  <c r="R33" i="19"/>
  <c r="R17" i="19"/>
  <c r="AB80" i="19"/>
  <c r="AG33" i="19"/>
  <c r="AG17" i="19"/>
  <c r="S33" i="19"/>
  <c r="S17" i="19"/>
  <c r="AJ80" i="19"/>
  <c r="Q140" i="19"/>
  <c r="AH140" i="19"/>
  <c r="V58" i="18"/>
  <c r="W47" i="17"/>
  <c r="V47" i="17"/>
  <c r="W42" i="17"/>
  <c r="V42" i="17"/>
  <c r="AR11" i="17"/>
  <c r="X23" i="17"/>
  <c r="Z63" i="17"/>
  <c r="W63" i="17"/>
  <c r="AK34" i="17"/>
  <c r="X67" i="17"/>
  <c r="X63" i="17"/>
  <c r="X47" i="17"/>
  <c r="W17" i="17"/>
  <c r="V17" i="17"/>
  <c r="X69" i="17"/>
  <c r="AB63" i="17"/>
  <c r="AP34" i="17"/>
  <c r="AQ34" i="17"/>
  <c r="W45" i="17"/>
  <c r="V45" i="17"/>
  <c r="W40" i="17"/>
  <c r="V40" i="17"/>
  <c r="W24" i="17"/>
  <c r="V24" i="17"/>
  <c r="X45" i="17"/>
  <c r="AC11" i="17"/>
  <c r="AR34" i="17"/>
  <c r="AO34" i="17"/>
  <c r="AA34" i="17"/>
  <c r="W69" i="17"/>
  <c r="V69" i="17"/>
  <c r="AI34" i="17"/>
  <c r="Q53" i="21"/>
  <c r="Q57" i="21"/>
  <c r="AG166" i="19"/>
  <c r="AG167" i="19"/>
  <c r="AG164" i="19"/>
  <c r="AF164" i="19"/>
  <c r="AM146" i="19"/>
  <c r="AL145" i="19"/>
  <c r="AM145" i="19"/>
  <c r="AM143" i="19"/>
  <c r="AL142" i="19"/>
  <c r="AM142" i="19"/>
  <c r="AL106" i="19"/>
  <c r="AM106" i="19"/>
  <c r="U174" i="19"/>
  <c r="AM19" i="19"/>
  <c r="AL18" i="19"/>
  <c r="S80" i="19"/>
  <c r="AM130" i="19"/>
  <c r="AL129" i="19"/>
  <c r="AM129" i="19"/>
  <c r="V164" i="19"/>
  <c r="V166" i="19"/>
  <c r="V167" i="19"/>
  <c r="AL100" i="19"/>
  <c r="AM100" i="19"/>
  <c r="AM101" i="19"/>
  <c r="AM45" i="19"/>
  <c r="AL44" i="19"/>
  <c r="AM44" i="19"/>
  <c r="U17" i="19"/>
  <c r="AD164" i="19"/>
  <c r="AM152" i="19"/>
  <c r="AL151" i="19"/>
  <c r="AM151" i="19"/>
  <c r="AM126" i="19"/>
  <c r="AL125" i="19"/>
  <c r="AM119" i="19"/>
  <c r="AL118" i="19"/>
  <c r="AM118" i="19"/>
  <c r="AI164" i="19"/>
  <c r="AI166" i="19"/>
  <c r="Y17" i="19"/>
  <c r="AM128" i="19"/>
  <c r="AL127" i="19"/>
  <c r="AM127" i="19"/>
  <c r="AM155" i="19"/>
  <c r="AL154" i="19"/>
  <c r="AM154" i="19"/>
  <c r="R164" i="19"/>
  <c r="AL109" i="19"/>
  <c r="AM109" i="19"/>
  <c r="AM110" i="19"/>
  <c r="AM158" i="19"/>
  <c r="AL157" i="19"/>
  <c r="AM157" i="19"/>
  <c r="AM93" i="19"/>
  <c r="AL92" i="19"/>
  <c r="AM92" i="19"/>
  <c r="Q124" i="19"/>
  <c r="AE164" i="19"/>
  <c r="AM25" i="19"/>
  <c r="AL24" i="19"/>
  <c r="AM24" i="19"/>
  <c r="AM62" i="19"/>
  <c r="AL61" i="19"/>
  <c r="AM116" i="19"/>
  <c r="AL115" i="19"/>
  <c r="AM115" i="19"/>
  <c r="Q33" i="19"/>
  <c r="Q17" i="19"/>
  <c r="AL34" i="19"/>
  <c r="Z17" i="19"/>
  <c r="AM22" i="19"/>
  <c r="AL21" i="19"/>
  <c r="AM21" i="19"/>
  <c r="AL121" i="19"/>
  <c r="AM122" i="19"/>
  <c r="AL103" i="19"/>
  <c r="AM103" i="19"/>
  <c r="AM104" i="19"/>
  <c r="R166" i="19"/>
  <c r="R167" i="19"/>
  <c r="AL47" i="19"/>
  <c r="AM47" i="19"/>
  <c r="AM48" i="19"/>
  <c r="AM141" i="19"/>
  <c r="AL140" i="19"/>
  <c r="AM140" i="19"/>
  <c r="AM133" i="19"/>
  <c r="AL132" i="19"/>
  <c r="AM132" i="19"/>
  <c r="AM149" i="19"/>
  <c r="AL148" i="19"/>
  <c r="AM148" i="19"/>
  <c r="AM15" i="19"/>
  <c r="AL14" i="19"/>
  <c r="AL64" i="19"/>
  <c r="AM64" i="19"/>
  <c r="AM65" i="19"/>
  <c r="Q60" i="19"/>
  <c r="AM135" i="19"/>
  <c r="AL134" i="19"/>
  <c r="AM134" i="19"/>
  <c r="AM82" i="19"/>
  <c r="AL81" i="19"/>
  <c r="AL97" i="19"/>
  <c r="AM97" i="19"/>
  <c r="AM98" i="19"/>
  <c r="AM31" i="19"/>
  <c r="AL30" i="19"/>
  <c r="AM30" i="19"/>
  <c r="S164" i="19"/>
  <c r="S168" i="19"/>
  <c r="AL36" i="19"/>
  <c r="AM36" i="19"/>
  <c r="AM74" i="19"/>
  <c r="AL73" i="19"/>
  <c r="AM73" i="19"/>
  <c r="AH17" i="19"/>
  <c r="AM11" i="19"/>
  <c r="AL10" i="19"/>
  <c r="AM28" i="19"/>
  <c r="AL27" i="19"/>
  <c r="AM27" i="19"/>
  <c r="AM95" i="19"/>
  <c r="AL94" i="19"/>
  <c r="AM94" i="19"/>
  <c r="X17" i="19"/>
  <c r="Q80" i="19"/>
  <c r="AL112" i="19"/>
  <c r="AM112" i="19"/>
  <c r="AM113" i="19"/>
  <c r="AL42" i="19"/>
  <c r="AM42" i="19"/>
  <c r="S166" i="19"/>
  <c r="S167" i="19"/>
  <c r="AM138" i="19"/>
  <c r="AL137" i="19"/>
  <c r="AM137" i="19"/>
  <c r="AM78" i="19"/>
  <c r="AL77" i="19"/>
  <c r="AM85" i="19"/>
  <c r="AL84" i="19"/>
  <c r="AM84" i="19"/>
  <c r="AC33" i="19"/>
  <c r="AC17" i="19"/>
  <c r="W33" i="19"/>
  <c r="W17" i="19"/>
  <c r="AA33" i="19"/>
  <c r="AA17" i="19"/>
  <c r="AM87" i="19"/>
  <c r="AL86" i="19"/>
  <c r="AM86" i="19"/>
  <c r="AM161" i="19"/>
  <c r="AL160" i="19"/>
  <c r="AM160" i="19"/>
  <c r="AH80" i="19"/>
  <c r="AM90" i="19"/>
  <c r="AL89" i="19"/>
  <c r="AM89" i="19"/>
  <c r="U34" i="18"/>
  <c r="V34" i="18"/>
  <c r="V11" i="18"/>
  <c r="U58" i="18"/>
  <c r="U11" i="18"/>
  <c r="X38" i="17"/>
  <c r="W38" i="17"/>
  <c r="V38" i="17"/>
  <c r="Y34" i="17"/>
  <c r="W34" i="17"/>
  <c r="W11" i="17"/>
  <c r="X11" i="17"/>
  <c r="AE166" i="19"/>
  <c r="AE167" i="19"/>
  <c r="AG168" i="19"/>
  <c r="AG171" i="19"/>
  <c r="AG173" i="19"/>
  <c r="V168" i="19"/>
  <c r="X34" i="17"/>
  <c r="AI167" i="19"/>
  <c r="AI168" i="19"/>
  <c r="AI171" i="19"/>
  <c r="AI173" i="19"/>
  <c r="Q164" i="19"/>
  <c r="Q166" i="19"/>
  <c r="Q167" i="19"/>
  <c r="AJ167" i="19"/>
  <c r="AJ168" i="19"/>
  <c r="AJ173" i="19"/>
  <c r="AJ171" i="19"/>
  <c r="V171" i="19"/>
  <c r="V173" i="19"/>
  <c r="AM77" i="19"/>
  <c r="AL76" i="19"/>
  <c r="AM76" i="19"/>
  <c r="AL80" i="19"/>
  <c r="AM80" i="19"/>
  <c r="AM81" i="19"/>
  <c r="AM125" i="19"/>
  <c r="AL124" i="19"/>
  <c r="AM124" i="19"/>
  <c r="AM18" i="19"/>
  <c r="T164" i="19"/>
  <c r="T166" i="19"/>
  <c r="AM10" i="19"/>
  <c r="AL9" i="19"/>
  <c r="AL13" i="19"/>
  <c r="AM13" i="19"/>
  <c r="AM14" i="19"/>
  <c r="AL120" i="19"/>
  <c r="AM120" i="19"/>
  <c r="AM121" i="19"/>
  <c r="AM61" i="19"/>
  <c r="AL60" i="19"/>
  <c r="AM60" i="19"/>
  <c r="X164" i="19"/>
  <c r="Y166" i="19"/>
  <c r="Y167" i="19"/>
  <c r="Y164" i="19"/>
  <c r="Y168" i="19"/>
  <c r="Y171" i="19"/>
  <c r="AH164" i="19"/>
  <c r="AH166" i="19"/>
  <c r="R168" i="19"/>
  <c r="V174" i="19"/>
  <c r="Z166" i="19"/>
  <c r="Z167" i="19"/>
  <c r="Z164" i="19"/>
  <c r="AD166" i="19"/>
  <c r="AF166" i="19"/>
  <c r="AC164" i="19"/>
  <c r="AC166" i="19"/>
  <c r="AC167" i="19"/>
  <c r="AA164" i="19"/>
  <c r="AL33" i="19"/>
  <c r="AM33" i="19"/>
  <c r="AM34" i="19"/>
  <c r="AB164" i="19"/>
  <c r="AB166" i="19"/>
  <c r="AB167" i="19"/>
  <c r="S171" i="19"/>
  <c r="S173" i="19"/>
  <c r="S175" i="19"/>
  <c r="W164" i="19"/>
  <c r="W166" i="19"/>
  <c r="U164" i="19"/>
  <c r="U166" i="19"/>
  <c r="Q168" i="19"/>
  <c r="AA166" i="19"/>
  <c r="AA167" i="19"/>
  <c r="AE168" i="19"/>
  <c r="AH167" i="19"/>
  <c r="W167" i="19"/>
  <c r="W168" i="19"/>
  <c r="W171" i="19"/>
  <c r="W173" i="19"/>
  <c r="T167" i="19"/>
  <c r="U167" i="19"/>
  <c r="U168" i="19"/>
  <c r="AC168" i="19"/>
  <c r="AC171" i="19"/>
  <c r="AC173" i="19"/>
  <c r="Q171" i="19"/>
  <c r="Q173" i="19"/>
  <c r="Q175" i="19"/>
  <c r="Q176" i="19"/>
  <c r="AH168" i="19"/>
  <c r="X166" i="19"/>
  <c r="X167" i="19"/>
  <c r="AL167" i="19"/>
  <c r="T168" i="19"/>
  <c r="T171" i="19"/>
  <c r="T173" i="19"/>
  <c r="T175" i="19"/>
  <c r="T176" i="19"/>
  <c r="AF167" i="19"/>
  <c r="V175" i="19"/>
  <c r="V176" i="19"/>
  <c r="W174" i="19"/>
  <c r="AB168" i="19"/>
  <c r="AB171" i="19"/>
  <c r="AD167" i="19"/>
  <c r="AD168" i="19"/>
  <c r="AL17" i="19"/>
  <c r="AM17" i="19"/>
  <c r="R171" i="19"/>
  <c r="R173" i="19"/>
  <c r="R175" i="19"/>
  <c r="R176" i="19"/>
  <c r="S176" i="19"/>
  <c r="AF168" i="19"/>
  <c r="AM9" i="19"/>
  <c r="Z168" i="19"/>
  <c r="Z171" i="19"/>
  <c r="Y173" i="19"/>
  <c r="AE171" i="19"/>
  <c r="AE173" i="19"/>
  <c r="AL164" i="19"/>
  <c r="AM164" i="19"/>
  <c r="AL166" i="19"/>
  <c r="AM166" i="19"/>
  <c r="AA168" i="19"/>
  <c r="U171" i="19"/>
  <c r="U173" i="19"/>
  <c r="U175" i="19"/>
  <c r="U176" i="19"/>
  <c r="AM167" i="19"/>
  <c r="AL168" i="19"/>
  <c r="AM168" i="19"/>
  <c r="AL171" i="19"/>
  <c r="AM171" i="19"/>
  <c r="AF171" i="19"/>
  <c r="AF173" i="19"/>
  <c r="AB173" i="19"/>
  <c r="Z173" i="19"/>
  <c r="W175" i="19"/>
  <c r="W176" i="19"/>
  <c r="X174" i="19"/>
  <c r="X168" i="19"/>
  <c r="X171" i="19"/>
  <c r="X173" i="19"/>
  <c r="AH171" i="19"/>
  <c r="AH173" i="19"/>
  <c r="AD171" i="19"/>
  <c r="AD173" i="19"/>
  <c r="AA171" i="19"/>
  <c r="AA173" i="19"/>
  <c r="X175" i="19"/>
  <c r="X176" i="19"/>
  <c r="Y174" i="19"/>
  <c r="AL173" i="19"/>
  <c r="AM173" i="19"/>
  <c r="Z174" i="19"/>
  <c r="Y175" i="19"/>
  <c r="Y176" i="19"/>
  <c r="AA174" i="19"/>
  <c r="Z175" i="19"/>
  <c r="Z176" i="19"/>
  <c r="AB174" i="19"/>
  <c r="AA175" i="19"/>
  <c r="AA176" i="19"/>
  <c r="AB175" i="19"/>
  <c r="AB176" i="19"/>
  <c r="AC174" i="19"/>
  <c r="AC175" i="19"/>
  <c r="AC176" i="19"/>
  <c r="AD174" i="19"/>
  <c r="AD175" i="19"/>
  <c r="AD176" i="19"/>
  <c r="AE174" i="19"/>
  <c r="AE175" i="19"/>
  <c r="AE176" i="19"/>
  <c r="AF174" i="19"/>
  <c r="AF175" i="19"/>
  <c r="AF176" i="19"/>
  <c r="AG174" i="19"/>
  <c r="AH174" i="19"/>
  <c r="AG175" i="19"/>
  <c r="AG176" i="19"/>
  <c r="AI174" i="19"/>
  <c r="AH175" i="19"/>
  <c r="AH176" i="19"/>
  <c r="AJ174" i="19"/>
  <c r="AJ175" i="19"/>
  <c r="AJ176" i="19"/>
  <c r="AI175" i="19"/>
  <c r="AI176" i="19"/>
</calcChain>
</file>

<file path=xl/sharedStrings.xml><?xml version="1.0" encoding="utf-8"?>
<sst xmlns="http://schemas.openxmlformats.org/spreadsheetml/2006/main" count="20663" uniqueCount="8155">
  <si>
    <t>NRM 3
 CODE</t>
  </si>
  <si>
    <t>0.1.1.1</t>
  </si>
  <si>
    <t>0.1.1.2</t>
  </si>
  <si>
    <t>0.1.1.3</t>
  </si>
  <si>
    <t>0.1.1.4</t>
  </si>
  <si>
    <t>0.1.2</t>
  </si>
  <si>
    <t>0.1.3.1</t>
  </si>
  <si>
    <t>0.1.3.2</t>
  </si>
  <si>
    <t>0.2.1</t>
  </si>
  <si>
    <t>0.2.2</t>
  </si>
  <si>
    <t>0.3.1</t>
  </si>
  <si>
    <t>0.4.1.1.1</t>
  </si>
  <si>
    <t>0.4.1.1.3</t>
  </si>
  <si>
    <t>0.4.1.1.4</t>
  </si>
  <si>
    <t>0.4.1.1.5</t>
  </si>
  <si>
    <t>0.4.2</t>
  </si>
  <si>
    <t>0.4.3.1.1</t>
  </si>
  <si>
    <t>0.4.3.1.2</t>
  </si>
  <si>
    <t>0.4.3.1.3</t>
  </si>
  <si>
    <t>0.5.1</t>
  </si>
  <si>
    <t>0.5.2</t>
  </si>
  <si>
    <t>0.5.3</t>
  </si>
  <si>
    <t>0.6.1</t>
  </si>
  <si>
    <t>0.6.2</t>
  </si>
  <si>
    <t>0.6.3.1.1</t>
  </si>
  <si>
    <t>0.6.3.2.2</t>
  </si>
  <si>
    <t>1.1.1</t>
  </si>
  <si>
    <t>1.1.1.1.15</t>
  </si>
  <si>
    <t>1.1.1.1.16</t>
  </si>
  <si>
    <t>1.1.1.1.17</t>
  </si>
  <si>
    <t>1.1.2.14.1</t>
  </si>
  <si>
    <t>1.1.3</t>
  </si>
  <si>
    <t>1.1.3.6.22</t>
  </si>
  <si>
    <t>1.1.3.8.29</t>
  </si>
  <si>
    <t>1.1.3.8.30</t>
  </si>
  <si>
    <t>1.1.3.9.28</t>
  </si>
  <si>
    <t>1.1.4</t>
  </si>
  <si>
    <t>1.1.5.1.19</t>
  </si>
  <si>
    <t>1.1.5.1.7</t>
  </si>
  <si>
    <t>1.1.5.1.8</t>
  </si>
  <si>
    <t>1.1.5.1.9</t>
  </si>
  <si>
    <t>1.1.5.2.9</t>
  </si>
  <si>
    <t>2.1.1.1</t>
  </si>
  <si>
    <t>2.1.1.2.6</t>
  </si>
  <si>
    <t>2.1.2.1</t>
  </si>
  <si>
    <t>2.1.2.2.5</t>
  </si>
  <si>
    <t>2.1.3.1</t>
  </si>
  <si>
    <t>2.1.4.1</t>
  </si>
  <si>
    <t>2.1.4.2</t>
  </si>
  <si>
    <t>2.1.4.3</t>
  </si>
  <si>
    <t>2.1.4.4</t>
  </si>
  <si>
    <t>2.1.4.5.9</t>
  </si>
  <si>
    <t>2.1.5.1</t>
  </si>
  <si>
    <t>2.1.5.1.8</t>
  </si>
  <si>
    <t>2.1.5.1.9</t>
  </si>
  <si>
    <t>2.1.6.1</t>
  </si>
  <si>
    <t>2.1.6.1.8</t>
  </si>
  <si>
    <t>2.2.1.1</t>
  </si>
  <si>
    <t>2.2.1.3.6</t>
  </si>
  <si>
    <t>2.2.1.5</t>
  </si>
  <si>
    <t>2.2.1.5.11</t>
  </si>
  <si>
    <t>2.2.1.6</t>
  </si>
  <si>
    <t>2.2.1.7</t>
  </si>
  <si>
    <t>2.2.2.1</t>
  </si>
  <si>
    <t>2.2.3.1</t>
  </si>
  <si>
    <t>2.2.3.2</t>
  </si>
  <si>
    <t>2.3.1.1</t>
  </si>
  <si>
    <t>2.3.1.1.1</t>
  </si>
  <si>
    <t>2.3.1.1.2</t>
  </si>
  <si>
    <t>2.3.1.1.18</t>
  </si>
  <si>
    <t>2.3.1.4</t>
  </si>
  <si>
    <t>2.3.2.1.1</t>
  </si>
  <si>
    <t>2.3.2.1.2</t>
  </si>
  <si>
    <t>2.3.2.2.3</t>
  </si>
  <si>
    <t>2.3.2.2.6</t>
  </si>
  <si>
    <t>2.3.2.2.7</t>
  </si>
  <si>
    <t>2.3.2.2.8</t>
  </si>
  <si>
    <t>2.3.2.2.9</t>
  </si>
  <si>
    <t>2.3.2.2.10</t>
  </si>
  <si>
    <t>2.3.2.3.1</t>
  </si>
  <si>
    <t>2.3.2.4</t>
  </si>
  <si>
    <t>2.3.2.5</t>
  </si>
  <si>
    <t>2.3.3.1.1</t>
  </si>
  <si>
    <t>2.3.3.1.2</t>
  </si>
  <si>
    <t>2.3.3.1.3</t>
  </si>
  <si>
    <t>2.3.3.1.4</t>
  </si>
  <si>
    <t>2.3.4.1.1</t>
  </si>
  <si>
    <t>2.3.4.1.3</t>
  </si>
  <si>
    <t>2.3.4.1.4</t>
  </si>
  <si>
    <t>2.3.4.1.5</t>
  </si>
  <si>
    <t>2.3.4.2.2</t>
  </si>
  <si>
    <t>2.3.5.1.1</t>
  </si>
  <si>
    <t>2.3.5.1.2</t>
  </si>
  <si>
    <t>2.3.5.1.3</t>
  </si>
  <si>
    <t>2.3.5.1.4</t>
  </si>
  <si>
    <t>2.3.5.1.5</t>
  </si>
  <si>
    <t>2.3.5.1.6</t>
  </si>
  <si>
    <t>2.3.5.1.7</t>
  </si>
  <si>
    <t>2.3.5.1.8</t>
  </si>
  <si>
    <t>2.3.6.1.1</t>
  </si>
  <si>
    <t>2.3.6.1.2</t>
  </si>
  <si>
    <t>2.3.6.1.3</t>
  </si>
  <si>
    <t>2.3.6.1.4</t>
  </si>
  <si>
    <t>2.3.6.1.5</t>
  </si>
  <si>
    <t>2.3.6.1.6</t>
  </si>
  <si>
    <t>2.3.6.1.7</t>
  </si>
  <si>
    <t>2.3.6.1.8</t>
  </si>
  <si>
    <t>2.3.6.1.9</t>
  </si>
  <si>
    <t>2.3.6.1.10</t>
  </si>
  <si>
    <t>2.4.1.1.1</t>
  </si>
  <si>
    <t>2.4.1.2.2</t>
  </si>
  <si>
    <t>2.4.2.1</t>
  </si>
  <si>
    <t>2.4.2.2</t>
  </si>
  <si>
    <t>2.4.3.1.1</t>
  </si>
  <si>
    <t>2.4.3.1.2</t>
  </si>
  <si>
    <t>2.4.3.1.3</t>
  </si>
  <si>
    <t>2.4.3.1.4</t>
  </si>
  <si>
    <t>2.4.4.1.1</t>
  </si>
  <si>
    <t>2.4.4.1.2</t>
  </si>
  <si>
    <t>2.4.4.1.3</t>
  </si>
  <si>
    <t>2.4.4.1.4</t>
  </si>
  <si>
    <t>2.4.4.2.7</t>
  </si>
  <si>
    <t>2.4.4.3.7</t>
  </si>
  <si>
    <t>2.5.1.1.1</t>
  </si>
  <si>
    <t>2.5.1.1.3</t>
  </si>
  <si>
    <t>2.5.1.1.5</t>
  </si>
  <si>
    <t>2.5.1.1.7</t>
  </si>
  <si>
    <t>2.5.1.1.8</t>
  </si>
  <si>
    <t>2.5.1.1.9</t>
  </si>
  <si>
    <t>2.5.1.1.11</t>
  </si>
  <si>
    <t>2.5.1.1.12</t>
  </si>
  <si>
    <t>2.5.1.1.25</t>
  </si>
  <si>
    <t>2.5.1.1.27</t>
  </si>
  <si>
    <t>2.5.2.6.10</t>
  </si>
  <si>
    <t>2.5.2.1</t>
  </si>
  <si>
    <t>2.5.2.1.4</t>
  </si>
  <si>
    <t>2.5.2.1.6</t>
  </si>
  <si>
    <t>2.5.2.1.8</t>
  </si>
  <si>
    <t>2.5.2.1.9</t>
  </si>
  <si>
    <t>2.5.2.6.22</t>
  </si>
  <si>
    <t>2.5.3.1</t>
  </si>
  <si>
    <t>2.5.3.2.4</t>
  </si>
  <si>
    <t>2.5.4.1</t>
  </si>
  <si>
    <t>2.5.4.2.6</t>
  </si>
  <si>
    <t>2.5.4.3.7</t>
  </si>
  <si>
    <t>2.5.4.4.8</t>
  </si>
  <si>
    <t>2.5.4.5.5</t>
  </si>
  <si>
    <t>2.5.5.1.1</t>
  </si>
  <si>
    <t>2.5.5.2.2</t>
  </si>
  <si>
    <t>2.5.5.3.3</t>
  </si>
  <si>
    <t>2.5.5.4.4</t>
  </si>
  <si>
    <t>2.5.5.5.5</t>
  </si>
  <si>
    <t>2.5.5.6.6</t>
  </si>
  <si>
    <t>2.5.5.7.7</t>
  </si>
  <si>
    <t>2.5.5.8.7</t>
  </si>
  <si>
    <t>2.5.6.1.1</t>
  </si>
  <si>
    <t>2.5.6.1.2</t>
  </si>
  <si>
    <t>2.5.6.1.3</t>
  </si>
  <si>
    <t>2.5.6.1.4</t>
  </si>
  <si>
    <t>2.6.1.1.1</t>
  </si>
  <si>
    <t>2.6.1.1.2</t>
  </si>
  <si>
    <t>2.6.1.1.8</t>
  </si>
  <si>
    <t>2.6.1.1.9</t>
  </si>
  <si>
    <t>2.6.1.1.10</t>
  </si>
  <si>
    <t>2.6.1.1.11</t>
  </si>
  <si>
    <t>2.6.1.1.14</t>
  </si>
  <si>
    <t>2.6.1.2.3</t>
  </si>
  <si>
    <t>2.6.1.3.4</t>
  </si>
  <si>
    <t>2.6.1.4.5</t>
  </si>
  <si>
    <t>2.6.1.4.6</t>
  </si>
  <si>
    <t>2.6.1.4.7</t>
  </si>
  <si>
    <t>2.6.1.4.12</t>
  </si>
  <si>
    <t>2.6.2.1.1</t>
  </si>
  <si>
    <t>2.6.2.1.2</t>
  </si>
  <si>
    <t>2.6.2.1.4</t>
  </si>
  <si>
    <t>2.6.2.1.8</t>
  </si>
  <si>
    <t>2.6.2.1.11</t>
  </si>
  <si>
    <t>2.6.2.1.13</t>
  </si>
  <si>
    <t>2.6.2.1.14</t>
  </si>
  <si>
    <t>2.6.2.1.15</t>
  </si>
  <si>
    <t>2.6.2.1.16</t>
  </si>
  <si>
    <t>2.6.2.1.17</t>
  </si>
  <si>
    <t>2.6.2.1.18</t>
  </si>
  <si>
    <t>2.6.2.2.3</t>
  </si>
  <si>
    <t>2.6.2.3.7</t>
  </si>
  <si>
    <t>2.6.2.4.6</t>
  </si>
  <si>
    <t>2.6.2.5.5</t>
  </si>
  <si>
    <t>2.6.2.6.9</t>
  </si>
  <si>
    <t>2.6.2.7.10</t>
  </si>
  <si>
    <t>2.6.2.8.12</t>
  </si>
  <si>
    <t>2.7.1.1</t>
  </si>
  <si>
    <t>2.7.1.1.3</t>
  </si>
  <si>
    <t>2.7.1.1.9</t>
  </si>
  <si>
    <t>2.7.1.1.17</t>
  </si>
  <si>
    <t>2.7.1.3.22</t>
  </si>
  <si>
    <t>2.7.2.1.1</t>
  </si>
  <si>
    <t>2.7.3.1.1</t>
  </si>
  <si>
    <t>2.7.4.1.1</t>
  </si>
  <si>
    <t>2.8.1.1.1</t>
  </si>
  <si>
    <t>2.8.1.1.5</t>
  </si>
  <si>
    <t>2.8.1.1.6</t>
  </si>
  <si>
    <t>2.8.1.1.7</t>
  </si>
  <si>
    <t>2.8.1.1.8</t>
  </si>
  <si>
    <t>2.8.1.1.10</t>
  </si>
  <si>
    <t>2.8.1.2.1.A</t>
  </si>
  <si>
    <t>2.8.1.3.3</t>
  </si>
  <si>
    <t>2.8.1.4.4</t>
  </si>
  <si>
    <t>2.8.1.5.8</t>
  </si>
  <si>
    <t>2.8.1.6.9</t>
  </si>
  <si>
    <t>3.1.1.1.1</t>
  </si>
  <si>
    <t>3.1.1.1.3</t>
  </si>
  <si>
    <t>3.1.1.1.4</t>
  </si>
  <si>
    <t>3.1.1.1.12</t>
  </si>
  <si>
    <t>3.1.1.2.7</t>
  </si>
  <si>
    <t>3.1.1.3.8</t>
  </si>
  <si>
    <t>3.2.1.1.1</t>
  </si>
  <si>
    <t>3.2.1.1.2</t>
  </si>
  <si>
    <t>3.2.1.1.3</t>
  </si>
  <si>
    <t>3.2.1.1.4</t>
  </si>
  <si>
    <t>3.2.1.1.5</t>
  </si>
  <si>
    <t>3.2.1.1.6</t>
  </si>
  <si>
    <t>3.2.1.1.7</t>
  </si>
  <si>
    <t>3.2.1.1.8</t>
  </si>
  <si>
    <t>3.2.1.1.9</t>
  </si>
  <si>
    <t>3.2.1.1.10</t>
  </si>
  <si>
    <t>3.2.1.1.11</t>
  </si>
  <si>
    <t>3.2.1.1.12</t>
  </si>
  <si>
    <t>3.2.1.2.13</t>
  </si>
  <si>
    <t>3.2.1.3.17</t>
  </si>
  <si>
    <t>3.2.1.4.18</t>
  </si>
  <si>
    <t>3.2.1.5.15</t>
  </si>
  <si>
    <t>3.2.1.6.19</t>
  </si>
  <si>
    <t>3.2.1.7.19</t>
  </si>
  <si>
    <t>3.2.2.1.1</t>
  </si>
  <si>
    <t>3.2.2.2</t>
  </si>
  <si>
    <t>3.3.1.1.1</t>
  </si>
  <si>
    <t>3.3.1.1.3</t>
  </si>
  <si>
    <t>3.3.1.1.4</t>
  </si>
  <si>
    <t>3.3.1.1.5</t>
  </si>
  <si>
    <t>3.3.1.1.7</t>
  </si>
  <si>
    <t>3.3.1.2.6</t>
  </si>
  <si>
    <t>3.3.2.1.1</t>
  </si>
  <si>
    <t>3.3.2.1.3</t>
  </si>
  <si>
    <t>3.3.2.1.4</t>
  </si>
  <si>
    <t>3.3.2.2.5</t>
  </si>
  <si>
    <t>3.3.2.3.7</t>
  </si>
  <si>
    <t>3.3.3.1</t>
  </si>
  <si>
    <t>3.3.3.2.6</t>
  </si>
  <si>
    <t>3.3.3.3.7</t>
  </si>
  <si>
    <t>4.1.1.1</t>
  </si>
  <si>
    <t>4.1.1.1.1</t>
  </si>
  <si>
    <t>4.1.1.1.2</t>
  </si>
  <si>
    <t>4.1.1.1.3</t>
  </si>
  <si>
    <t>4.1.1.1.5</t>
  </si>
  <si>
    <t>4.1.1.1.8</t>
  </si>
  <si>
    <t>4.1.1.1.10</t>
  </si>
  <si>
    <t>4.1.1.2</t>
  </si>
  <si>
    <t>4.1.1.2.4</t>
  </si>
  <si>
    <t>4.1.1.2.6</t>
  </si>
  <si>
    <t>4.1.1.2.7</t>
  </si>
  <si>
    <t>4.1.1.2.9</t>
  </si>
  <si>
    <t>4.1.1.2.11</t>
  </si>
  <si>
    <t>4.1.1.2.13</t>
  </si>
  <si>
    <t>4.1.1.3.14</t>
  </si>
  <si>
    <t>4.1.1.3.15</t>
  </si>
  <si>
    <t>4.1.1.3.16</t>
  </si>
  <si>
    <t>4.1.1.3.17</t>
  </si>
  <si>
    <t>4.1.1.3.18</t>
  </si>
  <si>
    <t>4.1.1.3.19</t>
  </si>
  <si>
    <t>4.1.1.3.20</t>
  </si>
  <si>
    <t>4.1.2.1.1</t>
  </si>
  <si>
    <t>4.1.2.1.2</t>
  </si>
  <si>
    <t>4.1.2.1.8</t>
  </si>
  <si>
    <t>4.1.2.1.9</t>
  </si>
  <si>
    <t>4.1.2.2.3</t>
  </si>
  <si>
    <t>4.1.2.2.4</t>
  </si>
  <si>
    <t>4.1.2.2.5</t>
  </si>
  <si>
    <t>4.1.2.2.6</t>
  </si>
  <si>
    <t>4.1.2.3.7</t>
  </si>
  <si>
    <t>4.1.3.1.1</t>
  </si>
  <si>
    <t>4.1.3.2.1</t>
  </si>
  <si>
    <t>4.1.3.3.1</t>
  </si>
  <si>
    <t>4.1.3.3.2</t>
  </si>
  <si>
    <t>4.1.4.1.1</t>
  </si>
  <si>
    <t>4.1.4.1.2</t>
  </si>
  <si>
    <t>4.1.4.1.3</t>
  </si>
  <si>
    <t>4.1.4.1.4</t>
  </si>
  <si>
    <t>4.1.4.1.5</t>
  </si>
  <si>
    <t>4.1.4.1.6</t>
  </si>
  <si>
    <t>4.1.4.1.7</t>
  </si>
  <si>
    <t>4.1.5.1</t>
  </si>
  <si>
    <t>4.1.5.2.2</t>
  </si>
  <si>
    <t>4.1.6.1.1</t>
  </si>
  <si>
    <t>4.1.6.1.2</t>
  </si>
  <si>
    <t>4.1.6.2.2</t>
  </si>
  <si>
    <t>4.1.7.1.2</t>
  </si>
  <si>
    <t>4.1.7.1.3</t>
  </si>
  <si>
    <t>4.1.7.1.5</t>
  </si>
  <si>
    <t>4.1.7.1.7</t>
  </si>
  <si>
    <t>4.1.7.4.8</t>
  </si>
  <si>
    <t>4.1.7.4.9</t>
  </si>
  <si>
    <t>4.1.7.2.1</t>
  </si>
  <si>
    <t>4.1.7.3.4</t>
  </si>
  <si>
    <t>4.1.7.4.6</t>
  </si>
  <si>
    <t>4.1.8.1</t>
  </si>
  <si>
    <t>4.1.8.2.2</t>
  </si>
  <si>
    <t>4.1.8.3.3</t>
  </si>
  <si>
    <t>5.1.1.1.1</t>
  </si>
  <si>
    <t>5.1.1.1.2</t>
  </si>
  <si>
    <t>5.1.1.1.3</t>
  </si>
  <si>
    <t>5.1.1.1.4</t>
  </si>
  <si>
    <t>5.1.1.1.5</t>
  </si>
  <si>
    <t>5.1.1.1.6</t>
  </si>
  <si>
    <t>5.1.1.1.7</t>
  </si>
  <si>
    <t>5.1.1.1.8</t>
  </si>
  <si>
    <t>5.1.1.1.9</t>
  </si>
  <si>
    <t>5.1.1.1.10</t>
  </si>
  <si>
    <t>5.1.1.1.11</t>
  </si>
  <si>
    <t>5.1.1.1.12</t>
  </si>
  <si>
    <t>5.1.1.1.13</t>
  </si>
  <si>
    <t>5.1.2.1.1</t>
  </si>
  <si>
    <t>5.1.2.1.2</t>
  </si>
  <si>
    <t>5.1.2.1.3</t>
  </si>
  <si>
    <t>5.1.2.1.4</t>
  </si>
  <si>
    <t>5.1.2.1.5</t>
  </si>
  <si>
    <t>5.1.2.1.6</t>
  </si>
  <si>
    <t>5.1.2.1.7</t>
  </si>
  <si>
    <t>5.1.2.1.8</t>
  </si>
  <si>
    <t>5.1.2.1.9</t>
  </si>
  <si>
    <t>5.2.1.1.1</t>
  </si>
  <si>
    <t>5.2.1.1.2</t>
  </si>
  <si>
    <t>5.2.1.1.3</t>
  </si>
  <si>
    <t>5.2.1.1.4</t>
  </si>
  <si>
    <t>5.3.1.1.1</t>
  </si>
  <si>
    <t>5.3.1.2.2</t>
  </si>
  <si>
    <t>5.3.1.2.3</t>
  </si>
  <si>
    <t>5.3.1.2.4</t>
  </si>
  <si>
    <t>5.3.1.2.5</t>
  </si>
  <si>
    <t>5.3.1.2.6</t>
  </si>
  <si>
    <t>5.3.1.2.7</t>
  </si>
  <si>
    <t>5.3.2.1.1</t>
  </si>
  <si>
    <t>5.3.2.1.2</t>
  </si>
  <si>
    <t>5.3.2.1.3</t>
  </si>
  <si>
    <t>5.3.2.1.5</t>
  </si>
  <si>
    <t>5.3.2.1.6</t>
  </si>
  <si>
    <t>5.3.2.1.7</t>
  </si>
  <si>
    <t>5.3.2.1.8</t>
  </si>
  <si>
    <t>5.3.2.1.9</t>
  </si>
  <si>
    <t>5.3.2.1.11</t>
  </si>
  <si>
    <t>5.3.2.1.13</t>
  </si>
  <si>
    <t>5.3.2.1.14</t>
  </si>
  <si>
    <t>5.3.2.1.15</t>
  </si>
  <si>
    <t>5.3.3.1.1</t>
  </si>
  <si>
    <t>5.3.3.1.2</t>
  </si>
  <si>
    <t>5.3.3.1.3</t>
  </si>
  <si>
    <t>5.3.3.1.4</t>
  </si>
  <si>
    <t>5.3.3.1.5</t>
  </si>
  <si>
    <t>5.3.3.1.6</t>
  </si>
  <si>
    <t>5.3.3.1.7</t>
  </si>
  <si>
    <t>5.4.1.1.1</t>
  </si>
  <si>
    <t>5.4.1.1.2</t>
  </si>
  <si>
    <t>5.4.1.1.3</t>
  </si>
  <si>
    <t>5.4.1.1.4</t>
  </si>
  <si>
    <t>5.4.1.1.5</t>
  </si>
  <si>
    <t>5.4.1.1.7</t>
  </si>
  <si>
    <t>5.4.2.1.1</t>
  </si>
  <si>
    <t>5.4.2.1.2</t>
  </si>
  <si>
    <t>5.4.2.1.3</t>
  </si>
  <si>
    <t>5.4.2.1.4</t>
  </si>
  <si>
    <t>5.4.2.1.5</t>
  </si>
  <si>
    <t>5.4.2.1.6</t>
  </si>
  <si>
    <t>5.4.2.1.7</t>
  </si>
  <si>
    <t>5.4.2.1.8</t>
  </si>
  <si>
    <t>5.4.2.1.9</t>
  </si>
  <si>
    <t>5.4.2.1.10</t>
  </si>
  <si>
    <t>5.4.2.1.11</t>
  </si>
  <si>
    <t>5.4.2.2.2</t>
  </si>
  <si>
    <t>5.4.2.3.12</t>
  </si>
  <si>
    <t>5.4.2.3A.13</t>
  </si>
  <si>
    <t>5.4.2.6.1</t>
  </si>
  <si>
    <t>5.4.2.6.2</t>
  </si>
  <si>
    <t>5.4.3.1.1</t>
  </si>
  <si>
    <t>5.4.3.1.2</t>
  </si>
  <si>
    <t>5.4.3.1.3</t>
  </si>
  <si>
    <t>5.4.3.1.4</t>
  </si>
  <si>
    <t>5.4.3.1.5</t>
  </si>
  <si>
    <t>5.4.3.1.6</t>
  </si>
  <si>
    <t>5.4.3.1.7</t>
  </si>
  <si>
    <t>5.4.3.1.8</t>
  </si>
  <si>
    <t>5.4.3.1.9</t>
  </si>
  <si>
    <t>5.4.3.1.10</t>
  </si>
  <si>
    <t>5.4.3.1.11</t>
  </si>
  <si>
    <t>5.4.3.1.12</t>
  </si>
  <si>
    <t>5.4.3.1.13</t>
  </si>
  <si>
    <t>5.4.3.1.14</t>
  </si>
  <si>
    <t>5.4.4.1.1</t>
  </si>
  <si>
    <t>5.4.4.1.2</t>
  </si>
  <si>
    <t>5.4.5.1.1</t>
  </si>
  <si>
    <t>5.4.5.1.2</t>
  </si>
  <si>
    <t>5.4.5.1.3</t>
  </si>
  <si>
    <t>5.4.5.1.4</t>
  </si>
  <si>
    <t>5.4.5.1.5</t>
  </si>
  <si>
    <t>5.4.5.1.6</t>
  </si>
  <si>
    <t>5.4.5.1.7</t>
  </si>
  <si>
    <t>5.4.5.1.8</t>
  </si>
  <si>
    <t>5.4.5.1.9</t>
  </si>
  <si>
    <t>5.4.5.1.10</t>
  </si>
  <si>
    <t>5.4.5.1.11</t>
  </si>
  <si>
    <t>5.5.1.1.1</t>
  </si>
  <si>
    <t>5.5.1.1.2</t>
  </si>
  <si>
    <t>5.5.1.1.2.A</t>
  </si>
  <si>
    <t>5.5.1.1.3</t>
  </si>
  <si>
    <t>5.5.1.1.4</t>
  </si>
  <si>
    <t>5.5.1.1.5</t>
  </si>
  <si>
    <t>5.5.1.1.6</t>
  </si>
  <si>
    <t>5.5.1.1.7</t>
  </si>
  <si>
    <t>5.5.1.1.8</t>
  </si>
  <si>
    <t>5.5.1.1.9</t>
  </si>
  <si>
    <t>5.5.1.1.10</t>
  </si>
  <si>
    <t>5.5.1.1.10.A</t>
  </si>
  <si>
    <t>5.5.1.1.11</t>
  </si>
  <si>
    <t>5.5.1.1.12</t>
  </si>
  <si>
    <t>5.5.1.1.13</t>
  </si>
  <si>
    <t>5.5.1.1.14</t>
  </si>
  <si>
    <t>5.5.1.1.15</t>
  </si>
  <si>
    <t>5.5.1.1.16</t>
  </si>
  <si>
    <t>5.5.1.1.17</t>
  </si>
  <si>
    <t>5.5.1.1.18</t>
  </si>
  <si>
    <t>5.5.1.1.19</t>
  </si>
  <si>
    <t>5.5.1.1.20</t>
  </si>
  <si>
    <t>5.6.1.1.1</t>
  </si>
  <si>
    <t>5.6.1.1.2</t>
  </si>
  <si>
    <t>5.6.1.1.3</t>
  </si>
  <si>
    <t>5.6.1.1.4</t>
  </si>
  <si>
    <t>5.6.1.1.5</t>
  </si>
  <si>
    <t>5.6.1.1.6</t>
  </si>
  <si>
    <t>5.6.1.1.7</t>
  </si>
  <si>
    <t>5.6.1.1.8</t>
  </si>
  <si>
    <t>5.6.1.1.9</t>
  </si>
  <si>
    <t>5.6.1.1.10</t>
  </si>
  <si>
    <t>5.6.1.1.11</t>
  </si>
  <si>
    <t>5.6.1.1.12</t>
  </si>
  <si>
    <t>5.6.1.1.13</t>
  </si>
  <si>
    <t>5.6.1.1.14</t>
  </si>
  <si>
    <t>5.6.1.1.15</t>
  </si>
  <si>
    <t>5.6.1.1.16</t>
  </si>
  <si>
    <t>5.6.1.1.17</t>
  </si>
  <si>
    <t>5.6.1.1.18</t>
  </si>
  <si>
    <t>5.6.1.1.19</t>
  </si>
  <si>
    <t>5.6.1.1.20</t>
  </si>
  <si>
    <t>5.6.1.1.21</t>
  </si>
  <si>
    <t>5.6.1.1.22</t>
  </si>
  <si>
    <t>5.6.1.1.23</t>
  </si>
  <si>
    <t>5.6.2.1.1</t>
  </si>
  <si>
    <t>5.6.2.1.2</t>
  </si>
  <si>
    <t>5.6.2.1.3</t>
  </si>
  <si>
    <t>5.6.3.1.1</t>
  </si>
  <si>
    <t>5.6.3.1.2</t>
  </si>
  <si>
    <t>5.6.3.1.3</t>
  </si>
  <si>
    <t>5.6.3.1.4</t>
  </si>
  <si>
    <t>5.6.3.1.5</t>
  </si>
  <si>
    <t>5.6.3.1.6</t>
  </si>
  <si>
    <t>5.6.3.1.7</t>
  </si>
  <si>
    <t>5.6.3.1.8</t>
  </si>
  <si>
    <t>5.6.3.1.9</t>
  </si>
  <si>
    <t>5.6.3.1.10</t>
  </si>
  <si>
    <t>5.6.3.1.11</t>
  </si>
  <si>
    <t>5.6.3.1.12</t>
  </si>
  <si>
    <t>5.6.3.1.13</t>
  </si>
  <si>
    <t>5.6.3.1.13.A</t>
  </si>
  <si>
    <t>5.6.3.1.14</t>
  </si>
  <si>
    <t>5.6.3.1.14.A</t>
  </si>
  <si>
    <t>5.6.3.1.15</t>
  </si>
  <si>
    <t>5.6.3.1.16</t>
  </si>
  <si>
    <t>5.6.3.1.17</t>
  </si>
  <si>
    <t>5.6.4.1.1</t>
  </si>
  <si>
    <t>5.6.4.1.2</t>
  </si>
  <si>
    <t>5.6.4.1.3</t>
  </si>
  <si>
    <t>5.6.4.1.4</t>
  </si>
  <si>
    <t>5.6.4.1.5</t>
  </si>
  <si>
    <t>5.6.4.1.5.A</t>
  </si>
  <si>
    <t>5.6.4.1.6</t>
  </si>
  <si>
    <t>5.6.4.1.7</t>
  </si>
  <si>
    <t>5.6.5.1.1</t>
  </si>
  <si>
    <t>5.6.5.1.2</t>
  </si>
  <si>
    <t>5.6.5.1.3</t>
  </si>
  <si>
    <t>5.6.5.1.4</t>
  </si>
  <si>
    <t>5.6.5.1.5</t>
  </si>
  <si>
    <t>5.6.5.1.6</t>
  </si>
  <si>
    <t>5.6.5.1.7</t>
  </si>
  <si>
    <t>5.6.5.1.8</t>
  </si>
  <si>
    <t>5.6.5.1.9</t>
  </si>
  <si>
    <t>5.6.5.1.9.A</t>
  </si>
  <si>
    <t>5.6.5.1.10</t>
  </si>
  <si>
    <t>5.6.5.1.10.A</t>
  </si>
  <si>
    <t>5.6.5.1.11</t>
  </si>
  <si>
    <t>5.6.5.1.12</t>
  </si>
  <si>
    <t>5.6.5.1.13</t>
  </si>
  <si>
    <t>5.6.5.1.14</t>
  </si>
  <si>
    <t>5.6.6.1.1</t>
  </si>
  <si>
    <t>5.6.6.1.2</t>
  </si>
  <si>
    <t>5.6.6.1.3</t>
  </si>
  <si>
    <t>5.6.6.1.4</t>
  </si>
  <si>
    <t>5.6.6.1.5</t>
  </si>
  <si>
    <t>5.6.6.1.6</t>
  </si>
  <si>
    <t>5.6.6.1.6.A</t>
  </si>
  <si>
    <t>5.6.6.1.7</t>
  </si>
  <si>
    <t>5.6.6.1.8</t>
  </si>
  <si>
    <t>5.6.6.1.9</t>
  </si>
  <si>
    <t>5.6.7.1.1</t>
  </si>
  <si>
    <t>5.6.7.1.2</t>
  </si>
  <si>
    <t>5.6.7.1.3</t>
  </si>
  <si>
    <t>5.6.7.1.4</t>
  </si>
  <si>
    <t>5.6.7.1.5</t>
  </si>
  <si>
    <t>5.6.7.1.6</t>
  </si>
  <si>
    <t>5.6.7.1.7</t>
  </si>
  <si>
    <t>5.6.7.1.8</t>
  </si>
  <si>
    <t>5.6.7.1.8.A</t>
  </si>
  <si>
    <t>5.6.7.1.9</t>
  </si>
  <si>
    <t>5.6.7.1.10</t>
  </si>
  <si>
    <t>5.6.7.1.11</t>
  </si>
  <si>
    <t>5.6.7.1.12</t>
  </si>
  <si>
    <t>5.6.7.1.13</t>
  </si>
  <si>
    <t>5.6.7.1.14</t>
  </si>
  <si>
    <t>5.6.7.1.14.A</t>
  </si>
  <si>
    <t>5.6.7.1.15</t>
  </si>
  <si>
    <t>5.6.7.1.16</t>
  </si>
  <si>
    <t>5.6.8.1.1</t>
  </si>
  <si>
    <t>5.6.8.1.2</t>
  </si>
  <si>
    <t>5.6.8.1.3</t>
  </si>
  <si>
    <t>5.6.8.1.4</t>
  </si>
  <si>
    <t>5.6.8.1.5</t>
  </si>
  <si>
    <t>5.6.8.1.6</t>
  </si>
  <si>
    <t>5.6.8.1.7</t>
  </si>
  <si>
    <t>5.6.8.1.7A</t>
  </si>
  <si>
    <t>5.6.8.1.8</t>
  </si>
  <si>
    <t>5.6.8.1.9</t>
  </si>
  <si>
    <t>5.6.8.1.10</t>
  </si>
  <si>
    <t>5.6.8.1.11</t>
  </si>
  <si>
    <t>5.7.1.1.1</t>
  </si>
  <si>
    <t>5.7.1.1.2</t>
  </si>
  <si>
    <t>5.7.1.1.2.A</t>
  </si>
  <si>
    <t>5.7.1.1.3</t>
  </si>
  <si>
    <t>5.7.1.1.4</t>
  </si>
  <si>
    <t>5.7.1.1.5</t>
  </si>
  <si>
    <t>5.7.1.1.6</t>
  </si>
  <si>
    <t>5.7.1.1.7</t>
  </si>
  <si>
    <t>5.7.1.1.8</t>
  </si>
  <si>
    <t>5.7.1.1.9</t>
  </si>
  <si>
    <t>5.7.1.1.10</t>
  </si>
  <si>
    <t>5.7.1.1.11</t>
  </si>
  <si>
    <t>5.7.2.1.1</t>
  </si>
  <si>
    <t>5.7.2.1.1.A</t>
  </si>
  <si>
    <t>5.7.2.2.2</t>
  </si>
  <si>
    <t>5.7.2.3.3</t>
  </si>
  <si>
    <t>5.7.2.4.4</t>
  </si>
  <si>
    <t>5.7.2.5.5</t>
  </si>
  <si>
    <t>5.7.2.6.6</t>
  </si>
  <si>
    <t>5.7.2.7.7</t>
  </si>
  <si>
    <t>5.7.2.8.8</t>
  </si>
  <si>
    <t>5.7.2.9.9</t>
  </si>
  <si>
    <t>5.7.2.9.9.A</t>
  </si>
  <si>
    <t>5.7.2.10.10</t>
  </si>
  <si>
    <t>5.7.2.11.11</t>
  </si>
  <si>
    <t>5.7.2.11.11.A</t>
  </si>
  <si>
    <t>5.7.2.12.12</t>
  </si>
  <si>
    <t>5.7.2.12.13</t>
  </si>
  <si>
    <t>5.7.2.12.13.A</t>
  </si>
  <si>
    <t>5.7.2.12.14</t>
  </si>
  <si>
    <t>5.7.2.12.15</t>
  </si>
  <si>
    <t>5.7.3.1.1</t>
  </si>
  <si>
    <t>5.7.3.1.2</t>
  </si>
  <si>
    <t>5.7.3.1.3</t>
  </si>
  <si>
    <t>5.7.3.1.4</t>
  </si>
  <si>
    <t>5.7.3.1.5</t>
  </si>
  <si>
    <t>5.7.3.1.6</t>
  </si>
  <si>
    <t>5.7.3.1.7</t>
  </si>
  <si>
    <t>5.8.1.1.1</t>
  </si>
  <si>
    <t>5.8.1.1.2</t>
  </si>
  <si>
    <t>5.8.1.1.3</t>
  </si>
  <si>
    <t>5.8.1.1.4</t>
  </si>
  <si>
    <t>5.8.1.1.5</t>
  </si>
  <si>
    <t>5.8.1.1.6</t>
  </si>
  <si>
    <t>5.8.1.1.7</t>
  </si>
  <si>
    <t>5.8.1.1.8</t>
  </si>
  <si>
    <t>5.8.1.1.9</t>
  </si>
  <si>
    <t>5.8.1.1.10</t>
  </si>
  <si>
    <t>5.8.1.1.11</t>
  </si>
  <si>
    <t>5.8.2.1.1</t>
  </si>
  <si>
    <t>5.8.2.1.2</t>
  </si>
  <si>
    <t>5.8.2.1.3</t>
  </si>
  <si>
    <t>5.8.2.1.4</t>
  </si>
  <si>
    <t>5.8.2.1.5</t>
  </si>
  <si>
    <t>5.8.2.1.6</t>
  </si>
  <si>
    <t>5.8.2.1.7</t>
  </si>
  <si>
    <t>5.8.2.1.8</t>
  </si>
  <si>
    <t>5.8.2.1.9</t>
  </si>
  <si>
    <t>5.8.2.1.11</t>
  </si>
  <si>
    <t>5.8.2.2.14.A</t>
  </si>
  <si>
    <t>5.8.2.2.14.B</t>
  </si>
  <si>
    <t>5.8.3.1.1</t>
  </si>
  <si>
    <t>5.8.3.1.2</t>
  </si>
  <si>
    <t>5.8.3.1.3</t>
  </si>
  <si>
    <t>5.8.3.1.4</t>
  </si>
  <si>
    <t>5.8.3.1.5</t>
  </si>
  <si>
    <t>5.8.3.1.6</t>
  </si>
  <si>
    <t>5.8.3.1.7</t>
  </si>
  <si>
    <t>5.8.3.1.8</t>
  </si>
  <si>
    <t>5.8.3.1.9</t>
  </si>
  <si>
    <t>5.8.3.1.10</t>
  </si>
  <si>
    <t>5.8.3.1.11</t>
  </si>
  <si>
    <t>5.8.4.1.1</t>
  </si>
  <si>
    <t>5.8.4.1.2</t>
  </si>
  <si>
    <t>5.8.4.1.3</t>
  </si>
  <si>
    <t>5.8.4.1.4</t>
  </si>
  <si>
    <t>5.8.4.1.5</t>
  </si>
  <si>
    <t>5.8.4.1.6</t>
  </si>
  <si>
    <t>5.8.4.1.7</t>
  </si>
  <si>
    <t>5.8.4.1.8</t>
  </si>
  <si>
    <t>5.8.4.1.9</t>
  </si>
  <si>
    <t>5.8.4.1.10</t>
  </si>
  <si>
    <t>5.8.4.1.11</t>
  </si>
  <si>
    <t>5.8.4.1.12</t>
  </si>
  <si>
    <t>5.8.4.1.13</t>
  </si>
  <si>
    <t>5.8.4.1.14</t>
  </si>
  <si>
    <t>5.8.5.1.1</t>
  </si>
  <si>
    <t>5.8.5.1.2</t>
  </si>
  <si>
    <t>5.8.5.4.1</t>
  </si>
  <si>
    <t>5.8.5.5.2</t>
  </si>
  <si>
    <t>5.8.5.5.3</t>
  </si>
  <si>
    <t>5.8.5.6.4</t>
  </si>
  <si>
    <t>5.8.5.4.5</t>
  </si>
  <si>
    <t>5.8.5.4.6</t>
  </si>
  <si>
    <t>5.8.6.1.1</t>
  </si>
  <si>
    <t>5.8.6.1.2</t>
  </si>
  <si>
    <t>5.8.6.1.3.A</t>
  </si>
  <si>
    <t>5.9.1.1.1</t>
  </si>
  <si>
    <t>5.9.1.1.2</t>
  </si>
  <si>
    <t>5.9.1.1.5</t>
  </si>
  <si>
    <t>5.9.2.1.1</t>
  </si>
  <si>
    <t>5.9.2.1.2</t>
  </si>
  <si>
    <t>5.9.2.1.3</t>
  </si>
  <si>
    <t>5.9.2.1.3.A</t>
  </si>
  <si>
    <t>5.9.2.1.4</t>
  </si>
  <si>
    <t>5.9.2.1.5</t>
  </si>
  <si>
    <t>5.9.2.1.6</t>
  </si>
  <si>
    <t>5.9.2.1.7</t>
  </si>
  <si>
    <t>5.9.2.1.8</t>
  </si>
  <si>
    <t>5.10.1.1.1</t>
  </si>
  <si>
    <t>5.10.1.1.2</t>
  </si>
  <si>
    <t>5.10.1.2.3</t>
  </si>
  <si>
    <t>5.10.1.2.4</t>
  </si>
  <si>
    <t>5.10.1.2.5</t>
  </si>
  <si>
    <t>5.10.1.3.1</t>
  </si>
  <si>
    <t>5.10.1.6.1</t>
  </si>
  <si>
    <t>5.10.1.6.2</t>
  </si>
  <si>
    <t>5.10.1.6.3</t>
  </si>
  <si>
    <t>5.10.2.1.1</t>
  </si>
  <si>
    <t>5.10.2.1.2</t>
  </si>
  <si>
    <t>5.10.2.1.3</t>
  </si>
  <si>
    <t>5.10.3.1.1</t>
  </si>
  <si>
    <t>5.10.3.1.2</t>
  </si>
  <si>
    <t>5.10.3.1.3</t>
  </si>
  <si>
    <t>5.10.3.1.4</t>
  </si>
  <si>
    <t>5.10.4.1.1</t>
  </si>
  <si>
    <t>5.10.4.1.2</t>
  </si>
  <si>
    <t>5.10.5.1.1</t>
  </si>
  <si>
    <t>5.10.5.1.2</t>
  </si>
  <si>
    <t>5.10.5.1.3</t>
  </si>
  <si>
    <t>5.10.5.2.1</t>
  </si>
  <si>
    <t>5.10.5.2.3</t>
  </si>
  <si>
    <t>5.10.6.1.1</t>
  </si>
  <si>
    <t>5.10.6.1.3</t>
  </si>
  <si>
    <t>5.10.6.2.2</t>
  </si>
  <si>
    <t>5.10.6.2.3</t>
  </si>
  <si>
    <t>5.10.7.1.1</t>
  </si>
  <si>
    <t>5.10.7.1.4</t>
  </si>
  <si>
    <t>5.10.7.2.2</t>
  </si>
  <si>
    <t>5.10.7.2.4</t>
  </si>
  <si>
    <t>5.10.7.3.3</t>
  </si>
  <si>
    <t>5.10.7.3.4</t>
  </si>
  <si>
    <t>5.10.8.1.1</t>
  </si>
  <si>
    <t>5.10.8.1.3</t>
  </si>
  <si>
    <t>5.10.8.2.2</t>
  </si>
  <si>
    <t>5.10.8.2.3</t>
  </si>
  <si>
    <t>5.10.8.3.3</t>
  </si>
  <si>
    <t>5.10.8.3.3B</t>
  </si>
  <si>
    <t>5.10.9.1.1.A</t>
  </si>
  <si>
    <t>5.10.9.1.2</t>
  </si>
  <si>
    <t>5.10.9.2.1.B</t>
  </si>
  <si>
    <t>5.10.9.2.2</t>
  </si>
  <si>
    <t>5.10.9.3.1.C</t>
  </si>
  <si>
    <t>5.10.9.3.2</t>
  </si>
  <si>
    <t>5.10.10.1.1</t>
  </si>
  <si>
    <t>5.10.10.1.2</t>
  </si>
  <si>
    <t>5.10.10.1.3</t>
  </si>
  <si>
    <t>5.10.10.1.4</t>
  </si>
  <si>
    <t>5.11.1.1.1</t>
  </si>
  <si>
    <t>5.11.1.1.4</t>
  </si>
  <si>
    <t>5.11.1.1.5</t>
  </si>
  <si>
    <t>5.11.1.1.6</t>
  </si>
  <si>
    <t>5.11.1.2.2</t>
  </si>
  <si>
    <t>5.11.1.2.4</t>
  </si>
  <si>
    <t>5.11.1.2.5</t>
  </si>
  <si>
    <t>5.11.1.3.3</t>
  </si>
  <si>
    <t>5.11.1.3.4</t>
  </si>
  <si>
    <t>5.11.1.3.5</t>
  </si>
  <si>
    <t>5.11.1.4.7</t>
  </si>
  <si>
    <t>5.11.1.4.6</t>
  </si>
  <si>
    <t>5.11.1.5</t>
  </si>
  <si>
    <t>5.11.1.5.4</t>
  </si>
  <si>
    <t>5.11.1.5.5</t>
  </si>
  <si>
    <t>5.11.1.5.6</t>
  </si>
  <si>
    <t>5.11.2.1.1</t>
  </si>
  <si>
    <t>5.11.2.2.2</t>
  </si>
  <si>
    <t>5.11.2.3.3</t>
  </si>
  <si>
    <t>5.11.2.4.4</t>
  </si>
  <si>
    <t>5.11.2.5.5</t>
  </si>
  <si>
    <t>5.11.2.5.6</t>
  </si>
  <si>
    <t>5.11.2.5.7</t>
  </si>
  <si>
    <t>5.11.2.5.8</t>
  </si>
  <si>
    <t>5.11.3.1.1</t>
  </si>
  <si>
    <t>5.11.3.1.2</t>
  </si>
  <si>
    <t>5.11.3.1.3</t>
  </si>
  <si>
    <t>5.11.3.1.4</t>
  </si>
  <si>
    <t>5.12.1.1.1</t>
  </si>
  <si>
    <t>5.12.1.2.1</t>
  </si>
  <si>
    <t>5.12.1.2.2</t>
  </si>
  <si>
    <t>5.12.1.3.1</t>
  </si>
  <si>
    <t>5.12.1.3.2</t>
  </si>
  <si>
    <t>5.12.1.3.3</t>
  </si>
  <si>
    <t>5.12.1.3.4</t>
  </si>
  <si>
    <t>5.12.1.3.5</t>
  </si>
  <si>
    <t>5.12.1.3.6</t>
  </si>
  <si>
    <t>5.12.1.4.1</t>
  </si>
  <si>
    <t>5.12.1.4.2</t>
  </si>
  <si>
    <t>5.12.1.4.3</t>
  </si>
  <si>
    <t>5.12.1.4.4</t>
  </si>
  <si>
    <t>5.12.1.4.5</t>
  </si>
  <si>
    <t>5.12.1.4.6</t>
  </si>
  <si>
    <t>5.12.1.4.7</t>
  </si>
  <si>
    <t>5.12.1.5.1</t>
  </si>
  <si>
    <t>5.12.1.5.2</t>
  </si>
  <si>
    <t>5.12.1.6.1</t>
  </si>
  <si>
    <t>5.12.1.6.2</t>
  </si>
  <si>
    <t>5.12.1.6.3</t>
  </si>
  <si>
    <t>5.12.1.6.4</t>
  </si>
  <si>
    <t>5.12.1.7</t>
  </si>
  <si>
    <t>5.12.1.7.1</t>
  </si>
  <si>
    <t>5.12.1.7.2</t>
  </si>
  <si>
    <t>5.12.1.7.7</t>
  </si>
  <si>
    <t>5.12.1.8.1</t>
  </si>
  <si>
    <t>5.12.1.8.2</t>
  </si>
  <si>
    <t>5.12.1.8.3</t>
  </si>
  <si>
    <t>5.12.1.8.4</t>
  </si>
  <si>
    <t>5.12.1.8.5</t>
  </si>
  <si>
    <t>5.12.1.8.6</t>
  </si>
  <si>
    <t>5.12.1.9</t>
  </si>
  <si>
    <t>5.12.1.10</t>
  </si>
  <si>
    <t>5.12.1.11</t>
  </si>
  <si>
    <t>5.12.1.12</t>
  </si>
  <si>
    <t>5.12.1.13</t>
  </si>
  <si>
    <t>5.12.1.14</t>
  </si>
  <si>
    <t>5.12.1.15</t>
  </si>
  <si>
    <t>5.12.1.16</t>
  </si>
  <si>
    <t>5.12.2.1.1</t>
  </si>
  <si>
    <t>5.12.2.2.2</t>
  </si>
  <si>
    <t>5.12.2.3.3</t>
  </si>
  <si>
    <t>5.12.2.4.4</t>
  </si>
  <si>
    <t>5.12.2.5.5</t>
  </si>
  <si>
    <t>5.12.2.6.6</t>
  </si>
  <si>
    <t>5.12.2.7.7</t>
  </si>
  <si>
    <t>5.12.2.8.8</t>
  </si>
  <si>
    <t>5.12.3.1.1</t>
  </si>
  <si>
    <t>5.12.3.1.2</t>
  </si>
  <si>
    <t>5.12.3.1.4</t>
  </si>
  <si>
    <t>5.12.3.1.5</t>
  </si>
  <si>
    <t>5.12.3.1.6</t>
  </si>
  <si>
    <t>5.12.3.2.3</t>
  </si>
  <si>
    <t>5.13.1.1.1</t>
  </si>
  <si>
    <t>5.13.1.2.2</t>
  </si>
  <si>
    <t>5.13.1.3.3</t>
  </si>
  <si>
    <t>5.13.1.4.4</t>
  </si>
  <si>
    <t>5.13.1.5.5</t>
  </si>
  <si>
    <t>5.13.1.6.6</t>
  </si>
  <si>
    <t>5.13.1.7.7</t>
  </si>
  <si>
    <t>5.13.1.7.8</t>
  </si>
  <si>
    <t>5.13.1.7.9</t>
  </si>
  <si>
    <t>5.13.1.7.10</t>
  </si>
  <si>
    <t>5.13.1.7.11</t>
  </si>
  <si>
    <t>5.13.1.7.12</t>
  </si>
  <si>
    <t>5.13.2.1.1</t>
  </si>
  <si>
    <t>5.13.2.2.2</t>
  </si>
  <si>
    <t>5.13.2.3.3</t>
  </si>
  <si>
    <t>5.13.3.1.1</t>
  </si>
  <si>
    <t>5.13.3.1.2</t>
  </si>
  <si>
    <t>5.13.3.1.3</t>
  </si>
  <si>
    <t>5.13.3.1.4</t>
  </si>
  <si>
    <t>5.13.3.1.5</t>
  </si>
  <si>
    <t>5.13.4.1.1</t>
  </si>
  <si>
    <t>5.12.4.1.2</t>
  </si>
  <si>
    <t>5.13.4.1.3</t>
  </si>
  <si>
    <t>5.13.4.1.4</t>
  </si>
  <si>
    <t>5.13.4.1.5</t>
  </si>
  <si>
    <t>5.13.4.1.6</t>
  </si>
  <si>
    <t>5.13.4.1.7</t>
  </si>
  <si>
    <t>5.13.5.1.1</t>
  </si>
  <si>
    <t>5.13.5.1.2</t>
  </si>
  <si>
    <t>5.13.5.1.3</t>
  </si>
  <si>
    <t>5.13.5.1.4</t>
  </si>
  <si>
    <t>5.13.5.1.5</t>
  </si>
  <si>
    <t>5.14.1.1.1</t>
  </si>
  <si>
    <t>5.14.1.2.2</t>
  </si>
  <si>
    <t>5.14.1.3.3</t>
  </si>
  <si>
    <t>5.14.1.4.4</t>
  </si>
  <si>
    <t>5.14.1.5.5</t>
  </si>
  <si>
    <t>6.1.1</t>
  </si>
  <si>
    <t>6.1.2</t>
  </si>
  <si>
    <t>7.1.1.1.1.A</t>
  </si>
  <si>
    <t>7.1.1.2.2.A</t>
  </si>
  <si>
    <t>7.1.1.3.4</t>
  </si>
  <si>
    <t>7.1.1.4.4.A</t>
  </si>
  <si>
    <t>7.2.1.1.1.A</t>
  </si>
  <si>
    <t>7.2.1.2</t>
  </si>
  <si>
    <t>7.3.1.1.1</t>
  </si>
  <si>
    <t>7.3.1.1.2</t>
  </si>
  <si>
    <t>7.3.1.1.3</t>
  </si>
  <si>
    <t>7.3.1.1.4</t>
  </si>
  <si>
    <t>7.3.2.1.1.A</t>
  </si>
  <si>
    <t>7.4.1.1</t>
  </si>
  <si>
    <t>7.5.1.1.1</t>
  </si>
  <si>
    <t>7.5.1.1.2</t>
  </si>
  <si>
    <t>7.5.1.1.3</t>
  </si>
  <si>
    <t>7.5.2.1.1.A</t>
  </si>
  <si>
    <t>7.6.1.1</t>
  </si>
  <si>
    <t>7.6.2.1</t>
  </si>
  <si>
    <t>7.6.3.1</t>
  </si>
  <si>
    <t>7.6.4.1</t>
  </si>
  <si>
    <t>7.6.5.1</t>
  </si>
  <si>
    <t>8.1.1</t>
  </si>
  <si>
    <t>8.1.2</t>
  </si>
  <si>
    <t>8.2.1.1.1.A</t>
  </si>
  <si>
    <t>8.2.1.2.1.A</t>
  </si>
  <si>
    <t>8.2.1.3.12</t>
  </si>
  <si>
    <t>8.2.1.4.1.A</t>
  </si>
  <si>
    <t>8.2.1.5.22</t>
  </si>
  <si>
    <t>8.2.1.6.27</t>
  </si>
  <si>
    <t>8.2.1.7.28</t>
  </si>
  <si>
    <t>8.2.1.8.25</t>
  </si>
  <si>
    <t>8.2.1.9.25</t>
  </si>
  <si>
    <t>8.2.1.10.23</t>
  </si>
  <si>
    <t>8.2.1.11.24</t>
  </si>
  <si>
    <t>8.2.1.12.26</t>
  </si>
  <si>
    <t>8.2.2.1</t>
  </si>
  <si>
    <t>8.3.1.1.1.A</t>
  </si>
  <si>
    <t>8.3.1.2.9</t>
  </si>
  <si>
    <t>8.3.1.3.12</t>
  </si>
  <si>
    <t>8.3.1.4.4</t>
  </si>
  <si>
    <t>8.3.1.5.5</t>
  </si>
  <si>
    <t>8.3.2.1</t>
  </si>
  <si>
    <t>8.3.2.2</t>
  </si>
  <si>
    <t>8.3.2.3</t>
  </si>
  <si>
    <t>8.3.2.4</t>
  </si>
  <si>
    <t>8.3.2.5</t>
  </si>
  <si>
    <t>8.3.2.6</t>
  </si>
  <si>
    <t>8.3.2.7</t>
  </si>
  <si>
    <t>8.3.2.8</t>
  </si>
  <si>
    <t>8.3.2.9</t>
  </si>
  <si>
    <t>8.3.3.1.1</t>
  </si>
  <si>
    <t>8.3.3.1.2</t>
  </si>
  <si>
    <t>8.3.3.1.3</t>
  </si>
  <si>
    <t>8.3.3.1.4</t>
  </si>
  <si>
    <t>8.3.3.1.5</t>
  </si>
  <si>
    <t>8.3.3.1.6</t>
  </si>
  <si>
    <t>8.3.3.1.7</t>
  </si>
  <si>
    <t>8.4.1.1.1</t>
  </si>
  <si>
    <t>8.4.1.1.3</t>
  </si>
  <si>
    <t>8.4.1.1.9</t>
  </si>
  <si>
    <t>8.4.1.1.10</t>
  </si>
  <si>
    <t>8.4.1.2.2</t>
  </si>
  <si>
    <t>8.4.1.3.4</t>
  </si>
  <si>
    <t>8.4.1.3.5</t>
  </si>
  <si>
    <t>8.4.1.3.6</t>
  </si>
  <si>
    <t>8.4.2.1.1</t>
  </si>
  <si>
    <t>8.4.2.1.9</t>
  </si>
  <si>
    <t>8.4.2.1.10</t>
  </si>
  <si>
    <t>8.4.2.2.2</t>
  </si>
  <si>
    <t>8.4.2.3</t>
  </si>
  <si>
    <t>8.4.3.1</t>
  </si>
  <si>
    <t>8.4.4.1.1.A</t>
  </si>
  <si>
    <t>8.4.4.1.1.B</t>
  </si>
  <si>
    <t>8.4.4.2.2</t>
  </si>
  <si>
    <t>8.4.4.3.3</t>
  </si>
  <si>
    <t>8.5.1.1.1</t>
  </si>
  <si>
    <t>8.5.1.1.2</t>
  </si>
  <si>
    <t>8.5.1.1.3</t>
  </si>
  <si>
    <t>8.5.1.1.4</t>
  </si>
  <si>
    <t>8.5.1.1.5</t>
  </si>
  <si>
    <t>8.5.1.1.6</t>
  </si>
  <si>
    <t>8.5.1.1.7</t>
  </si>
  <si>
    <t>8.5.1.1.8</t>
  </si>
  <si>
    <t>8.5.1.1.9</t>
  </si>
  <si>
    <t>8.5.1.1.10</t>
  </si>
  <si>
    <t>8.5.1.1.11</t>
  </si>
  <si>
    <t>8.5.1.1.12</t>
  </si>
  <si>
    <t>8.5.1.1.13</t>
  </si>
  <si>
    <t>8.5.1.1.14</t>
  </si>
  <si>
    <t>8.5.1.1.15</t>
  </si>
  <si>
    <t>8.5.1.1.16</t>
  </si>
  <si>
    <t>8.5.1.1.17</t>
  </si>
  <si>
    <t>8.5.1.1.19</t>
  </si>
  <si>
    <t>8.5.2.1.1</t>
  </si>
  <si>
    <t>8.5.2.2.2</t>
  </si>
  <si>
    <t>8.6.1.1.1</t>
  </si>
  <si>
    <t>8.6.1.2.2</t>
  </si>
  <si>
    <t>8.6.1.3.3</t>
  </si>
  <si>
    <t>8.6.1.4.11</t>
  </si>
  <si>
    <t>8.6.1.5.12</t>
  </si>
  <si>
    <t>8.6.1.5.13</t>
  </si>
  <si>
    <t>8.6.1.5.14</t>
  </si>
  <si>
    <t>8.6.1.5.15</t>
  </si>
  <si>
    <t>8.6.1.5.16</t>
  </si>
  <si>
    <t>8.6.1.5.17</t>
  </si>
  <si>
    <t>8.6.1.6.24</t>
  </si>
  <si>
    <t>8.6.1.7.25</t>
  </si>
  <si>
    <t>8.6.1.8.26</t>
  </si>
  <si>
    <t>8.6.1.9.27</t>
  </si>
  <si>
    <t>8.6.1.10.28</t>
  </si>
  <si>
    <t>8.6.2.1.1</t>
  </si>
  <si>
    <t>8.6.2.1.7</t>
  </si>
  <si>
    <t>8.6.2.1.8</t>
  </si>
  <si>
    <t>8.6.2.1.9</t>
  </si>
  <si>
    <t>8.6.2.2</t>
  </si>
  <si>
    <t>8.6.2.3</t>
  </si>
  <si>
    <t>8.6.2.4</t>
  </si>
  <si>
    <t>8.6.2.5</t>
  </si>
  <si>
    <t>8.6.2.6</t>
  </si>
  <si>
    <t>8.6.3.1.1</t>
  </si>
  <si>
    <t>8.6.3.2.4</t>
  </si>
  <si>
    <t>8.6.3.3.6</t>
  </si>
  <si>
    <t>8.6.3.3.7</t>
  </si>
  <si>
    <t>8.6.3.3.8</t>
  </si>
  <si>
    <t>8.6.3.3.9</t>
  </si>
  <si>
    <t>8.6.3.3.10</t>
  </si>
  <si>
    <t>8.6.3.3.12</t>
  </si>
  <si>
    <t>8.6.3.3.13</t>
  </si>
  <si>
    <t>8.6.4.1</t>
  </si>
  <si>
    <t>8.6.4.2.12</t>
  </si>
  <si>
    <t>8.6.4.2.13</t>
  </si>
  <si>
    <t>8.6.4.3.6</t>
  </si>
  <si>
    <t>8.6.4.4</t>
  </si>
  <si>
    <t>8.7.1.1.1</t>
  </si>
  <si>
    <t>8.7.1.1.5</t>
  </si>
  <si>
    <t>8.7.1.1.6</t>
  </si>
  <si>
    <t>8.7.1.1.7</t>
  </si>
  <si>
    <t>8.7.1.1.8</t>
  </si>
  <si>
    <t>8.7.1.2.2</t>
  </si>
  <si>
    <t>8.7.1.3.2</t>
  </si>
  <si>
    <t>8.7.1.3.4</t>
  </si>
  <si>
    <t>8.7.1.4.10</t>
  </si>
  <si>
    <t>8.7.1.5.11</t>
  </si>
  <si>
    <t>8.7.2.1.1</t>
  </si>
  <si>
    <t>8.7.2.2</t>
  </si>
  <si>
    <t>8.7.2.3.3</t>
  </si>
  <si>
    <t>8.7.2.4.7</t>
  </si>
  <si>
    <t>8.7.3.1.1</t>
  </si>
  <si>
    <t>8.7.3.1.2</t>
  </si>
  <si>
    <t>8.7.3.2.2</t>
  </si>
  <si>
    <t>8.7.3.3.3</t>
  </si>
  <si>
    <t>8.7.4.1.1</t>
  </si>
  <si>
    <t>8.7.4.1.2</t>
  </si>
  <si>
    <t>8.7.4.1.3</t>
  </si>
  <si>
    <t>8.7.4.1.4</t>
  </si>
  <si>
    <t>8.7.4.1.5</t>
  </si>
  <si>
    <t>8.7.4.1.6</t>
  </si>
  <si>
    <t>8.7.5.1.1</t>
  </si>
  <si>
    <t>8.7.5.2.2</t>
  </si>
  <si>
    <t>8.7.5.3.4</t>
  </si>
  <si>
    <t>8.7.5.3.5</t>
  </si>
  <si>
    <t>8.7.5.3.6</t>
  </si>
  <si>
    <t>8.7.6.1.1</t>
  </si>
  <si>
    <t>8.7.6.1.2</t>
  </si>
  <si>
    <t>8.7.6.2.7</t>
  </si>
  <si>
    <t>8.7.6.3.8</t>
  </si>
  <si>
    <t>8.7.6.4.9</t>
  </si>
  <si>
    <t>8.7.7.1.1</t>
  </si>
  <si>
    <t>8.7.7.1.2</t>
  </si>
  <si>
    <t>8.7.7.1.3</t>
  </si>
  <si>
    <t>8.7.7.1.6</t>
  </si>
  <si>
    <t>8.7.7.1.7</t>
  </si>
  <si>
    <t>8.7.7.1.8</t>
  </si>
  <si>
    <t>8.7.7.1.10</t>
  </si>
  <si>
    <t>8.7.7.1.11</t>
  </si>
  <si>
    <t>8.7.7.2</t>
  </si>
  <si>
    <t>8.7.8.1.1</t>
  </si>
  <si>
    <t>8.7.8.1.9</t>
  </si>
  <si>
    <t>8.7.8.1.10</t>
  </si>
  <si>
    <t>8.7.8.2.2</t>
  </si>
  <si>
    <t>8.7.8.3.3</t>
  </si>
  <si>
    <t>8.7.8.4.4</t>
  </si>
  <si>
    <t>8.7.8.5.5</t>
  </si>
  <si>
    <t>8.7.8.6.6</t>
  </si>
  <si>
    <t>8.7.8.7.7</t>
  </si>
  <si>
    <t>8.7.8.8.8</t>
  </si>
  <si>
    <t>8.7.9.1.1</t>
  </si>
  <si>
    <t>8.7.9.1.2</t>
  </si>
  <si>
    <t>8.7.9.1.4</t>
  </si>
  <si>
    <t>8.7.9.1.7</t>
  </si>
  <si>
    <t>8.7.9.1.8</t>
  </si>
  <si>
    <t>8.7.9.1.9</t>
  </si>
  <si>
    <t>8.7.9.2</t>
  </si>
  <si>
    <t>8.7.9.3</t>
  </si>
  <si>
    <t>8.7.9.4.3</t>
  </si>
  <si>
    <t>8.7.10.1.1</t>
  </si>
  <si>
    <t>8.7.10.1.2</t>
  </si>
  <si>
    <t>8.7.10.1.5</t>
  </si>
  <si>
    <t>8.7.10.1.6</t>
  </si>
  <si>
    <t>8.7.10.2.3</t>
  </si>
  <si>
    <t>8.7.10.3.4</t>
  </si>
  <si>
    <t>8.7.11.1.1</t>
  </si>
  <si>
    <t>8.7.11.2.2</t>
  </si>
  <si>
    <t>8.7.11.3.3</t>
  </si>
  <si>
    <t>8.7.11.4.4</t>
  </si>
  <si>
    <t>8.7.11.5.5</t>
  </si>
  <si>
    <t>8.7.11.6.6</t>
  </si>
  <si>
    <t>8.7.11.7.7</t>
  </si>
  <si>
    <t>8.8.1.1</t>
  </si>
  <si>
    <t>8.8.1.2.2</t>
  </si>
  <si>
    <t>8.8.1.3.3</t>
  </si>
  <si>
    <t>8.8.2.1</t>
  </si>
  <si>
    <t>8.8.3.1.1</t>
  </si>
  <si>
    <t>9.1.1.1</t>
  </si>
  <si>
    <t>9.1.1.2</t>
  </si>
  <si>
    <t>9.1.1.3</t>
  </si>
  <si>
    <t>9.1.2.1.1</t>
  </si>
  <si>
    <t>9.1.3.1.2</t>
  </si>
  <si>
    <t>9.1.3.1.3</t>
  </si>
  <si>
    <t>9.1.3.2</t>
  </si>
  <si>
    <t>9.1.4.1</t>
  </si>
  <si>
    <t>9.1.4.2</t>
  </si>
  <si>
    <t>9.1.4.3</t>
  </si>
  <si>
    <t>9.1.4.4</t>
  </si>
  <si>
    <t>9.1.4.5</t>
  </si>
  <si>
    <t>9.1.4.6</t>
  </si>
  <si>
    <t>9.1.4.7</t>
  </si>
  <si>
    <t>9.1.4.8</t>
  </si>
  <si>
    <t>9.1.4.9</t>
  </si>
  <si>
    <t>9.1.4.10</t>
  </si>
  <si>
    <t>9.1.4.11</t>
  </si>
  <si>
    <t>9.1.4.12</t>
  </si>
  <si>
    <t>9.1.4.13</t>
  </si>
  <si>
    <t>9.1.4.14</t>
  </si>
  <si>
    <t>9.1.4.15</t>
  </si>
  <si>
    <t>9.1.4.16</t>
  </si>
  <si>
    <t>9.1.4.17</t>
  </si>
  <si>
    <t>9.1.4.18</t>
  </si>
  <si>
    <t>9.1.4.19</t>
  </si>
  <si>
    <t>9.1.4.20</t>
  </si>
  <si>
    <t>9.1.4.21</t>
  </si>
  <si>
    <t>9.2.1.1</t>
  </si>
  <si>
    <t>9.2.1.2</t>
  </si>
  <si>
    <t>9.2.1.3</t>
  </si>
  <si>
    <t>9.2.1.4</t>
  </si>
  <si>
    <t>9.2.2.1</t>
  </si>
  <si>
    <t>9.2.2.2</t>
  </si>
  <si>
    <t>9.2.2.3</t>
  </si>
  <si>
    <t>9.2.2.4</t>
  </si>
  <si>
    <t>9.2.2.5</t>
  </si>
  <si>
    <t>9.2.2.6</t>
  </si>
  <si>
    <t>9.2.3</t>
  </si>
  <si>
    <t>9.2.4.1</t>
  </si>
  <si>
    <t>9.2.4.2</t>
  </si>
  <si>
    <t>9.2.4.3</t>
  </si>
  <si>
    <t>9.2.5.1</t>
  </si>
  <si>
    <t>9.2.5.2</t>
  </si>
  <si>
    <t>9.2.5.3</t>
  </si>
  <si>
    <t>9.2.6.1</t>
  </si>
  <si>
    <t>9.2.6.2</t>
  </si>
  <si>
    <t>9.2.6.3</t>
  </si>
  <si>
    <t>9.2.6.4</t>
  </si>
  <si>
    <t>9.2.6.5</t>
  </si>
  <si>
    <t>9.2.7.1</t>
  </si>
  <si>
    <t>9.2.7.2</t>
  </si>
  <si>
    <t>9.2.7.3</t>
  </si>
  <si>
    <t>9.2.7.4</t>
  </si>
  <si>
    <t>9.2.7.5</t>
  </si>
  <si>
    <t>9.2.7.6</t>
  </si>
  <si>
    <t>9.2.7.7</t>
  </si>
  <si>
    <t>9.2.8.1</t>
  </si>
  <si>
    <t>9.2.8.2</t>
  </si>
  <si>
    <t>9.2.9.1</t>
  </si>
  <si>
    <t>9.2.9.22</t>
  </si>
  <si>
    <t>9.2.10.1</t>
  </si>
  <si>
    <t>9.2.10.2</t>
  </si>
  <si>
    <t>9.2.10.3</t>
  </si>
  <si>
    <t>9.2.11.1</t>
  </si>
  <si>
    <t>9.2.11.2</t>
  </si>
  <si>
    <t>9.2.12.1</t>
  </si>
  <si>
    <t>9.2.12.2</t>
  </si>
  <si>
    <t>9.2.13.1</t>
  </si>
  <si>
    <t>9.2.13.2</t>
  </si>
  <si>
    <t>9.2.14.1.1</t>
  </si>
  <si>
    <t>9.2.14.1.2</t>
  </si>
  <si>
    <t>9.2.14.1.3</t>
  </si>
  <si>
    <t>9.2.14.1.4</t>
  </si>
  <si>
    <t>9.2.14.1.5</t>
  </si>
  <si>
    <t>9.2.14.1.6</t>
  </si>
  <si>
    <t>9.2.14.1.7</t>
  </si>
  <si>
    <t>9.2.14.2.1</t>
  </si>
  <si>
    <t>9.2.14.2.2</t>
  </si>
  <si>
    <t>9.2.14.2.3</t>
  </si>
  <si>
    <t>9.2.14.2.4</t>
  </si>
  <si>
    <t>9.2.14.3.1</t>
  </si>
  <si>
    <t>9.2.14.3.2</t>
  </si>
  <si>
    <t>9.2.14.3.3</t>
  </si>
  <si>
    <t>9.2.14.4.1</t>
  </si>
  <si>
    <t>9.2.14.4.2</t>
  </si>
  <si>
    <t>9.2.14.4.3</t>
  </si>
  <si>
    <t>9.2.14.4.4</t>
  </si>
  <si>
    <t>9.2.14.5.1</t>
  </si>
  <si>
    <t>9.2.14.5.2</t>
  </si>
  <si>
    <t>9.2.14.5.3</t>
  </si>
  <si>
    <t>9.2.14.5.4</t>
  </si>
  <si>
    <t>9.2.14.5.5</t>
  </si>
  <si>
    <t>9.2.14.5.6</t>
  </si>
  <si>
    <t>9.2.14.6.1</t>
  </si>
  <si>
    <t>9.2.14.7.1</t>
  </si>
  <si>
    <t>9.2.14.7.2</t>
  </si>
  <si>
    <t>9.2.14.8.1</t>
  </si>
  <si>
    <t>9.2.14.8.2</t>
  </si>
  <si>
    <t>9.2.14.8.3</t>
  </si>
  <si>
    <t>9.2.14.8.4</t>
  </si>
  <si>
    <t>9.2.15.1.1</t>
  </si>
  <si>
    <t>9.2.15.1.2</t>
  </si>
  <si>
    <t>9.2.15.1.3</t>
  </si>
  <si>
    <t>9.2.15.1.4</t>
  </si>
  <si>
    <t>9.2.15.1.5</t>
  </si>
  <si>
    <t>9.2.15.1.6</t>
  </si>
  <si>
    <t>9.2.15.1.7</t>
  </si>
  <si>
    <t>9.2.15.1.8</t>
  </si>
  <si>
    <t>9.2.15.1.9</t>
  </si>
  <si>
    <t>9.2.15.1.10</t>
  </si>
  <si>
    <t>9.2.15.1.11</t>
  </si>
  <si>
    <t>9.2.15.1.12</t>
  </si>
  <si>
    <t>9.2.15.1.13</t>
  </si>
  <si>
    <t>9.2.15.1.14</t>
  </si>
  <si>
    <t>9.2.15.1.15</t>
  </si>
  <si>
    <t>9.2.15.1.16</t>
  </si>
  <si>
    <t>9.2.15.1.17</t>
  </si>
  <si>
    <t>9.2.15.1.18</t>
  </si>
  <si>
    <t>9.2.15.1.19</t>
  </si>
  <si>
    <t>9.2.15.1.20</t>
  </si>
  <si>
    <t>9.2.15.1.21</t>
  </si>
  <si>
    <t>9.2.15.1.22</t>
  </si>
  <si>
    <t>9.2.16.1.1</t>
  </si>
  <si>
    <t>9.2.16.1.2</t>
  </si>
  <si>
    <t>9.2.16.1.3</t>
  </si>
  <si>
    <t>9.2.16.1.4</t>
  </si>
  <si>
    <t>9.2.16.1.5</t>
  </si>
  <si>
    <t>9.2.16.1.6</t>
  </si>
  <si>
    <t>9.2.16.1.7</t>
  </si>
  <si>
    <t>9.2.16.1.8</t>
  </si>
  <si>
    <t>9.2.16.1.9</t>
  </si>
  <si>
    <t>9.2.16.1.10</t>
  </si>
  <si>
    <t>9.2.16.2.1</t>
  </si>
  <si>
    <t>9.2.16.2.2</t>
  </si>
  <si>
    <t>9.2.16.2.3</t>
  </si>
  <si>
    <t>9.2.16.2.4</t>
  </si>
  <si>
    <t>9.2.16.2.5</t>
  </si>
  <si>
    <t>10.1.1.1</t>
  </si>
  <si>
    <t>10.2.2.1</t>
  </si>
  <si>
    <t>11.1.1.1</t>
  </si>
  <si>
    <t>11.1.2.1</t>
  </si>
  <si>
    <t>11.1.3.1</t>
  </si>
  <si>
    <t>11.1.4.1</t>
  </si>
  <si>
    <t>11.2.1.1</t>
  </si>
  <si>
    <t>11.2.2.1</t>
  </si>
  <si>
    <t>11.2.3.1</t>
  </si>
  <si>
    <t>11.2.4.1</t>
  </si>
  <si>
    <t>11.3.1.1</t>
  </si>
  <si>
    <t>12.1.1.1</t>
  </si>
  <si>
    <t>12.1.2.1</t>
  </si>
  <si>
    <t>12.1.3.1</t>
  </si>
  <si>
    <t>12.1.4.1</t>
  </si>
  <si>
    <t>12.1.5</t>
  </si>
  <si>
    <t>12.1.6.1</t>
  </si>
  <si>
    <t>12.1.7.1</t>
  </si>
  <si>
    <t>12.1.8.1</t>
  </si>
  <si>
    <t>12.1.9.1</t>
  </si>
  <si>
    <t>12.1.10.1</t>
  </si>
  <si>
    <t>12.1.11.1</t>
  </si>
  <si>
    <t>12.1.12.1</t>
  </si>
  <si>
    <t>12.1.13.1</t>
  </si>
  <si>
    <t>12.1.14.1</t>
  </si>
  <si>
    <t>12.1.15.1</t>
  </si>
  <si>
    <t>12.1.16</t>
  </si>
  <si>
    <t>12.1.17</t>
  </si>
  <si>
    <t>12.1.18</t>
  </si>
  <si>
    <t>12.1.19</t>
  </si>
  <si>
    <t>12.1.20</t>
  </si>
  <si>
    <t>13.1.1.1</t>
  </si>
  <si>
    <t>13.1.1.2</t>
  </si>
  <si>
    <t>13.1.1.3</t>
  </si>
  <si>
    <t>13.1.1.4</t>
  </si>
  <si>
    <t>13.2.2.1</t>
  </si>
  <si>
    <t>13.2.2.2</t>
  </si>
  <si>
    <t>13.2.2.3</t>
  </si>
  <si>
    <t>13.3.3.1</t>
  </si>
  <si>
    <t>13.3.3.2</t>
  </si>
  <si>
    <t>13.3.3.3</t>
  </si>
  <si>
    <t>13.3.3.4</t>
  </si>
  <si>
    <t>13.4.4.1</t>
  </si>
  <si>
    <t>13.4.4.2</t>
  </si>
  <si>
    <t>13.4.4.3</t>
  </si>
  <si>
    <t>13.4.4.4</t>
  </si>
  <si>
    <t>Maintainable Asset Descriptor 
(M&amp;R Common Language)</t>
  </si>
  <si>
    <t>FW – Asbestos</t>
  </si>
  <si>
    <t>FW – Toxic or hazardous insulations from existing services installations</t>
  </si>
  <si>
    <t>FW – Control of chemical hazardous materials</t>
  </si>
  <si>
    <t>FW – Safe disposal (included with items 1 to 3)</t>
  </si>
  <si>
    <t>N/A</t>
  </si>
  <si>
    <t xml:space="preserve">FW – Eradication by chemical treatment </t>
  </si>
  <si>
    <t xml:space="preserve">FW – Forming well points and well point equipment </t>
  </si>
  <si>
    <t>FW – Drain tubes and ring mains</t>
  </si>
  <si>
    <t>FW – Sumps</t>
  </si>
  <si>
    <t>FW – Pumps</t>
  </si>
  <si>
    <t>FW – Gas venting measures</t>
  </si>
  <si>
    <t>FW – Radon sumps</t>
  </si>
  <si>
    <t>FW – Vent pipes</t>
  </si>
  <si>
    <t>FW – Extraordinary site investigation measures</t>
  </si>
  <si>
    <t>FW – Temporary screens, fences and barriers</t>
  </si>
  <si>
    <t>SUB – Filling cavities</t>
  </si>
  <si>
    <t>SUB – Thermal insulation to cavities</t>
  </si>
  <si>
    <t>SUB – Damp proofing courses</t>
  </si>
  <si>
    <t>SUB – Monitoring subsidence</t>
  </si>
  <si>
    <t>SUB – Design joints to floor slabs</t>
  </si>
  <si>
    <t>SUB – Floor outlets</t>
  </si>
  <si>
    <t>SUB – Prefabricated floor channels</t>
  </si>
  <si>
    <t>SUB – Internal manholes</t>
  </si>
  <si>
    <t>SUB – Instrumentation and monitoring</t>
  </si>
  <si>
    <t>SUB – Waterproof tanking</t>
  </si>
  <si>
    <t>SUB – Protective external tanking</t>
  </si>
  <si>
    <t>SUB – Damp proofing and vapour barriers</t>
  </si>
  <si>
    <t xml:space="preserve">Frame – Structural steel </t>
  </si>
  <si>
    <t>Frame – Fire protective coating</t>
  </si>
  <si>
    <t xml:space="preserve">Frame – Space deck </t>
  </si>
  <si>
    <t xml:space="preserve">Frame – Concrete casings </t>
  </si>
  <si>
    <t>Frame – Concrete columns</t>
  </si>
  <si>
    <t>Frame – Concrete beams</t>
  </si>
  <si>
    <t>Frame – Concrete walls</t>
  </si>
  <si>
    <t>Frame – Concrete forming openings</t>
  </si>
  <si>
    <t>Frame – Designed joints</t>
  </si>
  <si>
    <t xml:space="preserve">Frame – Timber </t>
  </si>
  <si>
    <t>Frame – Treatment to timber</t>
  </si>
  <si>
    <t>Frame – Site applied fire retarding paint</t>
  </si>
  <si>
    <t>Frame – Specialist</t>
  </si>
  <si>
    <t>Frame – Protective treatment</t>
  </si>
  <si>
    <t>UF – Concrete suspended floors</t>
  </si>
  <si>
    <t>UF – Design joints</t>
  </si>
  <si>
    <t xml:space="preserve">UF – Precast composite decking (concrete) </t>
  </si>
  <si>
    <t>UF – Re-grouting joints</t>
  </si>
  <si>
    <t>UF – Timber floors</t>
  </si>
  <si>
    <t>UF – Structural screeds</t>
  </si>
  <si>
    <t>UF – Balconies (purpose made)</t>
  </si>
  <si>
    <t>UF – Rainwater downpipes</t>
  </si>
  <si>
    <t>UF – Floor outlets</t>
  </si>
  <si>
    <t xml:space="preserve">Roof structure – pitched </t>
  </si>
  <si>
    <t>Roof – Decks and slabs</t>
  </si>
  <si>
    <t>Roof – Pitched structure</t>
  </si>
  <si>
    <t>Roof – Thermal insulation (laid in roof space)</t>
  </si>
  <si>
    <t xml:space="preserve">Roof structure – flat </t>
  </si>
  <si>
    <t>Roof cladding/coverings system</t>
  </si>
  <si>
    <t>Mastic asphalt – including underlay, flashings, etc. applicable to the roof covering system</t>
  </si>
  <si>
    <t>Roof – Photovoltaic device</t>
  </si>
  <si>
    <t>Roof – Thermal insulation</t>
  </si>
  <si>
    <t>Roof – Surface treatment</t>
  </si>
  <si>
    <t xml:space="preserve">Roof – Paving </t>
  </si>
  <si>
    <t>Roof – Green and roof gardens</t>
  </si>
  <si>
    <t>Roof – Planting to green roofs/roof garden</t>
  </si>
  <si>
    <t>Roof – Eaves and verge treatment</t>
  </si>
  <si>
    <t>Roof – Edge treatment to flat roofs</t>
  </si>
  <si>
    <t>Roof – Flashings</t>
  </si>
  <si>
    <t>Roof – Patent glazing</t>
  </si>
  <si>
    <t>Roof – Glazed roofing system</t>
  </si>
  <si>
    <t>Roof – Perspex roofing system</t>
  </si>
  <si>
    <t>Roof – Components flashings</t>
  </si>
  <si>
    <t>Roof – Gutters</t>
  </si>
  <si>
    <t>Roof – Symphonic roof drainage</t>
  </si>
  <si>
    <t>Roof – Rainwater heads</t>
  </si>
  <si>
    <t>Roof – Painting and anti-corrosion treatments</t>
  </si>
  <si>
    <t>Roof – Rainwater downpipes</t>
  </si>
  <si>
    <t>Roof lights skylights and openings</t>
  </si>
  <si>
    <t>Roof – Opening gear and frames, kerbs and glazing</t>
  </si>
  <si>
    <t>Roof – Sun pipes and tubes</t>
  </si>
  <si>
    <t>Roof – Pavement lights</t>
  </si>
  <si>
    <t>Roof – Hatches</t>
  </si>
  <si>
    <t>Roof – Access hatches</t>
  </si>
  <si>
    <t>Roof – Smoke vents</t>
  </si>
  <si>
    <t>Roof – Vents and roof cowls</t>
  </si>
  <si>
    <t>Roof – Turrets</t>
  </si>
  <si>
    <t>Roof – Wind vanes</t>
  </si>
  <si>
    <t>Roof – Spires</t>
  </si>
  <si>
    <t>Roof – False chimneys</t>
  </si>
  <si>
    <t>Roof – Enclosure</t>
  </si>
  <si>
    <t>Roof – Fall arrest systems</t>
  </si>
  <si>
    <t>Roof – Access systems for cleaning roof</t>
  </si>
  <si>
    <t>Roof – Edge protection</t>
  </si>
  <si>
    <t>Roof – Balustrades, handrails to roof edges</t>
  </si>
  <si>
    <t>Roof – Service walkways within roof voids</t>
  </si>
  <si>
    <t>Stairs – Structures</t>
  </si>
  <si>
    <t>Ramps – Access ramps</t>
  </si>
  <si>
    <t>Stairs – Finishes – (state type e.g. timber, stone)</t>
  </si>
  <si>
    <t>Ramps – Finishes – state type (e.g. timber, stone)</t>
  </si>
  <si>
    <t>Stairs – Balustrades and handrails</t>
  </si>
  <si>
    <t>Stairs – Balustrades and handrails to landings</t>
  </si>
  <si>
    <t xml:space="preserve">Stairs – Balustrades/handrails to landings </t>
  </si>
  <si>
    <t>Stairs – Applied coating and painting systems</t>
  </si>
  <si>
    <t>Ladders – Fire escape</t>
  </si>
  <si>
    <t>Ladders – Access</t>
  </si>
  <si>
    <t>Ladders – Loft</t>
  </si>
  <si>
    <t>Ladders – Applied coating and painting systems</t>
  </si>
  <si>
    <t>Chutes – Fire escape</t>
  </si>
  <si>
    <t>Slides – Fire escape</t>
  </si>
  <si>
    <t xml:space="preserve">EW – External enclosing walls (state type)
</t>
  </si>
  <si>
    <t>EW – Parapet walls</t>
  </si>
  <si>
    <t xml:space="preserve">EW – Chimneys
</t>
  </si>
  <si>
    <t xml:space="preserve">EW – Curtain walling
</t>
  </si>
  <si>
    <t>EW – Structural glazing</t>
  </si>
  <si>
    <t>EW – Profiled sheet cladding systems</t>
  </si>
  <si>
    <t>EW – Opening vents</t>
  </si>
  <si>
    <t>EW – Integral blind</t>
  </si>
  <si>
    <t>EW – External decorations</t>
  </si>
  <si>
    <t xml:space="preserve">EW – Planted 'green' walls </t>
  </si>
  <si>
    <t>EW – Photovoltaic part of curtain walling</t>
  </si>
  <si>
    <t>External walls – state type (e.g. brickwork; cladding)</t>
  </si>
  <si>
    <t>EW – Chimneys</t>
  </si>
  <si>
    <t>EW – Curtain walling</t>
  </si>
  <si>
    <t>EW – Vertical solar/rain screening</t>
  </si>
  <si>
    <t>EW – Brise soleil system</t>
  </si>
  <si>
    <t>EW – External soffits</t>
  </si>
  <si>
    <t>EW – Cornices</t>
  </si>
  <si>
    <t>EW – Shadow gaps</t>
  </si>
  <si>
    <t>EW – Access hatches</t>
  </si>
  <si>
    <t>EW – Decorations</t>
  </si>
  <si>
    <t>Walls – Low level or dwarf walls, balustrades, handrails and railing to external walkways</t>
  </si>
  <si>
    <t xml:space="preserve">Walls – Forming planters </t>
  </si>
  <si>
    <t>Walls – Combined balustrades and handrails</t>
  </si>
  <si>
    <t>Walls – Handrails</t>
  </si>
  <si>
    <t>Walls – Railings and barriers</t>
  </si>
  <si>
    <t>Walls – Juliet balconies</t>
  </si>
  <si>
    <t>Walls – Rainwater downpipes</t>
  </si>
  <si>
    <t>Walls – Floor outlets</t>
  </si>
  <si>
    <t>Walls – Window/facade cleaning cradles</t>
  </si>
  <si>
    <t>Walls – Combined facade/roof cleaning system</t>
  </si>
  <si>
    <t>Walls – Building maintenance units</t>
  </si>
  <si>
    <t>Walls – Other facade access systems</t>
  </si>
  <si>
    <t>External windows</t>
  </si>
  <si>
    <t>Windows – Ironmongery</t>
  </si>
  <si>
    <t xml:space="preserve">Windows – Solar/rain screening over cladding system
</t>
  </si>
  <si>
    <t>Photovoltaic glazing (integral to window system)</t>
  </si>
  <si>
    <t>Canopies</t>
  </si>
  <si>
    <t>Windows – Protective film applied</t>
  </si>
  <si>
    <t>Windows (external) – Painting and decorating</t>
  </si>
  <si>
    <t>Windows – Louvres and panels</t>
  </si>
  <si>
    <t>Shop fronts</t>
  </si>
  <si>
    <t>RS – Roller shutters, sliding shutters, grilles</t>
  </si>
  <si>
    <t>RS – Fly screens and storm windows</t>
  </si>
  <si>
    <t>RS – Integral blinds to windows</t>
  </si>
  <si>
    <t>RS – External blinds, shutters, etc.</t>
  </si>
  <si>
    <t xml:space="preserve">ED – Entrance doors, frames, linings, doorsets </t>
  </si>
  <si>
    <t>ED – Entrance screens and doors, inc frames</t>
  </si>
  <si>
    <t>ED – Patio doors</t>
  </si>
  <si>
    <t xml:space="preserve">ED – Manual and automatic doors </t>
  </si>
  <si>
    <t>ED – Fanlights and side panels integral to doors</t>
  </si>
  <si>
    <t>ED – Ironmongery</t>
  </si>
  <si>
    <t xml:space="preserve">ED – Glazed vision panels </t>
  </si>
  <si>
    <t>Ed – Painting and decorating</t>
  </si>
  <si>
    <t>ED – Fly screens and storm windows</t>
  </si>
  <si>
    <t>ED – Integral blinds to doors</t>
  </si>
  <si>
    <t>ED – Solar / rain screen over cladding to doors</t>
  </si>
  <si>
    <t>ED – Revolving doors</t>
  </si>
  <si>
    <t>ED – External shop front doors</t>
  </si>
  <si>
    <t>ED – Roller shutters, sliding shutters in doors</t>
  </si>
  <si>
    <t>ED – Garage doors</t>
  </si>
  <si>
    <t xml:space="preserve">ED – Canopies, etc. providing protection </t>
  </si>
  <si>
    <t>ED – Grilles (fixed and folding)</t>
  </si>
  <si>
    <t>ED – Architraves</t>
  </si>
  <si>
    <t>IW – Walls and partitions – state type (block; timber)</t>
  </si>
  <si>
    <t>IW – Internal shop fronts</t>
  </si>
  <si>
    <t>IW – Borrowed lights/screens, etc.</t>
  </si>
  <si>
    <t>IW – Integral blinds in partitions</t>
  </si>
  <si>
    <t>IW – Fixed partitions</t>
  </si>
  <si>
    <t>IW – Balustrades and handrails</t>
  </si>
  <si>
    <t>IW – Moveable room dividers</t>
  </si>
  <si>
    <t>IW – Proprietary pre finished panel cubicles</t>
  </si>
  <si>
    <t>ID – Doors, inc. standard doors or purpose made doors</t>
  </si>
  <si>
    <t>ID – Glazed vision panels</t>
  </si>
  <si>
    <t>ID – Sliding and folding doors in fixed partitions</t>
  </si>
  <si>
    <t>ID – Hatches</t>
  </si>
  <si>
    <t>ID – Ironmongery</t>
  </si>
  <si>
    <t>ID – Painting and decorating</t>
  </si>
  <si>
    <t>ID – Fire resisting doors</t>
  </si>
  <si>
    <t>ID – Door sets</t>
  </si>
  <si>
    <t>ID – Composite door and fanlight</t>
  </si>
  <si>
    <t>ID – Roller/sliding door</t>
  </si>
  <si>
    <t>ID – Architraves</t>
  </si>
  <si>
    <t>WF – Wall finishes (state type e.g. plaster; timber etc)</t>
  </si>
  <si>
    <t>WF – Plasterboard or other sheet linings</t>
  </si>
  <si>
    <t>WF – Specialist wall finishes</t>
  </si>
  <si>
    <t>WF – Acoustic Insulation</t>
  </si>
  <si>
    <t>WF – Picture and dado rail</t>
  </si>
  <si>
    <t>WF – Wall protection</t>
  </si>
  <si>
    <t>FF – Non structural screeds</t>
  </si>
  <si>
    <t>FF – Latex screeds</t>
  </si>
  <si>
    <t>FF – Chemical surface hardeners</t>
  </si>
  <si>
    <t>FF – Floating floors</t>
  </si>
  <si>
    <t>FF – Resin boned resilient layers</t>
  </si>
  <si>
    <t>FF – Insitu floor finishes</t>
  </si>
  <si>
    <t>FF – Hard tiled floor finishes</t>
  </si>
  <si>
    <t xml:space="preserve">FF – Wood block </t>
  </si>
  <si>
    <t>FF – Proprietary thin tiled and strip flooring</t>
  </si>
  <si>
    <t>FF – Floor painting and sealing</t>
  </si>
  <si>
    <t>FF – Carpets (edge fixed including underlay)</t>
  </si>
  <si>
    <t>FF – Tile/sheet floors</t>
  </si>
  <si>
    <t>FF – Timber sprung floor</t>
  </si>
  <si>
    <t>FF – Skirtings</t>
  </si>
  <si>
    <t>FF – Matwells</t>
  </si>
  <si>
    <t>FF – Finishes to swimming pools</t>
  </si>
  <si>
    <t>FF – Line markings</t>
  </si>
  <si>
    <t>FF – Numerals and symbols</t>
  </si>
  <si>
    <t>FF – Proprietary access floor system</t>
  </si>
  <si>
    <t>CF – Ceiling finishes</t>
  </si>
  <si>
    <t>CF – In-situ coatings applied to ceilings</t>
  </si>
  <si>
    <t>CF – Sprayed monolithic coatings</t>
  </si>
  <si>
    <t>CF – Painting and decorating to ceilings</t>
  </si>
  <si>
    <t>CF – Specialist ceiling finishes</t>
  </si>
  <si>
    <t>CF – Cornices and covings</t>
  </si>
  <si>
    <t>CF – Proprietary suspended ceiling systems, including suspension systems</t>
  </si>
  <si>
    <t xml:space="preserve">CF – Insitu coatings </t>
  </si>
  <si>
    <t>CF – Painting and decorating to false ceilings</t>
  </si>
  <si>
    <t>CF – Access hatches</t>
  </si>
  <si>
    <t>CF – Demountable suspended ceilings</t>
  </si>
  <si>
    <t>CF – Shadow gaps</t>
  </si>
  <si>
    <t>FFE – Fittings (state type)</t>
  </si>
  <si>
    <t>FFE – Counters, desks &amp; benches and worktops</t>
  </si>
  <si>
    <t>FFE – Mirrors</t>
  </si>
  <si>
    <t>FFE – Curtains, tracks, etc.</t>
  </si>
  <si>
    <t>FFE – Fireplace surrounds and hearths</t>
  </si>
  <si>
    <t>FFE – Storage racks, shelving, etc.</t>
  </si>
  <si>
    <t>FFE – Fitted seating upholstery</t>
  </si>
  <si>
    <t>FFE – Furnishings (state type)</t>
  </si>
  <si>
    <t>FFE – Blinds</t>
  </si>
  <si>
    <t>FFE – Wall hangings</t>
  </si>
  <si>
    <t>FFE – Loose carpets</t>
  </si>
  <si>
    <t>FFE – Tables and chairs</t>
  </si>
  <si>
    <t>FFE – Bedroom furniture</t>
  </si>
  <si>
    <t>FFE – Lockers, hat and coal rails</t>
  </si>
  <si>
    <t xml:space="preserve">FFE – Hand held firefighting equipment – Water, Co2 etc </t>
  </si>
  <si>
    <t>FFE – Bins</t>
  </si>
  <si>
    <t>FFE – Safes</t>
  </si>
  <si>
    <t>FFE – Vacuum cleaners and cleaning equipment</t>
  </si>
  <si>
    <t>FFE – Televisions, hi-fi and computers</t>
  </si>
  <si>
    <t>FFE – Vending machines</t>
  </si>
  <si>
    <t>FFE – Telephone booths and enclosure</t>
  </si>
  <si>
    <t>FFE – Domestic kitchen units</t>
  </si>
  <si>
    <t>FFE – Sinks and taps etc, part of kitchen units</t>
  </si>
  <si>
    <t>FFE – Kitchen equipment (taken in 4.1.2.3 to 7)</t>
  </si>
  <si>
    <t>FFE – Other kitchen fittings and equipment</t>
  </si>
  <si>
    <t>FFE – Catering equipment (ovens, hobs, etc.)</t>
  </si>
  <si>
    <t>FFE – Refrigerators/freezers</t>
  </si>
  <si>
    <t>FFE – Dishwashers</t>
  </si>
  <si>
    <t>FFE – White goods (e.g. washing machine, dryers)</t>
  </si>
  <si>
    <t>FFE – Waste bins, towel racks</t>
  </si>
  <si>
    <t>FFE – Special purpose fittings (type for particular buildings such as educational; hospitals, factories, defence, farming, fishing, etc.)</t>
  </si>
  <si>
    <t>FFE – Special purpose furnishings (type for particular buildings such as educational; hospitals and other by function usage)</t>
  </si>
  <si>
    <t>FFE – Special purpose equipment (type for particular buildings such as educational; hospitals and others by function usage)</t>
  </si>
  <si>
    <t>FFE – Other special purpose fittings, furnishings and equipment (state type)</t>
  </si>
  <si>
    <t>FFE – Directional signboards</t>
  </si>
  <si>
    <t>FFE – Notice boards, white boards, etc.</t>
  </si>
  <si>
    <t>FFE – Sign writing</t>
  </si>
  <si>
    <t>FFE – Shop front lettering, emblems and symbols</t>
  </si>
  <si>
    <t>FFE – Door or floor numbering or lettering</t>
  </si>
  <si>
    <t>FFE – Nameplates, plaques and ID symbols</t>
  </si>
  <si>
    <t>FFE – Lettering emblems and directional symbols</t>
  </si>
  <si>
    <t>FFE – Works of art</t>
  </si>
  <si>
    <t>FFE – Decorative features – including panels</t>
  </si>
  <si>
    <t>FFE – Disabled access equipment</t>
  </si>
  <si>
    <t>FFE – Other non-mechanical/electrical equipment</t>
  </si>
  <si>
    <t>FFE – Removable Ladders</t>
  </si>
  <si>
    <t>FFE – Planting container grown plants</t>
  </si>
  <si>
    <t>FFE – Planting shrubs</t>
  </si>
  <si>
    <t>FFE – Planting to containers</t>
  </si>
  <si>
    <t xml:space="preserve">FFE – Watering feeding and maintenance </t>
  </si>
  <si>
    <t>FFE – Replacement plants</t>
  </si>
  <si>
    <t>FFE – Artificial plants</t>
  </si>
  <si>
    <t>FFE – Internal prefabricated plant containers</t>
  </si>
  <si>
    <t>FFE – Planting trees</t>
  </si>
  <si>
    <t>FFE – Planting containers</t>
  </si>
  <si>
    <t xml:space="preserve">FFE – Wires, nets and traps
</t>
  </si>
  <si>
    <t>FFE – Electronic and sonic systems</t>
  </si>
  <si>
    <t>FFE – Bird repellent coatings</t>
  </si>
  <si>
    <t>SA – WC, slop hoppers, urinals/cisterns</t>
  </si>
  <si>
    <t xml:space="preserve">SA – Sinks  </t>
  </si>
  <si>
    <t>SA – Wash basins</t>
  </si>
  <si>
    <t>SA – Bidets</t>
  </si>
  <si>
    <t>SA – Baths</t>
  </si>
  <si>
    <t>SA – Shower trays</t>
  </si>
  <si>
    <t>SA – Shower unit including head/hose</t>
  </si>
  <si>
    <t>SA – Shower booster pumps</t>
  </si>
  <si>
    <t>SA – Shower valves</t>
  </si>
  <si>
    <t>SA – Drinking fountains</t>
  </si>
  <si>
    <t>SA – Taps and waste fittings</t>
  </si>
  <si>
    <t>SA – Water saving devices</t>
  </si>
  <si>
    <t>SA – Automated controls and sensors</t>
  </si>
  <si>
    <t xml:space="preserve">SA – Shower cubicles </t>
  </si>
  <si>
    <t>SA – Bath/shower curtain and rails</t>
  </si>
  <si>
    <t>SA – Grab/support rail</t>
  </si>
  <si>
    <t>SA – Towel rails and holders</t>
  </si>
  <si>
    <t>SA – Hand dryers</t>
  </si>
  <si>
    <t>SA – Paper towel dispensers</t>
  </si>
  <si>
    <t>SA – Sanitary incinerators (towel disposal)</t>
  </si>
  <si>
    <t>SA – Macerators</t>
  </si>
  <si>
    <t>SA – Other sanitary fittings (state type)</t>
  </si>
  <si>
    <t>SE – Catering equipment – state type</t>
  </si>
  <si>
    <t>SE – Sinks – supplied with catering equipment</t>
  </si>
  <si>
    <t>SE – Food storage equipment</t>
  </si>
  <si>
    <t>SE – Other free standing/fixed equipment</t>
  </si>
  <si>
    <t>DI – Waste pipes and fittings</t>
  </si>
  <si>
    <t>DI – Discharge stacks and waste pipes</t>
  </si>
  <si>
    <t>DI – Ventilation stacks and pipes</t>
  </si>
  <si>
    <t>DI – Traps access points and rodding eyes</t>
  </si>
  <si>
    <t>DI – Pipeline assemblies</t>
  </si>
  <si>
    <t>DI – Floor channels and gratings</t>
  </si>
  <si>
    <t>DI – Sump pumps</t>
  </si>
  <si>
    <t xml:space="preserve">DI – Pipe work systems
</t>
  </si>
  <si>
    <t>DI – Gullies</t>
  </si>
  <si>
    <t>DI – Storage tanks and vessels</t>
  </si>
  <si>
    <t>DI – Settlement tanks</t>
  </si>
  <si>
    <t>DI – Effluent treatment plant</t>
  </si>
  <si>
    <t>DI – Dosing equipment</t>
  </si>
  <si>
    <t>DI – Sterilisation equipment</t>
  </si>
  <si>
    <t>DI – Thermal insulation</t>
  </si>
  <si>
    <t>DI – Control components</t>
  </si>
  <si>
    <t>DI – Monitoring equipment</t>
  </si>
  <si>
    <t>DI – Painting anti-corrosion treatments</t>
  </si>
  <si>
    <t>DI – Refuse input devices</t>
  </si>
  <si>
    <t>DI – Refuse chutes and ducts</t>
  </si>
  <si>
    <t>DI – Plant for compacting/macerating refuse</t>
  </si>
  <si>
    <t>DI – Refuse collection equipment</t>
  </si>
  <si>
    <t>DI – Incineration plant</t>
  </si>
  <si>
    <t>DI – Paper shredders</t>
  </si>
  <si>
    <t>DI – Safety devices</t>
  </si>
  <si>
    <t>WI – Pipe work systems</t>
  </si>
  <si>
    <t xml:space="preserve">WI – Valves </t>
  </si>
  <si>
    <t xml:space="preserve">WI – Water meters </t>
  </si>
  <si>
    <t>WI – Rising main to storage tanks</t>
  </si>
  <si>
    <t>WI – Trace heating</t>
  </si>
  <si>
    <t>WI – Thermal insulation</t>
  </si>
  <si>
    <t>WI – CW Pipe work systems</t>
  </si>
  <si>
    <t>WI – Valves</t>
  </si>
  <si>
    <t>WI – Water saving devices</t>
  </si>
  <si>
    <t xml:space="preserve">WI – Taps  </t>
  </si>
  <si>
    <t>WI – Pumps</t>
  </si>
  <si>
    <t>WI – Pressurisation units</t>
  </si>
  <si>
    <t>WI – Pressure booster sets</t>
  </si>
  <si>
    <t>WI – Cold water storage tanks and cisterns</t>
  </si>
  <si>
    <t>WI – Instrumentation and controls</t>
  </si>
  <si>
    <t xml:space="preserve">WI – Thermal insulation </t>
  </si>
  <si>
    <t>WI – Storage tanks</t>
  </si>
  <si>
    <t>WI – Rainwater harvesting</t>
  </si>
  <si>
    <t>WI – Grey water collection pipe systems</t>
  </si>
  <si>
    <t>WI – Train water points</t>
  </si>
  <si>
    <t>WI – Vehicle washing points</t>
  </si>
  <si>
    <t>WI – Hot water systems (vented or unvented)</t>
  </si>
  <si>
    <t>WI – Taps</t>
  </si>
  <si>
    <t>WI – Heat exchangers</t>
  </si>
  <si>
    <t>WI – Storage cylinders and calorifiers</t>
  </si>
  <si>
    <t>WI – Hot water storage tanks</t>
  </si>
  <si>
    <t>WI – Immersion heaters</t>
  </si>
  <si>
    <t>WI – Insulation combination units</t>
  </si>
  <si>
    <t>WI – Water softeners</t>
  </si>
  <si>
    <t>WI – Instant water heaters</t>
  </si>
  <si>
    <t>WI – Under-sink, multipoint and over sink units</t>
  </si>
  <si>
    <t>WI – Steam services pipe work systems</t>
  </si>
  <si>
    <t>WI – Steam reduction stations</t>
  </si>
  <si>
    <t>WI – Condensate receivers</t>
  </si>
  <si>
    <t xml:space="preserve">WI – Condensate pump sets </t>
  </si>
  <si>
    <t>WI – Steam connection units</t>
  </si>
  <si>
    <t>HS – Boilers Biomass</t>
  </si>
  <si>
    <t>HS – Boiler Gas/oil</t>
  </si>
  <si>
    <t>HS – Boiler Steam</t>
  </si>
  <si>
    <t>HS – Coal-fired boiler plant and ancillary items</t>
  </si>
  <si>
    <t xml:space="preserve">HS – Boiler Electric </t>
  </si>
  <si>
    <t>HS – Packaged steam generators</t>
  </si>
  <si>
    <t>HS – Boiler Wood pellet</t>
  </si>
  <si>
    <t>HS – Central combined heat and power plant</t>
  </si>
  <si>
    <t>HS – Heat pumps</t>
  </si>
  <si>
    <t xml:space="preserve">HS – Ground source heating </t>
  </si>
  <si>
    <t xml:space="preserve">HS – Pumps </t>
  </si>
  <si>
    <t>HS – Valves</t>
  </si>
  <si>
    <t>HS – Step down/non storage cylinders</t>
  </si>
  <si>
    <t>HS – Solar thermal panels</t>
  </si>
  <si>
    <t>HS – Other heat sources (air source heating)</t>
  </si>
  <si>
    <t>HS – Water tanks (header tanks)</t>
  </si>
  <si>
    <t>HS – Vibration isolation mountings</t>
  </si>
  <si>
    <t>HS – Instrumentation and controls</t>
  </si>
  <si>
    <t>HS – Forced draft fans</t>
  </si>
  <si>
    <t>HS – Gantries</t>
  </si>
  <si>
    <t>HS – Chimneys and flues</t>
  </si>
  <si>
    <t>HS – Forced draft extract</t>
  </si>
  <si>
    <t>SHAC – Central heating system</t>
  </si>
  <si>
    <t>SHAC – Heat distribution pipework systems</t>
  </si>
  <si>
    <t>SHAC – Heat emission units (e.g. radiators, etc.)</t>
  </si>
  <si>
    <t>SHAC – Under floor heating</t>
  </si>
  <si>
    <t>SHAC – Heating ceiling panels</t>
  </si>
  <si>
    <t>SHAC – Warm air heating</t>
  </si>
  <si>
    <t>SHAC – Convection systems</t>
  </si>
  <si>
    <t>SHAC – Fan assisted convection systems</t>
  </si>
  <si>
    <t>SHAC – Cable heating systems</t>
  </si>
  <si>
    <t>SHAC – Plenum air-heating systems</t>
  </si>
  <si>
    <t>SHAC – Off peak heating system</t>
  </si>
  <si>
    <t>SHAC – Distribution pipelines</t>
  </si>
  <si>
    <t>SHAC – Heated towel rails</t>
  </si>
  <si>
    <t>SHAC – Valves</t>
  </si>
  <si>
    <t>SHAC – Ductwork</t>
  </si>
  <si>
    <t>SHAC – Air handling equipment</t>
  </si>
  <si>
    <t>SHAC – Grilles and diffusers</t>
  </si>
  <si>
    <t>SHAC – Plate recuperator</t>
  </si>
  <si>
    <t>SHAC – Thermal wheel</t>
  </si>
  <si>
    <t>SHAC – Duct heat recovery – electric</t>
  </si>
  <si>
    <t>SHAC – Cables</t>
  </si>
  <si>
    <t>SHAC – Instrumentation and controls</t>
  </si>
  <si>
    <t>SHAC – Thermal insulation</t>
  </si>
  <si>
    <t>SHAC – Heat emitters</t>
  </si>
  <si>
    <t>SHAC – Chimneys and flues</t>
  </si>
  <si>
    <t>SHAC – Chilled beams</t>
  </si>
  <si>
    <t>SHAC – Terminal units – fan coils</t>
  </si>
  <si>
    <t>SHAC – Terminal units – VAV</t>
  </si>
  <si>
    <t>SHAC – Terminal units – VRV</t>
  </si>
  <si>
    <t>SHAC – Chillers</t>
  </si>
  <si>
    <t>SHAC – Central refrigeration plant</t>
  </si>
  <si>
    <t>SHAC – Cooling towers</t>
  </si>
  <si>
    <t>SHAC – Pipework systems</t>
  </si>
  <si>
    <t>SHAC – Cold and treated water feeds</t>
  </si>
  <si>
    <t>SHAC – Pumps</t>
  </si>
  <si>
    <t>SHAC – Distribution ductwork and fittings</t>
  </si>
  <si>
    <t>SHAC – Fans</t>
  </si>
  <si>
    <t xml:space="preserve">SHAC – Air handling units           </t>
  </si>
  <si>
    <t>SHAC – Filters</t>
  </si>
  <si>
    <t>SHAC – Emission units</t>
  </si>
  <si>
    <t xml:space="preserve">SHAC – Thermal insulation </t>
  </si>
  <si>
    <t>SHAC – Air conditioning units</t>
  </si>
  <si>
    <t>SHAC – Pipe work systems</t>
  </si>
  <si>
    <t>SHAC – Ductwork system</t>
  </si>
  <si>
    <t xml:space="preserve">SHAC – Grilles and diffusers               </t>
  </si>
  <si>
    <t>SHAC – Reverse cycle heat pump systems</t>
  </si>
  <si>
    <t>SHAC – Ductwork systems</t>
  </si>
  <si>
    <t>SHAC – AHU Filters</t>
  </si>
  <si>
    <t>SHAC – Vibration isolation mountings</t>
  </si>
  <si>
    <t>SHAC – Split systems / DX systems</t>
  </si>
  <si>
    <t>SHAC – Plenum air – heating systems</t>
  </si>
  <si>
    <t>SHAC – Central air conditioning systems – VAV</t>
  </si>
  <si>
    <t>SHAC – Humidifiers</t>
  </si>
  <si>
    <t>SHAC – Multi-zone air conditioning systems</t>
  </si>
  <si>
    <t>SHAC – Induction air conditioning systems</t>
  </si>
  <si>
    <t>SHAC – Hybrid air conditioning systems</t>
  </si>
  <si>
    <t>SHAC – Air handling units</t>
  </si>
  <si>
    <t>SHAVC – AHU Filters</t>
  </si>
  <si>
    <t>SHAC – Terminal units / emitters</t>
  </si>
  <si>
    <t>SHAC – Distribution pipelines systems</t>
  </si>
  <si>
    <t>SHAC – Room air conditioning units</t>
  </si>
  <si>
    <t xml:space="preserve">SHAC – Clean room air conditioning units </t>
  </si>
  <si>
    <t>SHAC – Air curtains</t>
  </si>
  <si>
    <t>VS – Fans</t>
  </si>
  <si>
    <t>VS – Air supply and extract</t>
  </si>
  <si>
    <t>VS – Extract units/terminal units</t>
  </si>
  <si>
    <t>VS – Fan units</t>
  </si>
  <si>
    <t>VS – Ductwork systems</t>
  </si>
  <si>
    <t>VS – Grilles and diffusers</t>
  </si>
  <si>
    <t xml:space="preserve">VS – Distribution pipelines system </t>
  </si>
  <si>
    <t>VS – Valves</t>
  </si>
  <si>
    <t>VS – Pumps</t>
  </si>
  <si>
    <t>VS – Vibration isolation mountings</t>
  </si>
  <si>
    <t>VS – Instrumentation and controls</t>
  </si>
  <si>
    <t>VS – Toilet extract system</t>
  </si>
  <si>
    <t>VS – Kitchen ventilation units</t>
  </si>
  <si>
    <t>VS – Safety cabinet and fume cupboards</t>
  </si>
  <si>
    <t>VS – Fume extracts</t>
  </si>
  <si>
    <t>VS – Dust collection units</t>
  </si>
  <si>
    <t>VS – Anaesthetic gas extracts</t>
  </si>
  <si>
    <t>VS – Cyclone systems</t>
  </si>
  <si>
    <t>VS – Unit extract fans</t>
  </si>
  <si>
    <t>VS – Rotating ventilators</t>
  </si>
  <si>
    <t>VS – Roof-mounted ventilation units</t>
  </si>
  <si>
    <t>VS – Car parking ventilation</t>
  </si>
  <si>
    <t>VS – Ductwork system</t>
  </si>
  <si>
    <t>VS – Smoke extract</t>
  </si>
  <si>
    <t>VS – Automatic smoke compartmentalisation</t>
  </si>
  <si>
    <t>EI – LV distribution</t>
  </si>
  <si>
    <t>EI – HV switch gear</t>
  </si>
  <si>
    <t>EI – LV switchgear and distribution boards</t>
  </si>
  <si>
    <t>EI – HV and LV cables and wiring</t>
  </si>
  <si>
    <t>EI – Conduits and cable trunking</t>
  </si>
  <si>
    <t>EI – Busbar trunking</t>
  </si>
  <si>
    <t>EI – Earthing and bonding</t>
  </si>
  <si>
    <t>EI – Transformers</t>
  </si>
  <si>
    <t>EI – Fuse pillars, base units, etc.</t>
  </si>
  <si>
    <t>EI – Surge protection</t>
  </si>
  <si>
    <t>EI – Electricity monitoring system</t>
  </si>
  <si>
    <t>EI – General LV power installations</t>
  </si>
  <si>
    <t>EI – Extra LV supply installations</t>
  </si>
  <si>
    <t>EI – DC installations</t>
  </si>
  <si>
    <t>EI – Distribution boards (PDUs)</t>
  </si>
  <si>
    <t>EI – UPS system</t>
  </si>
  <si>
    <t>EI – Cables and wiring</t>
  </si>
  <si>
    <t>EI – Socket outlets</t>
  </si>
  <si>
    <t>EI – Specialist power installations</t>
  </si>
  <si>
    <t>EI – PAT Testing</t>
  </si>
  <si>
    <t>EI – Fixed electrical wire testing</t>
  </si>
  <si>
    <t>EI – Light fittings – general</t>
  </si>
  <si>
    <t>EI – Emergency lighting</t>
  </si>
  <si>
    <t xml:space="preserve">EI – External lighting  </t>
  </si>
  <si>
    <t>EI – Fittings to lighting points</t>
  </si>
  <si>
    <t>EI – Lighting switches</t>
  </si>
  <si>
    <t>EI – Luminaries/lamps</t>
  </si>
  <si>
    <t>EI – Lighting control equipment</t>
  </si>
  <si>
    <t>EI – Illuminated display units</t>
  </si>
  <si>
    <t>EI – Studio lighting</t>
  </si>
  <si>
    <t>EI – Auditorium lighting</t>
  </si>
  <si>
    <t>EI – Arena lighting</t>
  </si>
  <si>
    <t>EI – Operating theatre lighting</t>
  </si>
  <si>
    <t>EI – Switches</t>
  </si>
  <si>
    <t>EI – Lighting gantries</t>
  </si>
  <si>
    <t>EI – Standby generator</t>
  </si>
  <si>
    <t>EI – Ancillary cables and wiring</t>
  </si>
  <si>
    <t>EI – Wind turbines</t>
  </si>
  <si>
    <t>EI – Photovoltaic devices</t>
  </si>
  <si>
    <t xml:space="preserve">EI – Solar collectors </t>
  </si>
  <si>
    <t>EI – Other transformation devices</t>
  </si>
  <si>
    <t>EI – Generators</t>
  </si>
  <si>
    <t>EI – Ancillary cables and wiring, etc.</t>
  </si>
  <si>
    <t>EI – Earthing and bonding cables</t>
  </si>
  <si>
    <t xml:space="preserve">EI – Protective conductor earthing </t>
  </si>
  <si>
    <t>EI – Hazardous areas (electrics) earthing</t>
  </si>
  <si>
    <t>Fuel systems – oil, petrol, diesel and liquified petroleum gas, biomass and others</t>
  </si>
  <si>
    <t>Fuel – Storage tanks and vessels</t>
  </si>
  <si>
    <t>Fuel – Thermal insulation</t>
  </si>
  <si>
    <t>Fuel – Pipework systems</t>
  </si>
  <si>
    <t>Fuel – Pumps</t>
  </si>
  <si>
    <t>Flue – Valves</t>
  </si>
  <si>
    <t>Flue – Bracketry</t>
  </si>
  <si>
    <t>Fuel – Gas distribution components</t>
  </si>
  <si>
    <t>Fuel – Terminal control equipment</t>
  </si>
  <si>
    <t>Fuel – Monitoring equipment</t>
  </si>
  <si>
    <t xml:space="preserve">Lifts – Complete lift installations </t>
  </si>
  <si>
    <t xml:space="preserve">Lifts – Fire fighting </t>
  </si>
  <si>
    <t xml:space="preserve">Lifts – Wall climbing </t>
  </si>
  <si>
    <t>Lifts – Gantries, trolley and blocks</t>
  </si>
  <si>
    <t>Lifts controls and electrical works</t>
  </si>
  <si>
    <t>Lifts – Complete lift installations</t>
  </si>
  <si>
    <t>Hoists, kitchen service and dumb waiters</t>
  </si>
  <si>
    <t>Complete hoist installations</t>
  </si>
  <si>
    <t>Controls and electrical works</t>
  </si>
  <si>
    <t>Escalators</t>
  </si>
  <si>
    <t>Ancillary components</t>
  </si>
  <si>
    <t>Moving platforms</t>
  </si>
  <si>
    <t xml:space="preserve">Travelators </t>
  </si>
  <si>
    <t>Stair lifts</t>
  </si>
  <si>
    <t>Complete powered stair life installations</t>
  </si>
  <si>
    <t>Complete conveyor systems</t>
  </si>
  <si>
    <t>Specialist system (baggage handling)</t>
  </si>
  <si>
    <t>Dock levellers, including canopy</t>
  </si>
  <si>
    <t>Scissor lifts</t>
  </si>
  <si>
    <t>Cranes</t>
  </si>
  <si>
    <t>Travelling cranes</t>
  </si>
  <si>
    <t>Unenclosed hoists and other lifting systems</t>
  </si>
  <si>
    <t>Car lifts</t>
  </si>
  <si>
    <t>Car stacking</t>
  </si>
  <si>
    <t>Vehicle turntables</t>
  </si>
  <si>
    <t>Document handling/delivery systems</t>
  </si>
  <si>
    <t>Warehouse picking systems</t>
  </si>
  <si>
    <t>Other systems (state type)</t>
  </si>
  <si>
    <t xml:space="preserve">Lifts – Paternoster 
</t>
  </si>
  <si>
    <t>Hoist for moving people with disability</t>
  </si>
  <si>
    <t>Other transport systems</t>
  </si>
  <si>
    <t>Fire hose reels – inc. pressure booster sets</t>
  </si>
  <si>
    <t>Distribution pipeline systems</t>
  </si>
  <si>
    <t>Thermal insulation</t>
  </si>
  <si>
    <t>Control components</t>
  </si>
  <si>
    <t>Dry risers</t>
  </si>
  <si>
    <t>Wet risers</t>
  </si>
  <si>
    <t>Fire and smoke protection curtains</t>
  </si>
  <si>
    <t>Other fire fighting systems (state type)</t>
  </si>
  <si>
    <t>Sprinklers – inc. control devices and sprinkler heads</t>
  </si>
  <si>
    <t>Deluge systems</t>
  </si>
  <si>
    <t>Gas fire fighting systems</t>
  </si>
  <si>
    <t>Foam fighting systems</t>
  </si>
  <si>
    <t>Distribution pipelines system</t>
  </si>
  <si>
    <t>Water tanks and cisterns for firefighting</t>
  </si>
  <si>
    <t xml:space="preserve">Bonded steel frame/tape based systems
</t>
  </si>
  <si>
    <t>Finials</t>
  </si>
  <si>
    <t>Conductor tapes</t>
  </si>
  <si>
    <t xml:space="preserve">Grounding/earthing </t>
  </si>
  <si>
    <t>General communications and PA systems</t>
  </si>
  <si>
    <t>Computer networking, modems, etc.</t>
  </si>
  <si>
    <t xml:space="preserve">Multiplexes data terminals </t>
  </si>
  <si>
    <t>Aerials, radio and paging equipment</t>
  </si>
  <si>
    <t>Emergency call buttons, pull cords etc.</t>
  </si>
  <si>
    <t>Paging and emergency call systems</t>
  </si>
  <si>
    <t>Hospital patients call points</t>
  </si>
  <si>
    <t>Cell call systems</t>
  </si>
  <si>
    <t>Personal receivers</t>
  </si>
  <si>
    <t>Public address system</t>
  </si>
  <si>
    <t>Conference audio facilities</t>
  </si>
  <si>
    <t>Induction loop systems</t>
  </si>
  <si>
    <t>Hospital radio facilities</t>
  </si>
  <si>
    <t>Background noise systems</t>
  </si>
  <si>
    <t>Microphones, amplifiers and speakers</t>
  </si>
  <si>
    <t>Indicator boards</t>
  </si>
  <si>
    <t>Cable and satellite systems</t>
  </si>
  <si>
    <t>Receivers and other ancillaries</t>
  </si>
  <si>
    <t>Cinematographic equipment</t>
  </si>
  <si>
    <t>Fixed and portable projectors</t>
  </si>
  <si>
    <t>Screens and back projection equipment</t>
  </si>
  <si>
    <t>Sound equipment</t>
  </si>
  <si>
    <t>Fire detection and alarm systems</t>
  </si>
  <si>
    <t>Carbon dioxide sensor</t>
  </si>
  <si>
    <t>Heat detector</t>
  </si>
  <si>
    <t>Call points automatic detection equipment</t>
  </si>
  <si>
    <t>Smoke detectors</t>
  </si>
  <si>
    <t>IT smoke detection system</t>
  </si>
  <si>
    <t xml:space="preserve">Gas detector sensors </t>
  </si>
  <si>
    <t>Batteries – lead acid – unsealed</t>
  </si>
  <si>
    <t>Batteries – sealed</t>
  </si>
  <si>
    <t>Battery charging equipment</t>
  </si>
  <si>
    <t>Liquid detection systems</t>
  </si>
  <si>
    <t>Clocks, card clocks and flexitime installations</t>
  </si>
  <si>
    <t>Door entry systems</t>
  </si>
  <si>
    <t>Radio and televisions</t>
  </si>
  <si>
    <t>Television systems</t>
  </si>
  <si>
    <t>TV monitors</t>
  </si>
  <si>
    <t>Pneumatic message systems</t>
  </si>
  <si>
    <t>Other comms systems</t>
  </si>
  <si>
    <t>Surveillance systems</t>
  </si>
  <si>
    <t>Security detection</t>
  </si>
  <si>
    <t>Security alarm equipment</t>
  </si>
  <si>
    <t>Access control systems</t>
  </si>
  <si>
    <t>Burglar and security alarms</t>
  </si>
  <si>
    <t>Door entry systems (audio and visual)</t>
  </si>
  <si>
    <t>Security lights and lighting systems</t>
  </si>
  <si>
    <t>Other security systems</t>
  </si>
  <si>
    <t xml:space="preserve">Control panels for mechanical and electrical equipment
</t>
  </si>
  <si>
    <t>BMS and operating station systems</t>
  </si>
  <si>
    <t>Controlling terminal units and switches</t>
  </si>
  <si>
    <t>Control cabling and containment</t>
  </si>
  <si>
    <t xml:space="preserve">Compressed air and vacuum operating controls </t>
  </si>
  <si>
    <t>CAFM systems</t>
  </si>
  <si>
    <t>Medical and laboratory gas supply systems – including ancillary components (e.g. storage vessels, controls and alarms, etc.)</t>
  </si>
  <si>
    <t>Centralised vacuum cleaning systems – including vacuum pumps, blowers, etc.</t>
  </si>
  <si>
    <t xml:space="preserve">Treated water systems – including ancillary components (e.g. raw sewage storage tanks, chemical storage and vessels) </t>
  </si>
  <si>
    <t>Swimming pools water treatment systems – including ancillary components (e.g. filters vessels, chemical storage vessels, chemical dosing equipment storage vessels, etc.)</t>
  </si>
  <si>
    <t>Compressed air systems – including compressors and other ancillary components</t>
  </si>
  <si>
    <t>Vacuum installations – including ancillary components</t>
  </si>
  <si>
    <t>Other specialist piped supply systems</t>
  </si>
  <si>
    <t>Pipework systems</t>
  </si>
  <si>
    <t>Air duct lines and ancillaries and fittings</t>
  </si>
  <si>
    <t>Silencers and acoustic treatment</t>
  </si>
  <si>
    <t>Cold rooms</t>
  </si>
  <si>
    <t>Ice pads</t>
  </si>
  <si>
    <t>Other specialist refrigeration systems</t>
  </si>
  <si>
    <t>Wave machines</t>
  </si>
  <si>
    <t>Saunas</t>
  </si>
  <si>
    <t>Jacuzzis</t>
  </si>
  <si>
    <t>Swimming pools</t>
  </si>
  <si>
    <t>Other specialist installations (state type)</t>
  </si>
  <si>
    <t>Radio and television studio equipment</t>
  </si>
  <si>
    <t>Recoding studio equipment</t>
  </si>
  <si>
    <t>Television aerial and satellite systems</t>
  </si>
  <si>
    <t>Home cinemas</t>
  </si>
  <si>
    <t>Multi-room audio and video</t>
  </si>
  <si>
    <t>Automated curtains and blinds</t>
  </si>
  <si>
    <t>Other specialist electrical/electronic system</t>
  </si>
  <si>
    <t>Water features – inc. ornamental fountains and waterfalls</t>
  </si>
  <si>
    <t xml:space="preserve">Water filtration equipment </t>
  </si>
  <si>
    <t>Nutrient treatment and equipment</t>
  </si>
  <si>
    <t>Final electrical components – NA</t>
  </si>
  <si>
    <t>General builders works with services</t>
  </si>
  <si>
    <t>Builder's work in landlord areas</t>
  </si>
  <si>
    <t>Builder's work to plant rooms</t>
  </si>
  <si>
    <t>Large plant and equipment bases</t>
  </si>
  <si>
    <t>BWIC to fuel bunds</t>
  </si>
  <si>
    <t>Not covered by NRM 3</t>
  </si>
  <si>
    <t xml:space="preserve">Repair items </t>
  </si>
  <si>
    <t xml:space="preserve">Removal items </t>
  </si>
  <si>
    <t>Kitchen fittings and appliances</t>
  </si>
  <si>
    <t xml:space="preserve">Alteration works </t>
  </si>
  <si>
    <t>Overhaul services installations</t>
  </si>
  <si>
    <t xml:space="preserve">Chemical damp proof course
</t>
  </si>
  <si>
    <t>Injection of mortar damp proof course</t>
  </si>
  <si>
    <t>Inserting mechanical damp proof course</t>
  </si>
  <si>
    <t>Local making good to finishes</t>
  </si>
  <si>
    <t xml:space="preserve">Fungus/beetle eradication </t>
  </si>
  <si>
    <t>Support structures</t>
  </si>
  <si>
    <t>Remove efflorescence stains, spot graffiti, algae, bird droppings, etc.</t>
  </si>
  <si>
    <t xml:space="preserve">Cleaning surfaces </t>
  </si>
  <si>
    <t xml:space="preserve">Artificial weathering </t>
  </si>
  <si>
    <t xml:space="preserve">Protective coatings </t>
  </si>
  <si>
    <t>Masonry repairs</t>
  </si>
  <si>
    <t>Concrete repairs</t>
  </si>
  <si>
    <t>Metal repairs</t>
  </si>
  <si>
    <t>Timber repairs</t>
  </si>
  <si>
    <t>Plastic repairs</t>
  </si>
  <si>
    <t xml:space="preserve">Maintenance of roads </t>
  </si>
  <si>
    <t>Maintenance of paths</t>
  </si>
  <si>
    <t>Paved areas</t>
  </si>
  <si>
    <t>Maintenance of roundabouts</t>
  </si>
  <si>
    <t>Road crossings</t>
  </si>
  <si>
    <t>Steps</t>
  </si>
  <si>
    <t>Ramps</t>
  </si>
  <si>
    <t>Traffic calming accessories</t>
  </si>
  <si>
    <t>Tree grilles</t>
  </si>
  <si>
    <t>Vehicle protection barriers</t>
  </si>
  <si>
    <t>Bumpers</t>
  </si>
  <si>
    <t xml:space="preserve">Pavement </t>
  </si>
  <si>
    <t>Surfacing and paving</t>
  </si>
  <si>
    <t>Seeding and turfing (part of ground maintenance)</t>
  </si>
  <si>
    <t>Reinforced grass proprietary systems</t>
  </si>
  <si>
    <t>Initial marking out grass sports pitches</t>
  </si>
  <si>
    <t>Work to existing grass areas</t>
  </si>
  <si>
    <t>Maintenance of grassed areas</t>
  </si>
  <si>
    <t xml:space="preserve">Planting </t>
  </si>
  <si>
    <t>Planting reed beds</t>
  </si>
  <si>
    <t>Hedges</t>
  </si>
  <si>
    <t>Trees</t>
  </si>
  <si>
    <t>Woodland planting</t>
  </si>
  <si>
    <t>Tree surgery</t>
  </si>
  <si>
    <t>Maintenance works to plants</t>
  </si>
  <si>
    <t>Maintenance works to trees</t>
  </si>
  <si>
    <t>Maintenance works to hedges</t>
  </si>
  <si>
    <t>Irrigation pipework system</t>
  </si>
  <si>
    <t>Storage tanks and vessels</t>
  </si>
  <si>
    <t>Chemical storage vessels</t>
  </si>
  <si>
    <t>Chemical dosing equipment</t>
  </si>
  <si>
    <t>Outlet pipes and nozzles</t>
  </si>
  <si>
    <t>Painting anti-corrosion treatments</t>
  </si>
  <si>
    <t>Fencing systems (types)</t>
  </si>
  <si>
    <t>Noise/light screening applied to fencing</t>
  </si>
  <si>
    <t>Fixing railings to concrete and masonry</t>
  </si>
  <si>
    <t>Painting coating and preservative treatments</t>
  </si>
  <si>
    <t>Railings</t>
  </si>
  <si>
    <t>Gates and posts</t>
  </si>
  <si>
    <t>Security gates and posts</t>
  </si>
  <si>
    <t>Ironmongery</t>
  </si>
  <si>
    <t>Masonry walls and screens</t>
  </si>
  <si>
    <t>Pier caps</t>
  </si>
  <si>
    <t>Copings, etc.</t>
  </si>
  <si>
    <t>Masonry walls with timber infill panels</t>
  </si>
  <si>
    <t>Gates</t>
  </si>
  <si>
    <t>Retaining walls</t>
  </si>
  <si>
    <t xml:space="preserve">Fixing barriers and guardrails
Redecorations </t>
  </si>
  <si>
    <t>Redecorations</t>
  </si>
  <si>
    <t>Pedestrian restraint systems</t>
  </si>
  <si>
    <t>Vehicle and pedestrian control barriers and gates</t>
  </si>
  <si>
    <t>Turnstiles</t>
  </si>
  <si>
    <t xml:space="preserve">Bollards </t>
  </si>
  <si>
    <t>Seats, benches and tables</t>
  </si>
  <si>
    <t>Litter bins, grit bins and dustbins</t>
  </si>
  <si>
    <t>Poster display units and notice boards</t>
  </si>
  <si>
    <t>Cycle stands</t>
  </si>
  <si>
    <t>Directional signs</t>
  </si>
  <si>
    <t>Flagpoles</t>
  </si>
  <si>
    <t>Sports and playground equipment</t>
  </si>
  <si>
    <t>Other furniture and equipment</t>
  </si>
  <si>
    <t>Minor footbridges</t>
  </si>
  <si>
    <t>Clothes drying fittings</t>
  </si>
  <si>
    <t>Bus stops, bus shelters, telephone boxes</t>
  </si>
  <si>
    <t>Sculptures</t>
  </si>
  <si>
    <t>Site/street furniture and equipment</t>
  </si>
  <si>
    <t>Other site and street furniture and equipment</t>
  </si>
  <si>
    <t>Painting and preservation treatments</t>
  </si>
  <si>
    <t>Water features</t>
  </si>
  <si>
    <t>Other features</t>
  </si>
  <si>
    <t>Gullies and gratings</t>
  </si>
  <si>
    <t>Drainage runs below ground</t>
  </si>
  <si>
    <t>Drainage runs above ground</t>
  </si>
  <si>
    <t>Prefabricated channels</t>
  </si>
  <si>
    <t>Interceptor traps</t>
  </si>
  <si>
    <t>Inspection chambers</t>
  </si>
  <si>
    <t>Soakaways</t>
  </si>
  <si>
    <t>Retention/storage tanks and vessels</t>
  </si>
  <si>
    <t>Cesspools and septic tanks</t>
  </si>
  <si>
    <t>Petrol interceptor units</t>
  </si>
  <si>
    <t>Alterations to existing external drainage systems</t>
  </si>
  <si>
    <t>Works to existing manholes</t>
  </si>
  <si>
    <t>Cleaning existing drains</t>
  </si>
  <si>
    <t xml:space="preserve">Sealing redundant drains </t>
  </si>
  <si>
    <t xml:space="preserve">Filling disused manholes </t>
  </si>
  <si>
    <t>Controls components</t>
  </si>
  <si>
    <t>Monitoring equipment located externally</t>
  </si>
  <si>
    <t>Ejector stations</t>
  </si>
  <si>
    <t>Storage/retention tanks and vessels</t>
  </si>
  <si>
    <t>Sewage treatment</t>
  </si>
  <si>
    <t>Enzyme systems</t>
  </si>
  <si>
    <t>Sustainable urban drainage systems</t>
  </si>
  <si>
    <t>External chemical toxic and industrial liquid waste drainage</t>
  </si>
  <si>
    <t>Settlement tanks</t>
  </si>
  <si>
    <t>Effluent treatment plant</t>
  </si>
  <si>
    <t>Dosing equipment</t>
  </si>
  <si>
    <t>Sterilisation equipment</t>
  </si>
  <si>
    <t>Monitoring equipment</t>
  </si>
  <si>
    <t>Drainage blankets</t>
  </si>
  <si>
    <t>Land drainage to parkland</t>
  </si>
  <si>
    <t>Water mains supply connection</t>
  </si>
  <si>
    <t xml:space="preserve">Water meters  </t>
  </si>
  <si>
    <t xml:space="preserve">Fire hydrants </t>
  </si>
  <si>
    <t>Trace heating – pipework</t>
  </si>
  <si>
    <t xml:space="preserve">Thermal insulation </t>
  </si>
  <si>
    <t>Connections to external plant</t>
  </si>
  <si>
    <t>Service runs</t>
  </si>
  <si>
    <t>Mains supply and distribution</t>
  </si>
  <si>
    <t>Rainwater harvesting systems</t>
  </si>
  <si>
    <t>Grey water systems</t>
  </si>
  <si>
    <t>Electrical mains supply</t>
  </si>
  <si>
    <t>Transformer substations</t>
  </si>
  <si>
    <t>External electricity generation installation/plant</t>
  </si>
  <si>
    <t xml:space="preserve">Wind turbines (external transformation devices)
</t>
  </si>
  <si>
    <t xml:space="preserve">Distribution of LV electricity to main switch gear panel within buildings
</t>
  </si>
  <si>
    <t>Photovoltaic devices</t>
  </si>
  <si>
    <t>Other transformation devices</t>
  </si>
  <si>
    <t>Electrical distribution systems</t>
  </si>
  <si>
    <t>LV switchgear and distribution boards</t>
  </si>
  <si>
    <t>UPS</t>
  </si>
  <si>
    <t>Cables and wiring</t>
  </si>
  <si>
    <t>Conduits and cable trunking</t>
  </si>
  <si>
    <t>Earthing and bonding</t>
  </si>
  <si>
    <t xml:space="preserve">Gas mains supply
</t>
  </si>
  <si>
    <t xml:space="preserve">Gas mains
</t>
  </si>
  <si>
    <t xml:space="preserve">Distribution pipelines
</t>
  </si>
  <si>
    <t>Governing stations</t>
  </si>
  <si>
    <t xml:space="preserve">LPG installations </t>
  </si>
  <si>
    <t>Telecommunications systems</t>
  </si>
  <si>
    <t>Telecomm distribution systems</t>
  </si>
  <si>
    <t>Cables television connections</t>
  </si>
  <si>
    <t>Other communication systems</t>
  </si>
  <si>
    <t>Oil, petrol and diesel</t>
  </si>
  <si>
    <t>Proprietary supports</t>
  </si>
  <si>
    <t>Distribution pipelines</t>
  </si>
  <si>
    <t>Pipeline ancillaries</t>
  </si>
  <si>
    <t>Meters</t>
  </si>
  <si>
    <t>Surveillance equipment (e.g. CCTV)</t>
  </si>
  <si>
    <t>Camera poles, etc.</t>
  </si>
  <si>
    <t xml:space="preserve">General power installations
</t>
  </si>
  <si>
    <t>Security detection equipment</t>
  </si>
  <si>
    <t>Gate access control systems</t>
  </si>
  <si>
    <t>Gate entry systems</t>
  </si>
  <si>
    <t xml:space="preserve">External lighting columns and poles, bollards and masts
</t>
  </si>
  <si>
    <t>Luminaries/lamps</t>
  </si>
  <si>
    <t>Lighting control points</t>
  </si>
  <si>
    <t>Painting and anti-corrosion treatments</t>
  </si>
  <si>
    <t>External lighting to paths</t>
  </si>
  <si>
    <t>External lighting to roads</t>
  </si>
  <si>
    <t>Illuminated traffic signs</t>
  </si>
  <si>
    <t>External located heat source (e.g. boiler plant)</t>
  </si>
  <si>
    <t>Instrumentation and controls to heat source</t>
  </si>
  <si>
    <t>Instrumentation and controls to heating systems</t>
  </si>
  <si>
    <t>External heating, ducts and duct access covers</t>
  </si>
  <si>
    <t>Ducts</t>
  </si>
  <si>
    <t>Supports to external storage tanks etc</t>
  </si>
  <si>
    <t>Fuel bunds, etc.</t>
  </si>
  <si>
    <t>Protective compounds, fencing etc for LPG installations, etc.</t>
  </si>
  <si>
    <t>Protective compounds connected with transformer substations, etc.</t>
  </si>
  <si>
    <t>Bases for service equipment</t>
  </si>
  <si>
    <t>Other builder's work in connection with external services</t>
  </si>
  <si>
    <t>Overhaul existing mechanical and electrical plant ad equipment</t>
  </si>
  <si>
    <t>Repairs to existing fences, railings, walls and screen walls</t>
  </si>
  <si>
    <t>Underpinning</t>
  </si>
  <si>
    <t>Furniture and equipment</t>
  </si>
  <si>
    <t>Telecommunications and IT systems</t>
  </si>
  <si>
    <t>Web based facilities management systems – including updating data as well as implementation and training on BMS</t>
  </si>
  <si>
    <t xml:space="preserve">Provision of spare parts for maintenance 
</t>
  </si>
  <si>
    <t>Provision of tools and portable instruments</t>
  </si>
  <si>
    <t>Operation and maintenance services</t>
  </si>
  <si>
    <t>Air conditioning inspections</t>
  </si>
  <si>
    <t>Building logbooks and O&amp;M Manuals</t>
  </si>
  <si>
    <t>Display energy certificates (DEC)</t>
  </si>
  <si>
    <t>Electrical installations – management audits</t>
  </si>
  <si>
    <t>Electrical lighting certificates logbook</t>
  </si>
  <si>
    <t>Energy performance certificates (EPC)</t>
  </si>
  <si>
    <t>Evaporating cooling systems – management audit</t>
  </si>
  <si>
    <t>Fire risk assessments</t>
  </si>
  <si>
    <t>Fire safety logbook</t>
  </si>
  <si>
    <t>Inventory of Greenhouses Gases (F-Gases)</t>
  </si>
  <si>
    <t>Lifting equipment – management audit</t>
  </si>
  <si>
    <t>Lifts and escalators – management audit</t>
  </si>
  <si>
    <t>Local extract ventilation – management audit</t>
  </si>
  <si>
    <t>Noise assessment and records</t>
  </si>
  <si>
    <t>Pressure systems – management audits</t>
  </si>
  <si>
    <t>Smoke control and pressurisation – management audits</t>
  </si>
  <si>
    <t>Tree reports</t>
  </si>
  <si>
    <t>Waste disposal</t>
  </si>
  <si>
    <t>Waste electrical and electronic equipment (WEEE) – management audit</t>
  </si>
  <si>
    <t>Water systems – management audit</t>
  </si>
  <si>
    <t>Other management tasks – state type</t>
  </si>
  <si>
    <t xml:space="preserve">Contract specific management and staff
</t>
  </si>
  <si>
    <t>Visiting management and staff</t>
  </si>
  <si>
    <t>Extraordinary support costs</t>
  </si>
  <si>
    <t>Staff travel (not part of labour rates)</t>
  </si>
  <si>
    <t xml:space="preserve">Site accommodation
</t>
  </si>
  <si>
    <t>Temporary works</t>
  </si>
  <si>
    <t>IT systems</t>
  </si>
  <si>
    <t>Consumables and services</t>
  </si>
  <si>
    <t>Brought on services</t>
  </si>
  <si>
    <t>Taken elsewhere with work items</t>
  </si>
  <si>
    <t>Security equipment</t>
  </si>
  <si>
    <t>Hoardings fences and gates</t>
  </si>
  <si>
    <t>Safety performance</t>
  </si>
  <si>
    <t>Barriers and safety scaffolding</t>
  </si>
  <si>
    <t>Environmental protection measures</t>
  </si>
  <si>
    <t xml:space="preserve">Surveys inspections and monitoring
</t>
  </si>
  <si>
    <t>Setting out</t>
  </si>
  <si>
    <t>Protection of works</t>
  </si>
  <si>
    <t>Samples</t>
  </si>
  <si>
    <t>Environmental control of building</t>
  </si>
  <si>
    <t xml:space="preserve">Generally
</t>
  </si>
  <si>
    <t>Tower cranes</t>
  </si>
  <si>
    <t>Mobile cranes</t>
  </si>
  <si>
    <t>Hoists</t>
  </si>
  <si>
    <t>Access plant</t>
  </si>
  <si>
    <t>Concrete plant</t>
  </si>
  <si>
    <t>Other plant</t>
  </si>
  <si>
    <t>Taken elsewhere with work item</t>
  </si>
  <si>
    <t xml:space="preserve">Maintenance works
</t>
  </si>
  <si>
    <t>Web based facilities management systems</t>
  </si>
  <si>
    <t>Testing and commissioning plan</t>
  </si>
  <si>
    <t>Handover</t>
  </si>
  <si>
    <t>Post completion services (hand back)</t>
  </si>
  <si>
    <t>Site tidy</t>
  </si>
  <si>
    <t>Maintenance of roads, paths and paving</t>
  </si>
  <si>
    <t>Fees</t>
  </si>
  <si>
    <t>Charges</t>
  </si>
  <si>
    <t>Multi service gang</t>
  </si>
  <si>
    <t>Contractor’s all risks (CAR) insurance</t>
  </si>
  <si>
    <t>Contractor’s plant and equipment insurance</t>
  </si>
  <si>
    <t>Temporary buildings insurance</t>
  </si>
  <si>
    <t>Terrorism insurance</t>
  </si>
  <si>
    <t>Other insurances in connection with the works</t>
  </si>
  <si>
    <t>Insurance premium tax (IPT)</t>
  </si>
  <si>
    <t>Allowance for recovery of all or part of insurance premium excess</t>
  </si>
  <si>
    <t>Non-negligence insurance</t>
  </si>
  <si>
    <t>Professional indemnity insurance</t>
  </si>
  <si>
    <t>Refer to section 9.2.15 for specific operational tasks which require inspections</t>
  </si>
  <si>
    <t>Management and staff, including administrative staff</t>
  </si>
  <si>
    <t>Works operatives</t>
  </si>
  <si>
    <t>Client’s loss of liquidated damages</t>
  </si>
  <si>
    <t>Latent defects cover</t>
  </si>
  <si>
    <t>Motor vehicles</t>
  </si>
  <si>
    <t>Other insurances</t>
  </si>
  <si>
    <t>Bonds are not part of NRM 3</t>
  </si>
  <si>
    <t>Parent company guarantees</t>
  </si>
  <si>
    <t>Product guarantees (insurance backed)</t>
  </si>
  <si>
    <t>Collateral warranties</t>
  </si>
  <si>
    <t>Funder’s warranties</t>
  </si>
  <si>
    <t>Purchaser’s and tenant’s warranties</t>
  </si>
  <si>
    <t>Other warranties</t>
  </si>
  <si>
    <t>Asbestos register</t>
  </si>
  <si>
    <t>Emergency and panic escape doors and fire exits</t>
  </si>
  <si>
    <t>Emergency lighting – power supply and maintained fittings inspections</t>
  </si>
  <si>
    <t>Fire alarm system – daily /weekly inspections</t>
  </si>
  <si>
    <t>Automatic doors release mechanisms – electronic secure escape doors and fire exits</t>
  </si>
  <si>
    <t>Fire evacuation drill</t>
  </si>
  <si>
    <t>Fire exit signage</t>
  </si>
  <si>
    <t>Fire hydrant – weekly checks</t>
  </si>
  <si>
    <t>Hose reels – daily, monthly and annual checks</t>
  </si>
  <si>
    <t>Insurance periodic inspections</t>
  </si>
  <si>
    <t>Independent water risk assessment (legionella)</t>
  </si>
  <si>
    <t>Meter reading (electric, gas, oil and water)</t>
  </si>
  <si>
    <t xml:space="preserve"> Oil storage tanks – above ground</t>
  </si>
  <si>
    <t>Plant room checks</t>
  </si>
  <si>
    <t>Portable appliance testing . PAT user checks</t>
  </si>
  <si>
    <t>Portable fire extinguishers – weekly checks</t>
  </si>
  <si>
    <t>Smoke control systems – daily 3 monthly and annual checks</t>
  </si>
  <si>
    <t>Sprinkler systems – inspections</t>
  </si>
  <si>
    <t>Visual inspections of voids, cavities &amp; the like</t>
  </si>
  <si>
    <t>Water risk assessment (legionella)</t>
  </si>
  <si>
    <t>Water sampling and testing – closed systems</t>
  </si>
  <si>
    <t>Other operational tasks (type to be stated)</t>
  </si>
  <si>
    <t>Ducting – volume control dampers (5 yearly)</t>
  </si>
  <si>
    <t>Electrical Fixed wiring testing (2 to 5 yearly)</t>
  </si>
  <si>
    <t>Hose reels – static and swinging (5 yearly)</t>
  </si>
  <si>
    <t>Main switch panel at supply intake (2 yearly)</t>
  </si>
  <si>
    <t>Portable appliance testing – (2 yearly)</t>
  </si>
  <si>
    <t>Sprinkler systems (3 yearly, 5 yearly etc)</t>
  </si>
  <si>
    <t>Suspended façade access equipment (10 yearly)</t>
  </si>
  <si>
    <t>Insurance periodic inspections (2 yearly)</t>
  </si>
  <si>
    <t>Vertical platform lifts (2 yearly)</t>
  </si>
  <si>
    <t>Other periodic maintenance tasks (to be stated)</t>
  </si>
  <si>
    <t xml:space="preserve">External walls – depending on finishes type </t>
  </si>
  <si>
    <t>External windows and doors – timber or like</t>
  </si>
  <si>
    <t>Internal walls, including skirtings</t>
  </si>
  <si>
    <t>Internal ceilings</t>
  </si>
  <si>
    <t>Internal windows and doors</t>
  </si>
  <si>
    <t>Maintenance contractors overhead</t>
  </si>
  <si>
    <t>Project team and design team consultants and other specialist fees</t>
  </si>
  <si>
    <t>Consultant's and specialist fees</t>
  </si>
  <si>
    <t>Other consultant's fees</t>
  </si>
  <si>
    <t>Site investigation fees</t>
  </si>
  <si>
    <t>Specialist support consultants fees</t>
  </si>
  <si>
    <t>Management and staff</t>
  </si>
  <si>
    <t>Specialist support services fees</t>
  </si>
  <si>
    <t>Temporary accommodation, services and facilities charges</t>
  </si>
  <si>
    <t>Maintenance contractors overhead and profit</t>
  </si>
  <si>
    <t>Maintenance contractors design consultant's fees</t>
  </si>
  <si>
    <t>Land acquisition costs</t>
  </si>
  <si>
    <t>Employer finance costs</t>
  </si>
  <si>
    <t>Insurances</t>
  </si>
  <si>
    <t>Archaeological field work</t>
  </si>
  <si>
    <t>Other specialist fieldwork</t>
  </si>
  <si>
    <t>Decanting and relocation costs</t>
  </si>
  <si>
    <t>Fittings, furnishings and equipment</t>
  </si>
  <si>
    <t>Tenant's costs/ contributions</t>
  </si>
  <si>
    <t>Marketing costs</t>
  </si>
  <si>
    <t>Other employer costs</t>
  </si>
  <si>
    <t>Allowances</t>
  </si>
  <si>
    <t>Energy efficiency</t>
  </si>
  <si>
    <t>Taken elsewhere</t>
  </si>
  <si>
    <t xml:space="preserve">Design development and standards
</t>
  </si>
  <si>
    <t>Construction installation legacy risks</t>
  </si>
  <si>
    <t>Legislation and changing future regulations, e.g. Health &amp; Safety at work</t>
  </si>
  <si>
    <t>Procurement</t>
  </si>
  <si>
    <t>Maintenance delivery</t>
  </si>
  <si>
    <t>Life cycle replacement works</t>
  </si>
  <si>
    <t xml:space="preserve">Project brief
</t>
  </si>
  <si>
    <t>Scope creep</t>
  </si>
  <si>
    <t>System redundancy</t>
  </si>
  <si>
    <t>Timescales</t>
  </si>
  <si>
    <t xml:space="preserve">Maintenance brief
</t>
  </si>
  <si>
    <t>Third party</t>
  </si>
  <si>
    <t>Management</t>
  </si>
  <si>
    <t>Tender inflation</t>
  </si>
  <si>
    <t>Construction inflation</t>
  </si>
  <si>
    <t>Life cycle renewal inflation</t>
  </si>
  <si>
    <t>Life cycle discount rate</t>
  </si>
  <si>
    <t>Manholes</t>
  </si>
  <si>
    <t>Louvres</t>
  </si>
  <si>
    <t>Bidets</t>
  </si>
  <si>
    <t>Baths</t>
  </si>
  <si>
    <t>Macerators</t>
  </si>
  <si>
    <t xml:space="preserve"> </t>
  </si>
  <si>
    <t>Services</t>
  </si>
  <si>
    <t>Sanitary appliances</t>
  </si>
  <si>
    <t>Wash basins</t>
  </si>
  <si>
    <t>Shower trays</t>
  </si>
  <si>
    <t>Shower unit including head/hose</t>
  </si>
  <si>
    <t>Drinking fountains</t>
  </si>
  <si>
    <t>Taps and waste fittings</t>
  </si>
  <si>
    <t>Water saving devices</t>
  </si>
  <si>
    <t>Automated controls and sensors</t>
  </si>
  <si>
    <t>Sanitary ancillaries</t>
  </si>
  <si>
    <t xml:space="preserve">Fittings </t>
  </si>
  <si>
    <t xml:space="preserve">Shower cubicles 
</t>
  </si>
  <si>
    <t>Bath/shower curtain and rails</t>
  </si>
  <si>
    <t>Grab/support rail</t>
  </si>
  <si>
    <t>Towel rails and holders</t>
  </si>
  <si>
    <t>Hand dryers</t>
  </si>
  <si>
    <t>Paper towel dispensers</t>
  </si>
  <si>
    <t>Sanitary incinerators (towel disposal)</t>
  </si>
  <si>
    <t>Other sanitary fittings (state type)</t>
  </si>
  <si>
    <t>Services equipment (SE)</t>
  </si>
  <si>
    <t>Services equipment</t>
  </si>
  <si>
    <t xml:space="preserve">Services equipment </t>
  </si>
  <si>
    <t xml:space="preserve">Catering equipment – state type
</t>
  </si>
  <si>
    <t>Sinks – supplied with catering equipment</t>
  </si>
  <si>
    <t>Food storage equipment</t>
  </si>
  <si>
    <t>Other free standing/fixed equipment</t>
  </si>
  <si>
    <t>Disposal installations (DI)</t>
  </si>
  <si>
    <t>Foul drainage above ground</t>
  </si>
  <si>
    <t>Drainage to sanitary appliances</t>
  </si>
  <si>
    <t>Waste pipes and fittings</t>
  </si>
  <si>
    <t>Drainage to services equipment</t>
  </si>
  <si>
    <t>Discharge stacks and waste pipes</t>
  </si>
  <si>
    <t>Ventilation stacks and pipes</t>
  </si>
  <si>
    <t>Traps access points and rodding eyes</t>
  </si>
  <si>
    <t>Pipeline assemblies</t>
  </si>
  <si>
    <t>Floor channels and gratings</t>
  </si>
  <si>
    <t>Sump pumps</t>
  </si>
  <si>
    <t>Chemical, toxic and industrial liquid waste drainage</t>
  </si>
  <si>
    <t>Drainage to appliance or equipment</t>
  </si>
  <si>
    <t xml:space="preserve">Pipe work systems
</t>
  </si>
  <si>
    <t>Gullies</t>
  </si>
  <si>
    <t>Refuse disposal</t>
  </si>
  <si>
    <t>Refuse disposal installations</t>
  </si>
  <si>
    <t>Refuse input devices</t>
  </si>
  <si>
    <t>Refuse chutes and ducts</t>
  </si>
  <si>
    <t>Plant for compacting/macerating refuse</t>
  </si>
  <si>
    <t>Refuse collection equipment</t>
  </si>
  <si>
    <t>Incineration plant</t>
  </si>
  <si>
    <t>Paper shredders</t>
  </si>
  <si>
    <t>Safety devices</t>
  </si>
  <si>
    <t>Water installations (WI)</t>
  </si>
  <si>
    <t>Mains water supply</t>
  </si>
  <si>
    <t xml:space="preserve">Mains water supply 
</t>
  </si>
  <si>
    <t>Supplementary list (valves)</t>
  </si>
  <si>
    <t xml:space="preserve">Water meters </t>
  </si>
  <si>
    <t>Rising main to storage tanks</t>
  </si>
  <si>
    <t>Trace heating</t>
  </si>
  <si>
    <t xml:space="preserve">Cold water distribution </t>
  </si>
  <si>
    <t>Cold water distribution</t>
  </si>
  <si>
    <t xml:space="preserve">CW Pipe work systems
</t>
  </si>
  <si>
    <t>Supplementary list (taps and outlet fittings)</t>
  </si>
  <si>
    <t>Supplementary list (pumps)</t>
  </si>
  <si>
    <t>Pressurisation units</t>
  </si>
  <si>
    <t>Pressure booster sets</t>
  </si>
  <si>
    <t>Cold water storage tanks and cisterns</t>
  </si>
  <si>
    <t>Instrumentation and controls</t>
  </si>
  <si>
    <t>Storage tanks</t>
  </si>
  <si>
    <t>Rainwater harvesting</t>
  </si>
  <si>
    <t>Sundry items</t>
  </si>
  <si>
    <t>Train water points</t>
  </si>
  <si>
    <t>Vehicle washing points</t>
  </si>
  <si>
    <t>Grey water collection pipe systems</t>
  </si>
  <si>
    <t>Hot water distribution</t>
  </si>
  <si>
    <t xml:space="preserve">Hot water systems (vented or unvented)
</t>
  </si>
  <si>
    <t>Heat exchangers</t>
  </si>
  <si>
    <t>Storage cylinders and calorifiers</t>
  </si>
  <si>
    <t xml:space="preserve">Hot water storage tanks
</t>
  </si>
  <si>
    <t>Immersion heaters</t>
  </si>
  <si>
    <t>Water softeners</t>
  </si>
  <si>
    <t>Local hot water distribution</t>
  </si>
  <si>
    <t>Water heaters</t>
  </si>
  <si>
    <t>Instant water heaters</t>
  </si>
  <si>
    <t>Under-sink, multipoint and over sink units</t>
  </si>
  <si>
    <t>Steam and condensate distribution</t>
  </si>
  <si>
    <t xml:space="preserve">Steam services pipe work systems
</t>
  </si>
  <si>
    <t>Steam reduction stations</t>
  </si>
  <si>
    <t>Condensate receivers</t>
  </si>
  <si>
    <t xml:space="preserve">Condensate pump sets </t>
  </si>
  <si>
    <t>Steam connection units</t>
  </si>
  <si>
    <t>Heat source (HS)</t>
  </si>
  <si>
    <t>Heat source</t>
  </si>
  <si>
    <t xml:space="preserve">Heat source </t>
  </si>
  <si>
    <t xml:space="preserve">Boilers – biomass
</t>
  </si>
  <si>
    <t>Boiler – gas/oil</t>
  </si>
  <si>
    <t>Boiler – steam</t>
  </si>
  <si>
    <t>Coal-fired boiler plant and ancillary items</t>
  </si>
  <si>
    <t xml:space="preserve">Boiler – electric </t>
  </si>
  <si>
    <t>Packaged steam generators</t>
  </si>
  <si>
    <t>Boiler – wood pellet</t>
  </si>
  <si>
    <t>Central combined heat and power plant</t>
  </si>
  <si>
    <t>Heat pumps</t>
  </si>
  <si>
    <t xml:space="preserve">Ground source heating </t>
  </si>
  <si>
    <t>Step down/non storage cylinders</t>
  </si>
  <si>
    <t>Solar thermal panels</t>
  </si>
  <si>
    <t>Other heat sources (air source heating)</t>
  </si>
  <si>
    <t>Water tanks (header tanks)</t>
  </si>
  <si>
    <t>Vibration isolation mountings</t>
  </si>
  <si>
    <t>Forced draft fans</t>
  </si>
  <si>
    <t>Gantries</t>
  </si>
  <si>
    <t>Chimneys and flues</t>
  </si>
  <si>
    <t>Forced draft extract</t>
  </si>
  <si>
    <t>Space heating and air conditioning (SHAC)</t>
  </si>
  <si>
    <t>Central heating</t>
  </si>
  <si>
    <t>Central heating systems</t>
  </si>
  <si>
    <t xml:space="preserve">Central heating system
</t>
  </si>
  <si>
    <t>Heat distribution pipework systems</t>
  </si>
  <si>
    <t>Heat emission units (e.g. radiators, etc.)</t>
  </si>
  <si>
    <t>Under floor heating</t>
  </si>
  <si>
    <t xml:space="preserve">Heating ceiling panels
</t>
  </si>
  <si>
    <t>Warm air heating</t>
  </si>
  <si>
    <t>Convection systems</t>
  </si>
  <si>
    <t>Fan assisted convection systems</t>
  </si>
  <si>
    <t>Cable heating systems</t>
  </si>
  <si>
    <t>Plenum air-heating systems</t>
  </si>
  <si>
    <t>Off peak heating system</t>
  </si>
  <si>
    <t>Heated towel rails</t>
  </si>
  <si>
    <t>Supplementary list (ductwork)</t>
  </si>
  <si>
    <t>Air handling equipment</t>
  </si>
  <si>
    <t>Grilles and diffusers</t>
  </si>
  <si>
    <t>Plate recuperator</t>
  </si>
  <si>
    <t>Thermal wheel</t>
  </si>
  <si>
    <t>Duct heat recovery – electric</t>
  </si>
  <si>
    <t>Cables</t>
  </si>
  <si>
    <t>Local heating</t>
  </si>
  <si>
    <t>Heaters</t>
  </si>
  <si>
    <t xml:space="preserve">Heat emitters
</t>
  </si>
  <si>
    <t>Central cooling</t>
  </si>
  <si>
    <t>Central cooling systems</t>
  </si>
  <si>
    <t xml:space="preserve">Chilled beams
</t>
  </si>
  <si>
    <t xml:space="preserve">Terminal units – fan coils
</t>
  </si>
  <si>
    <t>Terminal units – VAV</t>
  </si>
  <si>
    <t xml:space="preserve">Chillers
</t>
  </si>
  <si>
    <t>Central refrigeration plant</t>
  </si>
  <si>
    <t>Cooling towers</t>
  </si>
  <si>
    <t>Cold and treated water feeds</t>
  </si>
  <si>
    <t>Distribution ductwork and fittings</t>
  </si>
  <si>
    <t>Supplementary list (fans)</t>
  </si>
  <si>
    <t>Air handling units</t>
  </si>
  <si>
    <t>Supplementary list (filters)</t>
  </si>
  <si>
    <t>Emission units</t>
  </si>
  <si>
    <t>Local cooling</t>
  </si>
  <si>
    <t>Cooling units</t>
  </si>
  <si>
    <t xml:space="preserve">Air conditioning units
</t>
  </si>
  <si>
    <t>Pipe work systems</t>
  </si>
  <si>
    <t>Ductwork system</t>
  </si>
  <si>
    <t>Central heating and cooling</t>
  </si>
  <si>
    <t>Combined central heating and cooling systems</t>
  </si>
  <si>
    <t>Reverse cycle heat pump systems</t>
  </si>
  <si>
    <t>Ductwork systems</t>
  </si>
  <si>
    <t>Local heating and cooling</t>
  </si>
  <si>
    <t>Local heating and cooling units</t>
  </si>
  <si>
    <t xml:space="preserve">Split systems / DX systems
</t>
  </si>
  <si>
    <t>Central air conditioning</t>
  </si>
  <si>
    <t>Central air conditioning systems</t>
  </si>
  <si>
    <t>Supplementary list (Humidifiers/dehumidifiers)</t>
  </si>
  <si>
    <t>Induction air conditioning systems</t>
  </si>
  <si>
    <t>Hybrid air conditioning systems</t>
  </si>
  <si>
    <t>Terminal units / emitters</t>
  </si>
  <si>
    <t>Distribution pipelines systems</t>
  </si>
  <si>
    <t>Local air conditioning</t>
  </si>
  <si>
    <t>Self contained air conditioning units</t>
  </si>
  <si>
    <t>Room air conditioning units</t>
  </si>
  <si>
    <t>Air curtains</t>
  </si>
  <si>
    <t>Ventilation systems (VS)</t>
  </si>
  <si>
    <t>Central ventilation</t>
  </si>
  <si>
    <t>Central ventilation systems</t>
  </si>
  <si>
    <t xml:space="preserve">Fans
</t>
  </si>
  <si>
    <t>Air supply and extract</t>
  </si>
  <si>
    <t>Extract units/terminal units</t>
  </si>
  <si>
    <t>Fan units</t>
  </si>
  <si>
    <t xml:space="preserve">Distribution pipelines system </t>
  </si>
  <si>
    <t>Local and special ventilation</t>
  </si>
  <si>
    <t xml:space="preserve">Toilets/bathroom ventilation units
</t>
  </si>
  <si>
    <t xml:space="preserve">Toilet extract system
</t>
  </si>
  <si>
    <t>Kitchen ventilation units</t>
  </si>
  <si>
    <t>Safety cabinet and fume cupboards</t>
  </si>
  <si>
    <t>Fume extracts</t>
  </si>
  <si>
    <t>Dust collection units</t>
  </si>
  <si>
    <t>Anaesthetic gas extracts</t>
  </si>
  <si>
    <t>Cyclone systems</t>
  </si>
  <si>
    <t>Unit extract fans</t>
  </si>
  <si>
    <t>Rotating ventilators</t>
  </si>
  <si>
    <t>Roof-mounted ventilation</t>
  </si>
  <si>
    <t>Roof-mounted ventilation units</t>
  </si>
  <si>
    <t>Car parking ventilation</t>
  </si>
  <si>
    <t>Other local and special ventilation units</t>
  </si>
  <si>
    <t>Smoke extract/control</t>
  </si>
  <si>
    <t xml:space="preserve"> Smoke extract/control systems</t>
  </si>
  <si>
    <t xml:space="preserve">Smoke extract
</t>
  </si>
  <si>
    <t>Automatic smoke compartmentalisation</t>
  </si>
  <si>
    <t>Electrical installations (EI)</t>
  </si>
  <si>
    <t>Electrical mains and sub mains distribution</t>
  </si>
  <si>
    <t>Electrical mains and sub mains LV distribution</t>
  </si>
  <si>
    <t xml:space="preserve">LV distribution
</t>
  </si>
  <si>
    <t>HV and LV cables and wiring</t>
  </si>
  <si>
    <t>Busbar trunking</t>
  </si>
  <si>
    <t>Transformers</t>
  </si>
  <si>
    <t>Fuse pillars, base units, etc.</t>
  </si>
  <si>
    <t>Surge protection</t>
  </si>
  <si>
    <t>Electricity monitoring system</t>
  </si>
  <si>
    <t>Power installations</t>
  </si>
  <si>
    <t xml:space="preserve">General LV power installations
</t>
  </si>
  <si>
    <t>Extra LV supply installations</t>
  </si>
  <si>
    <t>DC installations</t>
  </si>
  <si>
    <t>Distribution boards (PDUs)</t>
  </si>
  <si>
    <t>UPS system</t>
  </si>
  <si>
    <t>Socket outlets</t>
  </si>
  <si>
    <t>Specialist power installations</t>
  </si>
  <si>
    <t>Testing of installations</t>
  </si>
  <si>
    <t>Portable Appliance Testing (PAT)</t>
  </si>
  <si>
    <t>Fixed electrical wire testing</t>
  </si>
  <si>
    <t>Lighting installations</t>
  </si>
  <si>
    <t xml:space="preserve">Light fittings – general
</t>
  </si>
  <si>
    <t>Emergency lighting</t>
  </si>
  <si>
    <t>Fittings to lighting points</t>
  </si>
  <si>
    <t>Lighting switches</t>
  </si>
  <si>
    <t>Lighting control equipment</t>
  </si>
  <si>
    <t>Specialist lighting installations</t>
  </si>
  <si>
    <t xml:space="preserve">Illuminated display units
</t>
  </si>
  <si>
    <t>Studio lighting</t>
  </si>
  <si>
    <t>Auditorium lighting</t>
  </si>
  <si>
    <t>Arena lighting</t>
  </si>
  <si>
    <t>Operating theatre lighting</t>
  </si>
  <si>
    <t>Switches</t>
  </si>
  <si>
    <t>Lighting gantries</t>
  </si>
  <si>
    <t>Local electricity generation systems</t>
  </si>
  <si>
    <t>Electricity generation systems</t>
  </si>
  <si>
    <t xml:space="preserve">Standby generator
</t>
  </si>
  <si>
    <t>Ancillary cables and wiring</t>
  </si>
  <si>
    <t>Wind turbines</t>
  </si>
  <si>
    <t xml:space="preserve">Wind turbines
</t>
  </si>
  <si>
    <t xml:space="preserve">Solar collectors </t>
  </si>
  <si>
    <t xml:space="preserve">Generators
</t>
  </si>
  <si>
    <t xml:space="preserve">Ancillary cables and wiring, etc.
</t>
  </si>
  <si>
    <t>Earthling and bonding systems</t>
  </si>
  <si>
    <t xml:space="preserve">Earthing and bonding cables
</t>
  </si>
  <si>
    <t xml:space="preserve">Protective conductor earthing </t>
  </si>
  <si>
    <t>Hazardous areas (electrics) earthing</t>
  </si>
  <si>
    <t>Fuel installations</t>
  </si>
  <si>
    <t>Fuel storage</t>
  </si>
  <si>
    <t xml:space="preserve">Fuel systems – oil, petrol, diesel and liquified petroleum gas, biomass and others
</t>
  </si>
  <si>
    <t>Fuel distribution systems</t>
  </si>
  <si>
    <t>Piped distribution systems</t>
  </si>
  <si>
    <t>Gas distribution components</t>
  </si>
  <si>
    <t>Terminal control equipment</t>
  </si>
  <si>
    <t>Lift and conveyor installations</t>
  </si>
  <si>
    <t>Lifts</t>
  </si>
  <si>
    <t>Passenger lifts</t>
  </si>
  <si>
    <t>Complete lift installations (state type)</t>
  </si>
  <si>
    <t>Fire fighting lifts</t>
  </si>
  <si>
    <t>Wall climbing lifts</t>
  </si>
  <si>
    <t>Gantries, trolley and blocks, etc.</t>
  </si>
  <si>
    <t>Lift controls and electrical works</t>
  </si>
  <si>
    <t>Goods lift</t>
  </si>
  <si>
    <t>Enclosed hoists</t>
  </si>
  <si>
    <t>Supplementary list (controllers and sensors)</t>
  </si>
  <si>
    <t>Moving pavements</t>
  </si>
  <si>
    <t xml:space="preserve">Stair lifts
</t>
  </si>
  <si>
    <t>Powered stair lifts</t>
  </si>
  <si>
    <t>Conveyors</t>
  </si>
  <si>
    <t>People conveyors</t>
  </si>
  <si>
    <t>Goods conveyor</t>
  </si>
  <si>
    <t>Dock levellers and scissor lifts</t>
  </si>
  <si>
    <t>Dock levellers</t>
  </si>
  <si>
    <t>Cranes and unenclosed hoists</t>
  </si>
  <si>
    <t xml:space="preserve">Cranes
</t>
  </si>
  <si>
    <t>Unenclosed hoists</t>
  </si>
  <si>
    <t>Car lifts, car stacking systems, turntables, etc.</t>
  </si>
  <si>
    <t xml:space="preserve">Document handling/delivery systems
</t>
  </si>
  <si>
    <t>Other lift and conveyor installations</t>
  </si>
  <si>
    <t xml:space="preserve">Paternoster lifts
</t>
  </si>
  <si>
    <t>Fire and lightning protection</t>
  </si>
  <si>
    <t xml:space="preserve">Fire hose reels </t>
  </si>
  <si>
    <t xml:space="preserve">Fire hose reels – inc. pressure booster sets
</t>
  </si>
  <si>
    <t>Dry risers – valves. Pressure vessels, etc.</t>
  </si>
  <si>
    <t>Fire and oxide protection curtains</t>
  </si>
  <si>
    <t>Fire suppression systems</t>
  </si>
  <si>
    <t>Other fire suppression systems</t>
  </si>
  <si>
    <t xml:space="preserve">Lightning protection </t>
  </si>
  <si>
    <t>Lightning protection</t>
  </si>
  <si>
    <t>Communication, security and control systems</t>
  </si>
  <si>
    <t>Communication systems</t>
  </si>
  <si>
    <t xml:space="preserve">Telecommunication
</t>
  </si>
  <si>
    <t>Data transmission</t>
  </si>
  <si>
    <t>Computer networking, modems etc.</t>
  </si>
  <si>
    <t>Paging and emergency</t>
  </si>
  <si>
    <t>Emergency call buttons, pull cords, etc.</t>
  </si>
  <si>
    <t>Public address and conference audio</t>
  </si>
  <si>
    <t>Radio systems</t>
  </si>
  <si>
    <t>Projection systems</t>
  </si>
  <si>
    <t>Smoke detection and alarm systems</t>
  </si>
  <si>
    <t>Security systems</t>
  </si>
  <si>
    <t xml:space="preserve">Surveillance equipment
</t>
  </si>
  <si>
    <t>Central control/building management systems</t>
  </si>
  <si>
    <t>Computer aided facilities management (CAFM) system</t>
  </si>
  <si>
    <t>Specialist installations</t>
  </si>
  <si>
    <t>Specialist piped supply systems</t>
  </si>
  <si>
    <t xml:space="preserve">Medical and laboratory gas supply systems
</t>
  </si>
  <si>
    <t>Centralised vacuum cleaning systems</t>
  </si>
  <si>
    <t>Treated water systems</t>
  </si>
  <si>
    <t xml:space="preserve">Treated water systems – including ancillary components (e.g. raw sewage storage tanks, chemical storage and vessels, etc.) </t>
  </si>
  <si>
    <t>Swimming pools water treatment systems</t>
  </si>
  <si>
    <t>Compressed air systems</t>
  </si>
  <si>
    <t>Vacuum installations</t>
  </si>
  <si>
    <t>Specialist refrigeration systems</t>
  </si>
  <si>
    <t>Specialist mechanical installations</t>
  </si>
  <si>
    <t>Other specialist installations</t>
  </si>
  <si>
    <t xml:space="preserve">Wave machines
</t>
  </si>
  <si>
    <t>Specialist electrical installations</t>
  </si>
  <si>
    <t>Specialist electrical and electronic installations</t>
  </si>
  <si>
    <t xml:space="preserve">Radio and television studio equipment
</t>
  </si>
  <si>
    <t>Builders' work in connection with services</t>
  </si>
  <si>
    <t xml:space="preserve">Builder's work in general areas
</t>
  </si>
  <si>
    <t>Fuel bunds</t>
  </si>
  <si>
    <t>Complete buildings and building units</t>
  </si>
  <si>
    <t>Prefabricated buildings</t>
  </si>
  <si>
    <t>Complete buildings</t>
  </si>
  <si>
    <t>Building units</t>
  </si>
  <si>
    <t>Works to existing buildings</t>
  </si>
  <si>
    <t>Minor demolition works and alteration works</t>
  </si>
  <si>
    <t>Minor demolition and alteration works</t>
  </si>
  <si>
    <t>Spot items</t>
  </si>
  <si>
    <t>Minor demolition works</t>
  </si>
  <si>
    <t>Removals</t>
  </si>
  <si>
    <t>Alteration works</t>
  </si>
  <si>
    <t>Repairs to existing services</t>
  </si>
  <si>
    <t>Existing services</t>
  </si>
  <si>
    <t>Equipment/plant repairs</t>
  </si>
  <si>
    <t>Damp proof courses/fungus and beetle eradication</t>
  </si>
  <si>
    <t>Damp proof courses</t>
  </si>
  <si>
    <t>Damp-proof courses</t>
  </si>
  <si>
    <t>Fungus/beetle eradication</t>
  </si>
  <si>
    <t>Eradication treatment</t>
  </si>
  <si>
    <t>Facade retention</t>
  </si>
  <si>
    <t>Cleaning existing surfaces</t>
  </si>
  <si>
    <t xml:space="preserve">Remove efflorescence stains, spot graffiti, algae, bird droppings, etc.
</t>
  </si>
  <si>
    <t>Protective coatings to existing surfaces</t>
  </si>
  <si>
    <t>Proactive coatings to existing surfaces</t>
  </si>
  <si>
    <t>Renovation works</t>
  </si>
  <si>
    <t>Plastics repairs</t>
  </si>
  <si>
    <t>External works</t>
  </si>
  <si>
    <t>Soft landscaping, planting and irrigation systems</t>
  </si>
  <si>
    <t>External planting</t>
  </si>
  <si>
    <t>Irrigation systems</t>
  </si>
  <si>
    <t xml:space="preserve">Irrigation pipework system
</t>
  </si>
  <si>
    <t xml:space="preserve">Chemical storage vessels
</t>
  </si>
  <si>
    <t xml:space="preserve">Chemical dosing equipment
</t>
  </si>
  <si>
    <t>Fencing, railing and walls</t>
  </si>
  <si>
    <t>Fencing and railings</t>
  </si>
  <si>
    <t xml:space="preserve">Fencing </t>
  </si>
  <si>
    <t>Walls and screens</t>
  </si>
  <si>
    <t>Walls</t>
  </si>
  <si>
    <t>Screens</t>
  </si>
  <si>
    <t>Barriers and guardrails</t>
  </si>
  <si>
    <t>Vehicle restraint systems</t>
  </si>
  <si>
    <t xml:space="preserve">Components </t>
  </si>
  <si>
    <t>Ornamental features</t>
  </si>
  <si>
    <t>External drainage</t>
  </si>
  <si>
    <t>Surface water and foul drainage</t>
  </si>
  <si>
    <t xml:space="preserve">Connection to statutory undertakings sewers 
</t>
  </si>
  <si>
    <t>Ancillary drainage systems</t>
  </si>
  <si>
    <t>Pumping stations</t>
  </si>
  <si>
    <t>External laboratory and industrial liquid waste drainage</t>
  </si>
  <si>
    <t>Equipment and plant</t>
  </si>
  <si>
    <t xml:space="preserve">Drainage runs below ground
</t>
  </si>
  <si>
    <t>External services</t>
  </si>
  <si>
    <t>Water mains supply</t>
  </si>
  <si>
    <t>Connections</t>
  </si>
  <si>
    <t>Electricity mains supply</t>
  </si>
  <si>
    <t xml:space="preserve">Connection to statutory undertakings
</t>
  </si>
  <si>
    <t>External mains transformation devices</t>
  </si>
  <si>
    <t>Electricity distribution to external plant and equipment</t>
  </si>
  <si>
    <t xml:space="preserve">Connections to external plant or equipment
</t>
  </si>
  <si>
    <t>Gas mains supply</t>
  </si>
  <si>
    <t xml:space="preserve">Connections to statutory undertakings
</t>
  </si>
  <si>
    <t>Telecommunications and other communication system connections</t>
  </si>
  <si>
    <t>External fuel storage and piped distribution systems</t>
  </si>
  <si>
    <t>Fuel storage and piped distribution systems</t>
  </si>
  <si>
    <t>External security systems</t>
  </si>
  <si>
    <t>Surveillance equipment</t>
  </si>
  <si>
    <t>Site/street lighting systems</t>
  </si>
  <si>
    <t xml:space="preserve">External lighting to pedestrian areas
</t>
  </si>
  <si>
    <t>Local/district heating installations</t>
  </si>
  <si>
    <t xml:space="preserve">Heat source
</t>
  </si>
  <si>
    <t>Instrumentation and controls (heat source)</t>
  </si>
  <si>
    <t>Instrumentation and controls (heating)</t>
  </si>
  <si>
    <t>Builders work in connection with external services</t>
  </si>
  <si>
    <t xml:space="preserve">Ducts, etc.
</t>
  </si>
  <si>
    <t>Minor building works and ancillary buildings</t>
  </si>
  <si>
    <t>Minor building works</t>
  </si>
  <si>
    <t xml:space="preserve">Refurbishment of existing ancillary buildings
</t>
  </si>
  <si>
    <t>Ancillary buildings and structures</t>
  </si>
  <si>
    <t>Minor ancillary buildings</t>
  </si>
  <si>
    <t>Underpinning to external site boundary walls, etc.</t>
  </si>
  <si>
    <t>17 – Risks and Inflation</t>
  </si>
  <si>
    <t>Inflation</t>
  </si>
  <si>
    <t>Employer other risks</t>
  </si>
  <si>
    <t>Employer change risks</t>
  </si>
  <si>
    <t>Maintenance risks</t>
  </si>
  <si>
    <t>Design and installation risks</t>
  </si>
  <si>
    <t>Risks</t>
  </si>
  <si>
    <t>NOT APPLICABLE</t>
  </si>
  <si>
    <t>Loss of income</t>
  </si>
  <si>
    <t>Third party income</t>
  </si>
  <si>
    <t>End of life</t>
  </si>
  <si>
    <t>Soft services – operations</t>
  </si>
  <si>
    <t>Office churn</t>
  </si>
  <si>
    <t>16 – Overheads, Fees and Other Contract Costs</t>
  </si>
  <si>
    <t>Tenant's costs/contributions</t>
  </si>
  <si>
    <t>Planning contributions</t>
  </si>
  <si>
    <t xml:space="preserve"> Land acquisition costs</t>
  </si>
  <si>
    <t>Employer definable maintenance related costs</t>
  </si>
  <si>
    <t>Main contractor's design consultant's fees</t>
  </si>
  <si>
    <t>Maintenance contractor's design fees</t>
  </si>
  <si>
    <t>Main contractor's overhead and profit</t>
  </si>
  <si>
    <t>Maintenance contractor's tender / pre-contract fees</t>
  </si>
  <si>
    <t>Specialist support consultant's fees</t>
  </si>
  <si>
    <t>Consultant and specialist fees</t>
  </si>
  <si>
    <t>Maintenance contractor's profit</t>
  </si>
  <si>
    <t>Maintenance contractor's overhead</t>
  </si>
  <si>
    <t>Maintenance contractor's overhead and profit</t>
  </si>
  <si>
    <t>Redecorations programme</t>
  </si>
  <si>
    <t>Periodic maintenance tasks</t>
  </si>
  <si>
    <t xml:space="preserve">Periodic maintenance </t>
  </si>
  <si>
    <t xml:space="preserve">Operational tasks specific to maintenance </t>
  </si>
  <si>
    <t xml:space="preserve"> Operational Tasks </t>
  </si>
  <si>
    <t>Warranties</t>
  </si>
  <si>
    <t>Guarantees</t>
  </si>
  <si>
    <t>May be included in group element 12</t>
  </si>
  <si>
    <t>Bonds</t>
  </si>
  <si>
    <t>Client’s (main contractor’s) liability insurances</t>
  </si>
  <si>
    <t>Other forms of inspections (state types)</t>
  </si>
  <si>
    <t>Air conditioning inspections (COVID-19)</t>
  </si>
  <si>
    <t>Statutory compliance inspections</t>
  </si>
  <si>
    <t>Inspections</t>
  </si>
  <si>
    <t>Public liability insurances</t>
  </si>
  <si>
    <t xml:space="preserve">Works insurances
</t>
  </si>
  <si>
    <t>Insurance, bonds, guarantees and warranties</t>
  </si>
  <si>
    <t>Site services</t>
  </si>
  <si>
    <t>Fees and charges</t>
  </si>
  <si>
    <t xml:space="preserve">Site tidy
</t>
  </si>
  <si>
    <t>Cleaning</t>
  </si>
  <si>
    <t>Transition and exit requirements</t>
  </si>
  <si>
    <t>Site records</t>
  </si>
  <si>
    <t>T/E</t>
  </si>
  <si>
    <t xml:space="preserve">Access scaffolding </t>
  </si>
  <si>
    <t>Temporary works – INCLUDED WITH WORK ITEMS</t>
  </si>
  <si>
    <t>Mechanical plant</t>
  </si>
  <si>
    <t>Control and protection</t>
  </si>
  <si>
    <t xml:space="preserve">Environmental protection measures </t>
  </si>
  <si>
    <t>Safety and environmental protection</t>
  </si>
  <si>
    <t xml:space="preserve">Security staff
</t>
  </si>
  <si>
    <t xml:space="preserve">Security </t>
  </si>
  <si>
    <t>Temporary services</t>
  </si>
  <si>
    <t xml:space="preserve">Site establishment </t>
  </si>
  <si>
    <t>Maintenance contractor's cost items</t>
  </si>
  <si>
    <t xml:space="preserve">Management tasks – specific types </t>
  </si>
  <si>
    <t>Provision of tools and potable instruments</t>
  </si>
  <si>
    <t xml:space="preserve">Handover requirements
</t>
  </si>
  <si>
    <t>Completion and post-completion requirements</t>
  </si>
  <si>
    <t>Site accommodation</t>
  </si>
  <si>
    <t>Employer's requirements</t>
  </si>
  <si>
    <t xml:space="preserve">Maintenance contractor's management and administration costs </t>
  </si>
  <si>
    <t>13 – Specialist</t>
  </si>
  <si>
    <t>Underpinning to external site boundary walls</t>
  </si>
  <si>
    <t>1 – Building Structure</t>
  </si>
  <si>
    <t>5 – HVAC and Mechanical</t>
  </si>
  <si>
    <t xml:space="preserve">6 – Electrical </t>
  </si>
  <si>
    <t>11 – Communication, Controls and Security</t>
  </si>
  <si>
    <t>12 – Fuel Systems</t>
  </si>
  <si>
    <t>7 – Plumbing and Sanitary</t>
  </si>
  <si>
    <t xml:space="preserve"> Land drainage</t>
  </si>
  <si>
    <t>3 – Exterior and External Works</t>
  </si>
  <si>
    <t>1.B</t>
  </si>
  <si>
    <t>1.A</t>
  </si>
  <si>
    <t xml:space="preserve">Planting
</t>
  </si>
  <si>
    <t>Marking out grass sports pitches</t>
  </si>
  <si>
    <t>Grassed areas</t>
  </si>
  <si>
    <t>Seeding and turfing</t>
  </si>
  <si>
    <t>Special surfaces and paving</t>
  </si>
  <si>
    <t>Pavement markings</t>
  </si>
  <si>
    <t>Roundabouts</t>
  </si>
  <si>
    <t>Paths</t>
  </si>
  <si>
    <t>Roads</t>
  </si>
  <si>
    <t>Roads, paths and paving</t>
  </si>
  <si>
    <t>Preparatory ground works</t>
  </si>
  <si>
    <t>Site clearance</t>
  </si>
  <si>
    <t>Site preparation works</t>
  </si>
  <si>
    <t>4.A</t>
  </si>
  <si>
    <t>2.A</t>
  </si>
  <si>
    <t>10 – Safety Systems</t>
  </si>
  <si>
    <t xml:space="preserve"> Fire fighting systems</t>
  </si>
  <si>
    <t>9 – Lifts and Conveyors</t>
  </si>
  <si>
    <t>1.C</t>
  </si>
  <si>
    <t>Bracketry</t>
  </si>
  <si>
    <t>3.A</t>
  </si>
  <si>
    <t xml:space="preserve">External lighting  </t>
  </si>
  <si>
    <t>14.B</t>
  </si>
  <si>
    <t>14.A</t>
  </si>
  <si>
    <t>HV switch gear</t>
  </si>
  <si>
    <t>13.A</t>
  </si>
  <si>
    <t>11.A</t>
  </si>
  <si>
    <t>9.A</t>
  </si>
  <si>
    <t xml:space="preserve">Clean room air conditioning units </t>
  </si>
  <si>
    <t>Supplementary list (Fans)</t>
  </si>
  <si>
    <t>Supplementary list (Pumps)</t>
  </si>
  <si>
    <t>Supplementary list (Valves)</t>
  </si>
  <si>
    <t>Supplementary list (Filters)</t>
  </si>
  <si>
    <t>Multi-zone air conditioning systems</t>
  </si>
  <si>
    <t>Central air conditioning systems – VAV</t>
  </si>
  <si>
    <t xml:space="preserve">Plenum air – heating systems
</t>
  </si>
  <si>
    <t>6.A</t>
  </si>
  <si>
    <t>10.A</t>
  </si>
  <si>
    <t xml:space="preserve">Grilles and diffusers             </t>
  </si>
  <si>
    <t>5.A</t>
  </si>
  <si>
    <t xml:space="preserve">Grilles and diffusers               </t>
  </si>
  <si>
    <t>Terminal units – VRV</t>
  </si>
  <si>
    <t>Insulation combination units</t>
  </si>
  <si>
    <t>3A</t>
  </si>
  <si>
    <t>8 – Service Equipment</t>
  </si>
  <si>
    <t xml:space="preserve">Sinks  </t>
  </si>
  <si>
    <t xml:space="preserve">WC, slop hoppers, urinals/cisterns
</t>
  </si>
  <si>
    <t>Sanitary appliances (SA)</t>
  </si>
  <si>
    <t>Bird repellent coatings</t>
  </si>
  <si>
    <t>Electronic and sonic systems</t>
  </si>
  <si>
    <t xml:space="preserve">Wires, nets, traps, etc.
</t>
  </si>
  <si>
    <t>Bird and vermin control</t>
  </si>
  <si>
    <t>4 – Interior Finishes and FF&amp;E</t>
  </si>
  <si>
    <t>Planting containers</t>
  </si>
  <si>
    <t xml:space="preserve">Tree planters </t>
  </si>
  <si>
    <t>Planting trees</t>
  </si>
  <si>
    <t>Internal prefabricated plant containers</t>
  </si>
  <si>
    <t>Plant containers</t>
  </si>
  <si>
    <t>Artificial plants</t>
  </si>
  <si>
    <t>Replacement plants</t>
  </si>
  <si>
    <t xml:space="preserve">Watering feeding and maintenance </t>
  </si>
  <si>
    <t>Planting to containers</t>
  </si>
  <si>
    <t>Planting shrubs</t>
  </si>
  <si>
    <t>Planting container grown plants</t>
  </si>
  <si>
    <t xml:space="preserve">Plants and shrub beds 
</t>
  </si>
  <si>
    <t>Internal planting</t>
  </si>
  <si>
    <t>Ladders</t>
  </si>
  <si>
    <t>Removable ladders</t>
  </si>
  <si>
    <t>Other non-mechanical/electrical equipment</t>
  </si>
  <si>
    <t xml:space="preserve">Disabled access equipment
</t>
  </si>
  <si>
    <t xml:space="preserve">Equipment
</t>
  </si>
  <si>
    <t>Non mechanical and non electrical equipment</t>
  </si>
  <si>
    <t>Decorative features – including panels</t>
  </si>
  <si>
    <t xml:space="preserve">Decorative features and panels
</t>
  </si>
  <si>
    <t>Works of art</t>
  </si>
  <si>
    <t>Lettering emblems and directional symbols</t>
  </si>
  <si>
    <t>Nameplates, plaques and ID symbols</t>
  </si>
  <si>
    <t>Door or floor numbering or lettering</t>
  </si>
  <si>
    <t>Shop front lettering, emblems and symbols</t>
  </si>
  <si>
    <t>Sign writing</t>
  </si>
  <si>
    <t>Notice boards, white boards, etc.</t>
  </si>
  <si>
    <t xml:space="preserve">Directional signboards
</t>
  </si>
  <si>
    <t>Signs/notices</t>
  </si>
  <si>
    <t>Other special purpose fittings, furnishings and equipment (state type)</t>
  </si>
  <si>
    <t>Special purpose equipment (type for particular buildings such as educational; hospitals and others by function usage)</t>
  </si>
  <si>
    <t>Equipment</t>
  </si>
  <si>
    <t>Special purpose furnishings(type for particular buildings such as educational; hospitals and other by function usage)</t>
  </si>
  <si>
    <t>Furnishings</t>
  </si>
  <si>
    <t>Special purpose fittings (type for particular buildings such as educational; hospitals, factories, defence, farming, fishing etc)</t>
  </si>
  <si>
    <t>Fittings</t>
  </si>
  <si>
    <t>Special-purpose fittings, furnishings &amp; equipment</t>
  </si>
  <si>
    <t>Waste bins, towel racks</t>
  </si>
  <si>
    <t>Waste bins, towel ranks, etc. (Not maintained)</t>
  </si>
  <si>
    <t>White goods (washing machine, dryers)</t>
  </si>
  <si>
    <t>Dishwashers</t>
  </si>
  <si>
    <t>Refrigerators/ freezers</t>
  </si>
  <si>
    <t>Catering equipment (ovens, hobs, etc.)</t>
  </si>
  <si>
    <t xml:space="preserve">Kitchen appliances </t>
  </si>
  <si>
    <t>Other kitchen fittings and equipment</t>
  </si>
  <si>
    <t>Kitchen equipment (taken in 4.1.2.3 to 7)</t>
  </si>
  <si>
    <t>Sinks and taps etc, part of kitchen units</t>
  </si>
  <si>
    <t>Domestic kitchen units</t>
  </si>
  <si>
    <t xml:space="preserve">Kitchen units </t>
  </si>
  <si>
    <t>Domestic kitchen fittings and equipment</t>
  </si>
  <si>
    <t>Telephone booths and enclosure</t>
  </si>
  <si>
    <t>Vending machines</t>
  </si>
  <si>
    <t>Televisions, hi-fi and computers</t>
  </si>
  <si>
    <t>Vacuum cleaners and cleaning equipment</t>
  </si>
  <si>
    <t>Safes</t>
  </si>
  <si>
    <t>Bins, etc.</t>
  </si>
  <si>
    <t xml:space="preserve">Hand held firefighting equipment </t>
  </si>
  <si>
    <t>Equipment – state type</t>
  </si>
  <si>
    <t>Lockers, hat and coat rails</t>
  </si>
  <si>
    <t>Bedroom furniture</t>
  </si>
  <si>
    <t>Tables and chairs</t>
  </si>
  <si>
    <t>Loose carpets</t>
  </si>
  <si>
    <t>Wall hangings</t>
  </si>
  <si>
    <t>Blinds</t>
  </si>
  <si>
    <t xml:space="preserve">Furnishings </t>
  </si>
  <si>
    <t>Fitted seating upholstery</t>
  </si>
  <si>
    <t>Storage racks, shelving, etc.</t>
  </si>
  <si>
    <t>Fireplace surrounds and hearths</t>
  </si>
  <si>
    <t>Curtains, tracks, etc.</t>
  </si>
  <si>
    <t>Mirrors</t>
  </si>
  <si>
    <t>Counters, desks &amp; benches and worktops</t>
  </si>
  <si>
    <t>General fittings, furnishings and equipment</t>
  </si>
  <si>
    <t>Fittings, furnishings and equipment (FFE)</t>
  </si>
  <si>
    <t>Access hatches</t>
  </si>
  <si>
    <t>Shadow gaps</t>
  </si>
  <si>
    <t>Shadow gaps, etc.</t>
  </si>
  <si>
    <t>Demountable suspended ceilings</t>
  </si>
  <si>
    <t>Cornices and covings</t>
  </si>
  <si>
    <t xml:space="preserve">Cornices and covings </t>
  </si>
  <si>
    <t>Painting and decorating to false ceilings</t>
  </si>
  <si>
    <t xml:space="preserve">Insitu coatings </t>
  </si>
  <si>
    <t>Proprietary suspended ceiling systems, including suspension systems</t>
  </si>
  <si>
    <t>False ceilings – state type</t>
  </si>
  <si>
    <t>False ceilings</t>
  </si>
  <si>
    <t>Cornices, covings, etc.</t>
  </si>
  <si>
    <t>Specialist ceiling finishes</t>
  </si>
  <si>
    <t>Painting and decorating to ceilings</t>
  </si>
  <si>
    <t>Sprayed monolithic coatings</t>
  </si>
  <si>
    <t>In-situ coatings applied to ceilings</t>
  </si>
  <si>
    <t>Linings to ceilings</t>
  </si>
  <si>
    <t>Ceiling finishes</t>
  </si>
  <si>
    <t>Finishes to ceilings</t>
  </si>
  <si>
    <t>Ceiling finishes (CF)</t>
  </si>
  <si>
    <t xml:space="preserve">Skirtings </t>
  </si>
  <si>
    <t>Proprietary access floor system</t>
  </si>
  <si>
    <t xml:space="preserve">Raised access floor systems
</t>
  </si>
  <si>
    <t>Raised access floors</t>
  </si>
  <si>
    <t>Numerals and symbols</t>
  </si>
  <si>
    <t>Numeral and symbols</t>
  </si>
  <si>
    <t>Line markings</t>
  </si>
  <si>
    <t>Finishes to swimming pools</t>
  </si>
  <si>
    <t>Finishes to swimming pools tanks</t>
  </si>
  <si>
    <t>Matwells</t>
  </si>
  <si>
    <t>Mat wells</t>
  </si>
  <si>
    <t>Skirtings</t>
  </si>
  <si>
    <t>Timber sprung floor</t>
  </si>
  <si>
    <t>Specialist flooring systems</t>
  </si>
  <si>
    <t>Tile/sheet floors</t>
  </si>
  <si>
    <t>Carpets (edge fixed including underlay)</t>
  </si>
  <si>
    <t>Floor painting and sealing</t>
  </si>
  <si>
    <t>Proprietary thin tiled and strip flooring</t>
  </si>
  <si>
    <t xml:space="preserve">Wood block </t>
  </si>
  <si>
    <t>Hard tiled floor finishes</t>
  </si>
  <si>
    <t>Insitu floor finishes</t>
  </si>
  <si>
    <t>Resin boned resilient layers</t>
  </si>
  <si>
    <t>Floating floors</t>
  </si>
  <si>
    <t>Chemical surface hardeners</t>
  </si>
  <si>
    <t>Latex screeds</t>
  </si>
  <si>
    <t>Non structural screeds</t>
  </si>
  <si>
    <t xml:space="preserve">Floor finishes – state type
</t>
  </si>
  <si>
    <t>Finishes to floors</t>
  </si>
  <si>
    <t>Floor finishes (FF)</t>
  </si>
  <si>
    <t>Wall protection</t>
  </si>
  <si>
    <t>Proprietary impact and bumper guards</t>
  </si>
  <si>
    <t>Picture and dado rail</t>
  </si>
  <si>
    <t>Picture /dado rails</t>
  </si>
  <si>
    <t>Specialist wall finishes</t>
  </si>
  <si>
    <t>Ceramic wall tiling</t>
  </si>
  <si>
    <t>Plasterboard or other sheet linings</t>
  </si>
  <si>
    <t xml:space="preserve">In-situ coatings applied to walls </t>
  </si>
  <si>
    <t xml:space="preserve">Wall finishes </t>
  </si>
  <si>
    <t>Finishes to walls</t>
  </si>
  <si>
    <t>Wall finishes (WF)</t>
  </si>
  <si>
    <t>Internal finishes</t>
  </si>
  <si>
    <t>Architraves</t>
  </si>
  <si>
    <t>Roller/sliding door</t>
  </si>
  <si>
    <t>Roller /sliding shutters, etc.</t>
  </si>
  <si>
    <t>Composite door and fanlight</t>
  </si>
  <si>
    <t>Composite door and sidelights/over panels</t>
  </si>
  <si>
    <t>Door sets</t>
  </si>
  <si>
    <t>Fire resisting doors</t>
  </si>
  <si>
    <t>Painting and decorating</t>
  </si>
  <si>
    <t>Hatches</t>
  </si>
  <si>
    <t>Sliding and folding doors in fixed partitions</t>
  </si>
  <si>
    <t>Glazed vision panels, etc.</t>
  </si>
  <si>
    <t>Doors (including standard doors or purpose made doors</t>
  </si>
  <si>
    <t xml:space="preserve">Internal doors – standard or purpose made
</t>
  </si>
  <si>
    <t>Internal doors (ID)</t>
  </si>
  <si>
    <t>Proprietary pre finished panel cubicles</t>
  </si>
  <si>
    <t xml:space="preserve">Cubicles </t>
  </si>
  <si>
    <t>Cubicles</t>
  </si>
  <si>
    <t>Moveable room dividers</t>
  </si>
  <si>
    <t xml:space="preserve">Moveable room dividers </t>
  </si>
  <si>
    <t>Movable room dividers</t>
  </si>
  <si>
    <t>Balustrades and handrails</t>
  </si>
  <si>
    <t>Combined Balustrades and handrails</t>
  </si>
  <si>
    <t>Fixed partitions</t>
  </si>
  <si>
    <t xml:space="preserve">Fixed partitions </t>
  </si>
  <si>
    <t>Integral blinds in partitions</t>
  </si>
  <si>
    <t>Borrowed lights/screens, etc.</t>
  </si>
  <si>
    <t>Internal shop fronts</t>
  </si>
  <si>
    <t xml:space="preserve">Walls and partitions
</t>
  </si>
  <si>
    <t>Walls and partitions</t>
  </si>
  <si>
    <t>Internal walls and partitions (IW)</t>
  </si>
  <si>
    <t>Grilles (fixed and folding)</t>
  </si>
  <si>
    <t>Grilles</t>
  </si>
  <si>
    <t xml:space="preserve">Canopies, etc. providing protection </t>
  </si>
  <si>
    <t>Garage doors</t>
  </si>
  <si>
    <t>Roller shutters, sliding shutters in doors</t>
  </si>
  <si>
    <t>Roller shutters</t>
  </si>
  <si>
    <t>External shop front doors</t>
  </si>
  <si>
    <t>Shop front doors</t>
  </si>
  <si>
    <t>Revolving doors</t>
  </si>
  <si>
    <t>Solar / rain screen over cladding to doors</t>
  </si>
  <si>
    <t>Integral blinds to doors</t>
  </si>
  <si>
    <t>Fly screens and storm windows</t>
  </si>
  <si>
    <t xml:space="preserve">Glazed vision panels </t>
  </si>
  <si>
    <t>Fanlights and side panels integral to doors</t>
  </si>
  <si>
    <t xml:space="preserve">Manual and automatic doors </t>
  </si>
  <si>
    <t>Patio doors</t>
  </si>
  <si>
    <t>Entrance screens and doors, inc frames</t>
  </si>
  <si>
    <t xml:space="preserve">Entrance doors, frames, linings, doorsets </t>
  </si>
  <si>
    <t xml:space="preserve">External doors 
</t>
  </si>
  <si>
    <t>External doors (ED)</t>
  </si>
  <si>
    <t>External blinds, shutters, etc.</t>
  </si>
  <si>
    <t>Integral blinds to windows</t>
  </si>
  <si>
    <t>Roller shutters, sliding shutters, grilles</t>
  </si>
  <si>
    <t>Roller shutters (RS)</t>
  </si>
  <si>
    <t>External shop front</t>
  </si>
  <si>
    <t xml:space="preserve">Shop fronts </t>
  </si>
  <si>
    <t>Louvered windows and panels</t>
  </si>
  <si>
    <t>Protective film applied to windows</t>
  </si>
  <si>
    <t>Solar/rain screening over cladding system to windows</t>
  </si>
  <si>
    <t xml:space="preserve">External windows
</t>
  </si>
  <si>
    <t>Windows and external doors</t>
  </si>
  <si>
    <t>Other facade access systems</t>
  </si>
  <si>
    <t>Building maintenance units</t>
  </si>
  <si>
    <t>Combined facade/roof cleaning system</t>
  </si>
  <si>
    <t xml:space="preserve">Window/facade cleaning cradles
</t>
  </si>
  <si>
    <t>Facade cleaning systems</t>
  </si>
  <si>
    <t>Facade access/cleaning systems</t>
  </si>
  <si>
    <t>Surface water drainage</t>
  </si>
  <si>
    <t>Floor outlets</t>
  </si>
  <si>
    <t>Rainwater Downpipes</t>
  </si>
  <si>
    <t>Juliet balconies</t>
  </si>
  <si>
    <t>Proprietary bolt on balconies (e.g. Juliet balconies)</t>
  </si>
  <si>
    <t>Railings and barriers</t>
  </si>
  <si>
    <t>Parapet railings</t>
  </si>
  <si>
    <t>Wall handrails</t>
  </si>
  <si>
    <t>Wall mounted handrails</t>
  </si>
  <si>
    <t>Combined balustrades and handrails</t>
  </si>
  <si>
    <t xml:space="preserve">Wall forming planters </t>
  </si>
  <si>
    <t>Walls forming planters</t>
  </si>
  <si>
    <t>Low level or dwarf walls, balustrades, handrails and railing to external walkways</t>
  </si>
  <si>
    <t xml:space="preserve">Walls 
</t>
  </si>
  <si>
    <t>Subsidiary walls, balustrades, handrails, railings and proprietary balconies</t>
  </si>
  <si>
    <t>External decorations</t>
  </si>
  <si>
    <t>Cornices, etc.</t>
  </si>
  <si>
    <t>External soffits</t>
  </si>
  <si>
    <t>Brise soleil system</t>
  </si>
  <si>
    <t xml:space="preserve">Horizontal solar/rain screening </t>
  </si>
  <si>
    <t>Vertical solar/rain screening</t>
  </si>
  <si>
    <t>Solar/rain screen cladding</t>
  </si>
  <si>
    <t>Finishes to external walls</t>
  </si>
  <si>
    <t>Structural glazing</t>
  </si>
  <si>
    <t xml:space="preserve">Curtain walling
</t>
  </si>
  <si>
    <t>Chimneys</t>
  </si>
  <si>
    <t>Parapet walls</t>
  </si>
  <si>
    <t xml:space="preserve">External walls (EW)
</t>
  </si>
  <si>
    <t>External enclosing walls below ground floor level</t>
  </si>
  <si>
    <t>Photovoltaic part of curtain walling</t>
  </si>
  <si>
    <t>Extra over for integral photovoltaic panels</t>
  </si>
  <si>
    <t xml:space="preserve">Planted 'green' walls </t>
  </si>
  <si>
    <t>Integral blind</t>
  </si>
  <si>
    <t>Opening vents</t>
  </si>
  <si>
    <t>Profiled sheet cladding systems</t>
  </si>
  <si>
    <t xml:space="preserve">Chimneys
</t>
  </si>
  <si>
    <t>External enclosing walls</t>
  </si>
  <si>
    <t xml:space="preserve">External walls 
</t>
  </si>
  <si>
    <t>External enclosing walls above ground floor level</t>
  </si>
  <si>
    <t>External walls (EW)</t>
  </si>
  <si>
    <t>Fire escape slides</t>
  </si>
  <si>
    <t>Slides</t>
  </si>
  <si>
    <t>Fire escape chutes</t>
  </si>
  <si>
    <t>Chutes</t>
  </si>
  <si>
    <t>Applied coating and painting systems</t>
  </si>
  <si>
    <t>Loft ladders</t>
  </si>
  <si>
    <t>Access ladders</t>
  </si>
  <si>
    <t>Fire escape ladders</t>
  </si>
  <si>
    <t>Ladders/chutes/slides</t>
  </si>
  <si>
    <t>Balustrades /handrails to landings between floors</t>
  </si>
  <si>
    <t>Balustrades and handrails to landings</t>
  </si>
  <si>
    <t>Balustrades and handrails to stairs</t>
  </si>
  <si>
    <t>Stair/ramp balustrade and handrails</t>
  </si>
  <si>
    <t>Ramp finishes</t>
  </si>
  <si>
    <t xml:space="preserve">Stair finishes </t>
  </si>
  <si>
    <t>Stair/ramp finishes</t>
  </si>
  <si>
    <t>Access ramps</t>
  </si>
  <si>
    <t>Ramp structures</t>
  </si>
  <si>
    <t>Staircases</t>
  </si>
  <si>
    <t>Stairs structures</t>
  </si>
  <si>
    <t>Stair/ramp structure</t>
  </si>
  <si>
    <t xml:space="preserve">Stairs and ramps </t>
  </si>
  <si>
    <t>2 – Roofing</t>
  </si>
  <si>
    <t>Service walkways within roof voids</t>
  </si>
  <si>
    <t>Balustrades, handrails to roof edges</t>
  </si>
  <si>
    <t>Roof edge protection</t>
  </si>
  <si>
    <t>Access systems for cleaning roof</t>
  </si>
  <si>
    <t>Fall arrest systems</t>
  </si>
  <si>
    <t>Roof enclosure</t>
  </si>
  <si>
    <t>False chimneys</t>
  </si>
  <si>
    <t>Spires</t>
  </si>
  <si>
    <t>Wind vanes</t>
  </si>
  <si>
    <t>Turrets</t>
  </si>
  <si>
    <t>Roof features</t>
  </si>
  <si>
    <t>Roof vents and roof cowls</t>
  </si>
  <si>
    <t>Smoke vents</t>
  </si>
  <si>
    <t>Roof hatches</t>
  </si>
  <si>
    <t>Pavement lights</t>
  </si>
  <si>
    <t>Sun pipes and tubes</t>
  </si>
  <si>
    <t>Opening gear and frames, kerbs and glazing</t>
  </si>
  <si>
    <t>Roof lights, skylights and openings</t>
  </si>
  <si>
    <t>Rainwater downpipes</t>
  </si>
  <si>
    <t xml:space="preserve">Rainwater pipes
</t>
  </si>
  <si>
    <t>Rainwater heads</t>
  </si>
  <si>
    <t>Symphonic roof drainage</t>
  </si>
  <si>
    <t>Gutters</t>
  </si>
  <si>
    <t xml:space="preserve">Gutters
</t>
  </si>
  <si>
    <t>Roof drainage</t>
  </si>
  <si>
    <t xml:space="preserve">Roof components flashings, etc.
</t>
  </si>
  <si>
    <t>Perspex roofing system</t>
  </si>
  <si>
    <t>Glazed roofing system</t>
  </si>
  <si>
    <t>Patent glazing</t>
  </si>
  <si>
    <t xml:space="preserve">Specialist roof systems </t>
  </si>
  <si>
    <t>Specialist roof systems</t>
  </si>
  <si>
    <t xml:space="preserve">Flashings </t>
  </si>
  <si>
    <t>Edge treatment to flat roofs</t>
  </si>
  <si>
    <t>Fascia and soffit</t>
  </si>
  <si>
    <t>Eaves and verge treatment to pitched rooves</t>
  </si>
  <si>
    <t>Planting to green roofs/roof garden</t>
  </si>
  <si>
    <t>Green roofs and roof gardens</t>
  </si>
  <si>
    <t xml:space="preserve">Roof paving </t>
  </si>
  <si>
    <t>Surface treatment (state type)</t>
  </si>
  <si>
    <t>Photovoltaic device</t>
  </si>
  <si>
    <t xml:space="preserve">Extra over roof coverings
</t>
  </si>
  <si>
    <t xml:space="preserve">Roof cladding/coverings system
</t>
  </si>
  <si>
    <t xml:space="preserve">Roof coverings (pitched/flat) – state type
</t>
  </si>
  <si>
    <t>Roof coverings</t>
  </si>
  <si>
    <t>Thermal insulation (laid in roof space)</t>
  </si>
  <si>
    <t>Pitched roof structure</t>
  </si>
  <si>
    <t>Roof decks and slabs</t>
  </si>
  <si>
    <t>Roof structure</t>
  </si>
  <si>
    <t>Roof</t>
  </si>
  <si>
    <t>Drainage to balconies</t>
  </si>
  <si>
    <t>Balconies – purpose made</t>
  </si>
  <si>
    <t>Balconies</t>
  </si>
  <si>
    <t>Structural screeds</t>
  </si>
  <si>
    <t>Timber floors</t>
  </si>
  <si>
    <t>Re-grouting joints</t>
  </si>
  <si>
    <t xml:space="preserve">Precast composite decking – concrete </t>
  </si>
  <si>
    <t>Design joints</t>
  </si>
  <si>
    <t>Designed joints</t>
  </si>
  <si>
    <t>Concrete suspended floors</t>
  </si>
  <si>
    <t>Floors</t>
  </si>
  <si>
    <t>Upper floors (UF)</t>
  </si>
  <si>
    <t>Protective treatment</t>
  </si>
  <si>
    <t>Frame – specialist</t>
  </si>
  <si>
    <t>Specialist frames</t>
  </si>
  <si>
    <t>Site applied fire retarding paint</t>
  </si>
  <si>
    <t>Treatment to timber</t>
  </si>
  <si>
    <t xml:space="preserve">Frame – timber </t>
  </si>
  <si>
    <t>Timber frames</t>
  </si>
  <si>
    <t>Frames – concrete forming openings</t>
  </si>
  <si>
    <t>Frames – concrete walls</t>
  </si>
  <si>
    <t>Frames – concrete beams</t>
  </si>
  <si>
    <t>Frames – concrete columns</t>
  </si>
  <si>
    <t>Concrete frames</t>
  </si>
  <si>
    <t xml:space="preserve">Frames – concrete casings </t>
  </si>
  <si>
    <t>Concrete casings to steel frames</t>
  </si>
  <si>
    <t>Fire protective coating</t>
  </si>
  <si>
    <t>Fire protection to steel frame</t>
  </si>
  <si>
    <t xml:space="preserve">Frame – space deck </t>
  </si>
  <si>
    <t>Space frames / decks</t>
  </si>
  <si>
    <t xml:space="preserve">Frame – structural steel </t>
  </si>
  <si>
    <t>Steel frames</t>
  </si>
  <si>
    <t>Frame</t>
  </si>
  <si>
    <t>Superstructure</t>
  </si>
  <si>
    <t>Instrumentation and monitoring</t>
  </si>
  <si>
    <t>Embedded basement retaining walls</t>
  </si>
  <si>
    <t>Damp proofing and vapour barriers</t>
  </si>
  <si>
    <t>Protective external tanking</t>
  </si>
  <si>
    <t>Waterproof tanking</t>
  </si>
  <si>
    <t>Basement retaining walls</t>
  </si>
  <si>
    <t xml:space="preserve">Basement retaining walls </t>
  </si>
  <si>
    <t>Basement excavation</t>
  </si>
  <si>
    <t>Internal manholes</t>
  </si>
  <si>
    <t>Prefabricated floor channels</t>
  </si>
  <si>
    <t>Gullies, floor outlets</t>
  </si>
  <si>
    <t>Design joints to floor slabs</t>
  </si>
  <si>
    <t xml:space="preserve">Design joints </t>
  </si>
  <si>
    <t xml:space="preserve">Not covered by NRM3
</t>
  </si>
  <si>
    <t>Lowest floor construction</t>
  </si>
  <si>
    <t>Monitoring subsidence</t>
  </si>
  <si>
    <t>Underpinning works</t>
  </si>
  <si>
    <t>Specialist foundations</t>
  </si>
  <si>
    <t>Damp proofing courses</t>
  </si>
  <si>
    <t>Thermal insulation to cavities</t>
  </si>
  <si>
    <t>Filling cavities</t>
  </si>
  <si>
    <t>Standard foundations</t>
  </si>
  <si>
    <t>Substructure</t>
  </si>
  <si>
    <t>Substructure (SUB)</t>
  </si>
  <si>
    <t>Temporary screens, fences and barriers</t>
  </si>
  <si>
    <t>Temporary screens, fences, barriers, etc.</t>
  </si>
  <si>
    <t>Extraordinary site investigation measures</t>
  </si>
  <si>
    <t xml:space="preserve">Physical site investigation works
</t>
  </si>
  <si>
    <t>Other extraordinary site investigation works</t>
  </si>
  <si>
    <t>Reptile/wildlife mitigation measures</t>
  </si>
  <si>
    <t>Archaeological investigation</t>
  </si>
  <si>
    <t>Extraordinary site investigation works</t>
  </si>
  <si>
    <t>Temporary diversion of waterways</t>
  </si>
  <si>
    <t>Temporary diversion to services</t>
  </si>
  <si>
    <t>Temporary diversion works</t>
  </si>
  <si>
    <t>Vent pipes</t>
  </si>
  <si>
    <t>Radon sumps</t>
  </si>
  <si>
    <t>Gas venting measures</t>
  </si>
  <si>
    <t>Ground gas venting measures</t>
  </si>
  <si>
    <t>Soil stabilisation measures</t>
  </si>
  <si>
    <t>Sumps</t>
  </si>
  <si>
    <t>Drain tubes and ring mains</t>
  </si>
  <si>
    <t xml:space="preserve">Forming well points and well point equipment </t>
  </si>
  <si>
    <t xml:space="preserve">Site dewatering </t>
  </si>
  <si>
    <t>Site dewatering and pumping</t>
  </si>
  <si>
    <t>Specialist groundworks</t>
  </si>
  <si>
    <t>Temporary support to adjacent structures</t>
  </si>
  <si>
    <t>Soft strip works</t>
  </si>
  <si>
    <t>Demolition works</t>
  </si>
  <si>
    <t>Major demolition works</t>
  </si>
  <si>
    <t xml:space="preserve">Eradication by chemical treatment </t>
  </si>
  <si>
    <t>Note: applying herbicides – taken in 8.3.2.1</t>
  </si>
  <si>
    <t>Eradication of plant growth</t>
  </si>
  <si>
    <t>Contaminated land</t>
  </si>
  <si>
    <t>Safe disposal (included with items 1 to 3)</t>
  </si>
  <si>
    <t>Control of chemical hazardous materials</t>
  </si>
  <si>
    <t>Toxic or hazardous insulations from existing services installations</t>
  </si>
  <si>
    <t xml:space="preserve">Toxic or hazardous material removal (e.g. control of asbestos materials)
</t>
  </si>
  <si>
    <t>Toxic or hazardous material removal</t>
  </si>
  <si>
    <t>Toxic or hazardous contaminated material treatment</t>
  </si>
  <si>
    <t>Facilitating works (FW)</t>
  </si>
  <si>
    <t xml:space="preserve">Level 4 or 5 – Other included components
and their subcomponents </t>
  </si>
  <si>
    <t xml:space="preserve">Level 4 – Included system or components 
(included in NRM 3 structure) </t>
  </si>
  <si>
    <r>
      <rPr>
        <b/>
        <sz val="10"/>
        <color theme="1"/>
        <rFont val="Open Sans"/>
        <family val="2"/>
      </rPr>
      <t>Level 3</t>
    </r>
    <r>
      <rPr>
        <sz val="10"/>
        <color theme="1"/>
        <rFont val="Open Sans"/>
        <family val="2"/>
      </rPr>
      <t xml:space="preserve"> (aligned to NRM 1 structure)</t>
    </r>
  </si>
  <si>
    <r>
      <rPr>
        <b/>
        <sz val="10"/>
        <color theme="1"/>
        <rFont val="Open Sans"/>
        <family val="2"/>
      </rPr>
      <t>Level 2</t>
    </r>
    <r>
      <rPr>
        <sz val="10"/>
        <color theme="1"/>
        <rFont val="Open Sans"/>
        <family val="2"/>
      </rPr>
      <t xml:space="preserve"> (aligned to NRM 1)</t>
    </r>
  </si>
  <si>
    <t>Level 1 – (as NRM 1)</t>
  </si>
  <si>
    <t>Example of 
Work Packages</t>
  </si>
  <si>
    <t>Spec Y/N</t>
  </si>
  <si>
    <t>Level</t>
  </si>
  <si>
    <t>MAINTAIN &amp; RENEWAL COMPONENTS</t>
  </si>
  <si>
    <t>CODE</t>
  </si>
  <si>
    <t xml:space="preserve"> MAINTAIN &amp; RENEWAL COMPONENT</t>
  </si>
  <si>
    <t>SUB-ELEMENT</t>
  </si>
  <si>
    <t>C
O
D
E</t>
  </si>
  <si>
    <t>ELEMENT</t>
  </si>
  <si>
    <t>GROUP ELEMENT</t>
  </si>
  <si>
    <t>No responsibility for loss or damage caused to any person through the use of this template can be accepted by the authors or RICS.</t>
  </si>
  <si>
    <t>Logic and levels for elemental life cycle cost planning  of the Construct (C), Renewal (R) and Maintain (M) Works</t>
  </si>
  <si>
    <t>NO</t>
  </si>
  <si>
    <t>15 – Redecorations</t>
  </si>
  <si>
    <t>14 – Management &amp; Operations</t>
  </si>
  <si>
    <t>83-01 &amp; 83-02</t>
  </si>
  <si>
    <t>83-04</t>
  </si>
  <si>
    <t xml:space="preserve">83--03 </t>
  </si>
  <si>
    <t>Asbestos</t>
  </si>
  <si>
    <t>83-05</t>
  </si>
  <si>
    <t>83-06</t>
  </si>
  <si>
    <t>83-07</t>
  </si>
  <si>
    <t>not assigned in 2020</t>
  </si>
  <si>
    <t>83-08</t>
  </si>
  <si>
    <t>83-09</t>
  </si>
  <si>
    <t>83-10</t>
  </si>
  <si>
    <t>83-11</t>
  </si>
  <si>
    <t>83-12</t>
  </si>
  <si>
    <t>83-13</t>
  </si>
  <si>
    <t>83-14</t>
  </si>
  <si>
    <t>83-15</t>
  </si>
  <si>
    <t>83-16</t>
  </si>
  <si>
    <t>83-17</t>
  </si>
  <si>
    <t>83-18</t>
  </si>
  <si>
    <t>88-68</t>
  </si>
  <si>
    <t>83-19</t>
  </si>
  <si>
    <t>83-20</t>
  </si>
  <si>
    <t>83-21</t>
  </si>
  <si>
    <t>83-22</t>
  </si>
  <si>
    <t>83-24</t>
  </si>
  <si>
    <t>83-26</t>
  </si>
  <si>
    <t>83-27</t>
  </si>
  <si>
    <t>83-28</t>
  </si>
  <si>
    <t>83-29</t>
  </si>
  <si>
    <t>83-30</t>
  </si>
  <si>
    <t>83-31</t>
  </si>
  <si>
    <t>83-32</t>
  </si>
  <si>
    <t>83-33</t>
  </si>
  <si>
    <t>Checklist for Renting Out Accommodation</t>
  </si>
  <si>
    <t>Condition Appraisal and Inventory Check</t>
  </si>
  <si>
    <t>Landlord Electrical Safety Checks - England</t>
  </si>
  <si>
    <t>Landlord Electrical Safety Checks - Northern Ireland</t>
  </si>
  <si>
    <t>Landlord Electrical Safety Checks - Scotland</t>
  </si>
  <si>
    <t>Landlord Electrical Safety Checks - Wales</t>
  </si>
  <si>
    <t>Landlord Gas Safety Checks</t>
  </si>
  <si>
    <t>Fire Alarms and Associated Equipment - Premises Management</t>
  </si>
  <si>
    <t>Water Safety Plan (WSP)</t>
  </si>
  <si>
    <t>Polychlorinated Biphenyls (PCBs) - Identification, Registration, Labelling and Disposal</t>
  </si>
  <si>
    <t>87-01</t>
  </si>
  <si>
    <t>87-02</t>
  </si>
  <si>
    <t>87-06</t>
  </si>
  <si>
    <t>87-07</t>
  </si>
  <si>
    <t>87-08</t>
  </si>
  <si>
    <t>87-09</t>
  </si>
  <si>
    <t>87-03 &amp; 87-04</t>
  </si>
  <si>
    <t>Fire Blankets</t>
  </si>
  <si>
    <t>87-12</t>
  </si>
  <si>
    <t>Fire Hydrants is not an Operational schedule</t>
  </si>
  <si>
    <t>Incorrect</t>
  </si>
  <si>
    <t>87-13</t>
  </si>
  <si>
    <t>87-28</t>
  </si>
  <si>
    <t>87-18</t>
  </si>
  <si>
    <t>In-Service Inspection and Testing of Electrical Equipment - User Checks</t>
  </si>
  <si>
    <t>87-20</t>
  </si>
  <si>
    <t>PAT Testing is now known as In-Service Inspection and Testing</t>
  </si>
  <si>
    <t>87-19</t>
  </si>
  <si>
    <t>87-21</t>
  </si>
  <si>
    <t>87-22</t>
  </si>
  <si>
    <t>87-23</t>
  </si>
  <si>
    <t>Steam Boilers - Daily and Weekly Checks and Tests</t>
  </si>
  <si>
    <t>87-24</t>
  </si>
  <si>
    <t>87-25</t>
  </si>
  <si>
    <t>87-26</t>
  </si>
  <si>
    <t>87-27</t>
  </si>
  <si>
    <t>87-29</t>
  </si>
  <si>
    <t>Air Conditioning Inspection (ACI)  also known as TM44 Inspection - England, Wales and NI</t>
  </si>
  <si>
    <t>87-30</t>
  </si>
  <si>
    <t>Air Conditioning Inspection (ACI)  also known as TM44 Inspection - Scotland</t>
  </si>
  <si>
    <t>87-31</t>
  </si>
  <si>
    <t>Display Energy Certificates (DEC's) - England and Wales</t>
  </si>
  <si>
    <t>87-32</t>
  </si>
  <si>
    <t>Energy Performance Certificates (EPC's)</t>
  </si>
  <si>
    <t>87-33</t>
  </si>
  <si>
    <t>Bird Excrement and Associated Material Removal</t>
  </si>
  <si>
    <t>87-34</t>
  </si>
  <si>
    <t>Compressed Gas Cylinders (External Storage)</t>
  </si>
  <si>
    <t>87-35</t>
  </si>
  <si>
    <t>Automatic Door Release Mechanisms - Electrically Held Open Fire Doors</t>
  </si>
  <si>
    <t>87-36</t>
  </si>
  <si>
    <t>Air Compressors and Receivers - Operational Checks</t>
  </si>
  <si>
    <t>87-14, 87-15, 87-16, 87-17 &amp; 87-37</t>
  </si>
  <si>
    <t>Addition of 87-37 Meter Reading - Heat</t>
  </si>
  <si>
    <t>NRM3 Code</t>
  </si>
  <si>
    <t>L1</t>
  </si>
  <si>
    <t>Group Element</t>
  </si>
  <si>
    <t>L2</t>
  </si>
  <si>
    <t>L3</t>
  </si>
  <si>
    <t>M</t>
  </si>
  <si>
    <t>Maintainable Asset Description</t>
  </si>
  <si>
    <t>UoM Renewal</t>
  </si>
  <si>
    <t>P</t>
  </si>
  <si>
    <t>0</t>
  </si>
  <si>
    <t>Facilitating works</t>
  </si>
  <si>
    <t>0.1</t>
  </si>
  <si>
    <t>Toxic/Hazardous/Contaminated Material Treatment</t>
  </si>
  <si>
    <t>0.1.1</t>
  </si>
  <si>
    <t>Item</t>
  </si>
  <si>
    <t>0.1.3</t>
  </si>
  <si>
    <t>0.2</t>
  </si>
  <si>
    <t>Excluded</t>
  </si>
  <si>
    <t>0.3</t>
  </si>
  <si>
    <t>0.4</t>
  </si>
  <si>
    <t>0.4.1</t>
  </si>
  <si>
    <t>nr</t>
  </si>
  <si>
    <t>0.4.1.1</t>
  </si>
  <si>
    <t>Pumps</t>
  </si>
  <si>
    <t>0.4.1.1.X</t>
  </si>
  <si>
    <t>X</t>
  </si>
  <si>
    <t>See SUP - Pumps</t>
  </si>
  <si>
    <t>0.4.3</t>
  </si>
  <si>
    <t>0.4.3.1</t>
  </si>
  <si>
    <t>m2</t>
  </si>
  <si>
    <t>0.5</t>
  </si>
  <si>
    <t>Temporary diversion to drains</t>
  </si>
  <si>
    <t>0.6</t>
  </si>
  <si>
    <t>0.6.3</t>
  </si>
  <si>
    <t>1</t>
  </si>
  <si>
    <t>1.1</t>
  </si>
  <si>
    <t>1.1.1.1</t>
  </si>
  <si>
    <t>m</t>
  </si>
  <si>
    <t>1.1.2</t>
  </si>
  <si>
    <t>1.1.3.1</t>
  </si>
  <si>
    <t>Gullies, Floor outlets</t>
  </si>
  <si>
    <t>1.1.3.2</t>
  </si>
  <si>
    <t>1.1.3.3</t>
  </si>
  <si>
    <t>1.1.5</t>
  </si>
  <si>
    <t>2</t>
  </si>
  <si>
    <t>2.1</t>
  </si>
  <si>
    <t>2.1.1</t>
  </si>
  <si>
    <t>item</t>
  </si>
  <si>
    <t>2.1.2</t>
  </si>
  <si>
    <t>2.1.3</t>
  </si>
  <si>
    <t>2.1.4</t>
  </si>
  <si>
    <t>2.1.5</t>
  </si>
  <si>
    <t>Timber treatment</t>
  </si>
  <si>
    <t>2.1.5.2</t>
  </si>
  <si>
    <t>2.1.6</t>
  </si>
  <si>
    <t>2.2</t>
  </si>
  <si>
    <t>Upper floors</t>
  </si>
  <si>
    <t>2.2.1</t>
  </si>
  <si>
    <t>2.2.2</t>
  </si>
  <si>
    <t>2.2.3</t>
  </si>
  <si>
    <t>Rainwater drainage</t>
  </si>
  <si>
    <t>m/nr</t>
  </si>
  <si>
    <t>2.3</t>
  </si>
  <si>
    <t>2.3.1</t>
  </si>
  <si>
    <t>Timber pitched roof structure</t>
  </si>
  <si>
    <t>2.3.1.2</t>
  </si>
  <si>
    <t>Steel pitched roof structure</t>
  </si>
  <si>
    <t>2.3.1.3</t>
  </si>
  <si>
    <t>Concrete flat roof structure</t>
  </si>
  <si>
    <t>Timber flat roof structure</t>
  </si>
  <si>
    <t>2.3.1.5</t>
  </si>
  <si>
    <t>Steel flat roof structure</t>
  </si>
  <si>
    <t>2.3.2</t>
  </si>
  <si>
    <t>2.3.2.1</t>
  </si>
  <si>
    <t>Pitched roof covering</t>
  </si>
  <si>
    <t>m²/nr</t>
  </si>
  <si>
    <t>m²</t>
  </si>
  <si>
    <t>Ceramic Tile</t>
  </si>
  <si>
    <t>Clay Tile</t>
  </si>
  <si>
    <t>2.3.2.1.3</t>
  </si>
  <si>
    <t>Concrete (Un-Finished)</t>
  </si>
  <si>
    <t>2.3.2.1.4</t>
  </si>
  <si>
    <t>Concrete Tile</t>
  </si>
  <si>
    <t>2.3.2.1.5</t>
  </si>
  <si>
    <t>Copper</t>
  </si>
  <si>
    <t>2.3.2.1.6</t>
  </si>
  <si>
    <t>Glazed Panel</t>
  </si>
  <si>
    <t>2.3.2.1.7</t>
  </si>
  <si>
    <t>Kalzip</t>
  </si>
  <si>
    <t>2.3.2.1.8</t>
  </si>
  <si>
    <t>Lead</t>
  </si>
  <si>
    <t>2.3.2.1.9</t>
  </si>
  <si>
    <t>Slate Tile</t>
  </si>
  <si>
    <t>2.3.2.1.10</t>
  </si>
  <si>
    <t>Metal Cladding (Built Up)</t>
  </si>
  <si>
    <t>2.3.2.1.11</t>
  </si>
  <si>
    <t>Metal Cladding (Composite)</t>
  </si>
  <si>
    <t>2.3.2.1.12</t>
  </si>
  <si>
    <t>Metal Cladding (Profiled)</t>
  </si>
  <si>
    <t>2.3.2.1.13</t>
  </si>
  <si>
    <t>Plastisol Coated Steel Profiled Sheet</t>
  </si>
  <si>
    <t>2.3.2.1.14</t>
  </si>
  <si>
    <t>Steel Sheet</t>
  </si>
  <si>
    <t>2.3.2.2</t>
  </si>
  <si>
    <t>Flat roof covering</t>
  </si>
  <si>
    <t>2.3.2.2.1</t>
  </si>
  <si>
    <t>2.3.2.2.2</t>
  </si>
  <si>
    <t>Asphalt</t>
  </si>
  <si>
    <t>Bitumen</t>
  </si>
  <si>
    <t>2.3.2.2.4</t>
  </si>
  <si>
    <t>Felt</t>
  </si>
  <si>
    <t>2.3.2.2.5</t>
  </si>
  <si>
    <t>Felt (Built Up)</t>
  </si>
  <si>
    <t>Liquid Applied Coating System</t>
  </si>
  <si>
    <t>2.3.2.2.11</t>
  </si>
  <si>
    <t>2.3.2.2.12</t>
  </si>
  <si>
    <t>2.3.2.2.13</t>
  </si>
  <si>
    <t>Single Membrane</t>
  </si>
  <si>
    <t>2.3.2.2.14</t>
  </si>
  <si>
    <t>Ethylene Tetrafluoroethylene (ETFE) Roof - Cushion</t>
  </si>
  <si>
    <t>2.3.2.2.15</t>
  </si>
  <si>
    <t>Ethylene Tetrafluoroethylene (ETFE) Roof - Single Layer</t>
  </si>
  <si>
    <t>2.3.2.3</t>
  </si>
  <si>
    <t>Solar Panels / Photovoltaic (PV)</t>
  </si>
  <si>
    <t>Solar Panels - Photovoltaic (PV) - Energy Storage</t>
  </si>
  <si>
    <t>2.3.2.3.2</t>
  </si>
  <si>
    <t>Photovoltaic (PV) System - Grid Connected</t>
  </si>
  <si>
    <t>2.3.2.3.3</t>
  </si>
  <si>
    <t>Large solar systems - Photovoltaic (PV) - Grid Connected</t>
  </si>
  <si>
    <t>Thermal Insulation</t>
  </si>
  <si>
    <t>2.3.2.4.1</t>
  </si>
  <si>
    <t>Thermal Insulation - Sheet</t>
  </si>
  <si>
    <t>Roof paving</t>
  </si>
  <si>
    <t>2.3.2.5.1</t>
  </si>
  <si>
    <t>Pre Cast Concrete Flag</t>
  </si>
  <si>
    <t>2.3.2.5.2</t>
  </si>
  <si>
    <t>Stone roof tiles</t>
  </si>
  <si>
    <t>2.3.2.6</t>
  </si>
  <si>
    <t>Green Roofs and Gardens</t>
  </si>
  <si>
    <t>2.3.2.7</t>
  </si>
  <si>
    <t>Shingles</t>
  </si>
  <si>
    <t>2.3.2.8</t>
  </si>
  <si>
    <t>Solar Reflective Paint</t>
  </si>
  <si>
    <t>2.3.2.9</t>
  </si>
  <si>
    <t>Flashings</t>
  </si>
  <si>
    <t>2.3.2.9.1</t>
  </si>
  <si>
    <t>Flashings - Flat Roof Coverings</t>
  </si>
  <si>
    <t>2.3.2.9.2</t>
  </si>
  <si>
    <t>Flashings - Metal</t>
  </si>
  <si>
    <t>2.3.2.9.3</t>
  </si>
  <si>
    <t>Flashings - Parapet Walls</t>
  </si>
  <si>
    <t>2.3.2.9.4</t>
  </si>
  <si>
    <t>Flashings - Roof Cladding</t>
  </si>
  <si>
    <t>2.3.3</t>
  </si>
  <si>
    <t>2.3.3.1</t>
  </si>
  <si>
    <t>2.3.3.2</t>
  </si>
  <si>
    <t>2.3.3.3</t>
  </si>
  <si>
    <t>2.3.4</t>
  </si>
  <si>
    <t>2.3.4.1</t>
  </si>
  <si>
    <t>Gutters and downpipes</t>
  </si>
  <si>
    <t>Aluminium</t>
  </si>
  <si>
    <t>2.3.4.1.2</t>
  </si>
  <si>
    <t>Cast Iron</t>
  </si>
  <si>
    <t>Masonry</t>
  </si>
  <si>
    <t>2.3.4.1.6</t>
  </si>
  <si>
    <t>UPVC</t>
  </si>
  <si>
    <t>2.3.4.2</t>
  </si>
  <si>
    <t>Syphonic roof drainage</t>
  </si>
  <si>
    <t>Nr</t>
  </si>
  <si>
    <t>2.3.4.3</t>
  </si>
  <si>
    <t>2.3.4.4</t>
  </si>
  <si>
    <t>Hoppers</t>
  </si>
  <si>
    <t>2.3.5</t>
  </si>
  <si>
    <t>2.3.5.1</t>
  </si>
  <si>
    <t>Roof lights skylights and openings Aluminium</t>
  </si>
  <si>
    <t>GRP</t>
  </si>
  <si>
    <t>Polycarbonate</t>
  </si>
  <si>
    <t>Timber</t>
  </si>
  <si>
    <t>2.3.5.2</t>
  </si>
  <si>
    <t>2.3.5.3</t>
  </si>
  <si>
    <t>nr/m²</t>
  </si>
  <si>
    <t>2.3.5.4</t>
  </si>
  <si>
    <t>2.3.5.5</t>
  </si>
  <si>
    <t>2.3.5.5.1</t>
  </si>
  <si>
    <t>Natural Smoke and Heat Exhaust Ventilators</t>
  </si>
  <si>
    <t>2.3.5.5.2</t>
  </si>
  <si>
    <t>Powered Smoke and Heat Exhaust Ventilators</t>
  </si>
  <si>
    <t>2.3.5.6</t>
  </si>
  <si>
    <t>Roof vents and cowls</t>
  </si>
  <si>
    <t>2.3.6</t>
  </si>
  <si>
    <t>2.3.6.1</t>
  </si>
  <si>
    <t>2.3.6.2</t>
  </si>
  <si>
    <t>2.3.6.3</t>
  </si>
  <si>
    <t>2.3.6.4</t>
  </si>
  <si>
    <t>2.3.6.5</t>
  </si>
  <si>
    <t>Roof enclosures</t>
  </si>
  <si>
    <t>2.3.6.6</t>
  </si>
  <si>
    <t>Personal anchor system</t>
  </si>
  <si>
    <t>2.3.6.7</t>
  </si>
  <si>
    <t>Fall arrest lanyards</t>
  </si>
  <si>
    <t>2.3.6.8</t>
  </si>
  <si>
    <t>Eyebolts</t>
  </si>
  <si>
    <t>2.3.6.9</t>
  </si>
  <si>
    <t>Retractable system</t>
  </si>
  <si>
    <t>2.3.6.10</t>
  </si>
  <si>
    <t>Abseiling connector</t>
  </si>
  <si>
    <t>2.3.6.11</t>
  </si>
  <si>
    <t>Abseiling eyebolt</t>
  </si>
  <si>
    <t>2.3.6.12</t>
  </si>
  <si>
    <t>Abseiling personal system</t>
  </si>
  <si>
    <t>2.3.6.13</t>
  </si>
  <si>
    <t>Fall restraint lanyard</t>
  </si>
  <si>
    <t>2.3.6.14</t>
  </si>
  <si>
    <t>Roof and Canopy Fall Protection Systems</t>
  </si>
  <si>
    <t>2.3.6.15</t>
  </si>
  <si>
    <t>Mobile Man Anchors</t>
  </si>
  <si>
    <t>2.3.6.16</t>
  </si>
  <si>
    <t>2.3.6.17</t>
  </si>
  <si>
    <t>Balustrading to roof edge</t>
  </si>
  <si>
    <t>2.3.6.18</t>
  </si>
  <si>
    <t>Connectors</t>
  </si>
  <si>
    <t>2.4</t>
  </si>
  <si>
    <t>Stairs and ramps</t>
  </si>
  <si>
    <t>2.4.1</t>
  </si>
  <si>
    <t>2.4.1.1</t>
  </si>
  <si>
    <t>2.4.1.2</t>
  </si>
  <si>
    <t>External Fire escapes</t>
  </si>
  <si>
    <t>2.4.1.3</t>
  </si>
  <si>
    <t>2.4.2</t>
  </si>
  <si>
    <t>Stair finishes</t>
  </si>
  <si>
    <t>2.4.2.1.1</t>
  </si>
  <si>
    <t>See SUP - Internal Decoration</t>
  </si>
  <si>
    <t>2.4.2.1.2</t>
  </si>
  <si>
    <t>Stair finishes - external</t>
  </si>
  <si>
    <t>2.4.3</t>
  </si>
  <si>
    <t>2.4.3.1</t>
  </si>
  <si>
    <t>2.4.4</t>
  </si>
  <si>
    <t>2.4.4.1</t>
  </si>
  <si>
    <t>Fire escape ladder</t>
  </si>
  <si>
    <t>2.4.4.2</t>
  </si>
  <si>
    <t>2.4.4.3</t>
  </si>
  <si>
    <t>Loft ladders incorporating access hatch</t>
  </si>
  <si>
    <t>2.4.4.4</t>
  </si>
  <si>
    <t>2.4.4.5</t>
  </si>
  <si>
    <t>2.5</t>
  </si>
  <si>
    <t>External walls</t>
  </si>
  <si>
    <t>2.5.1</t>
  </si>
  <si>
    <t>2.5.1.1</t>
  </si>
  <si>
    <t>Curtain walling</t>
  </si>
  <si>
    <t>2.5.1.1.2</t>
  </si>
  <si>
    <t>Profiled steel cladding systems</t>
  </si>
  <si>
    <t>2.5.1.2</t>
  </si>
  <si>
    <t>2.5.1.3</t>
  </si>
  <si>
    <t>2.5.1.4</t>
  </si>
  <si>
    <t>Ext Wall Options</t>
  </si>
  <si>
    <t>2.5.1.4.1</t>
  </si>
  <si>
    <t>2.5.1.4.2</t>
  </si>
  <si>
    <t>2.5.1.4.3</t>
  </si>
  <si>
    <t>2.5.1.4.4</t>
  </si>
  <si>
    <t>Rigid sheet cladding including framework</t>
  </si>
  <si>
    <t>2.5.1.4.5</t>
  </si>
  <si>
    <t>Panelled walling systems</t>
  </si>
  <si>
    <t>2.5.1.4.6</t>
  </si>
  <si>
    <t>Internal skins/backing to walling systems</t>
  </si>
  <si>
    <t>2.5.1.4.7</t>
  </si>
  <si>
    <t>Concrete walls</t>
  </si>
  <si>
    <t>2.5.1.4.8</t>
  </si>
  <si>
    <t>Masonry walls</t>
  </si>
  <si>
    <t>2.5.1.4.9</t>
  </si>
  <si>
    <t>Lightweight steel frame systems</t>
  </si>
  <si>
    <t>2.5.1.4.10</t>
  </si>
  <si>
    <t>Timber and plastic cladding systems</t>
  </si>
  <si>
    <t>2.5.1.4.11</t>
  </si>
  <si>
    <t>Insulating render systems</t>
  </si>
  <si>
    <t>2.5.1.4.12</t>
  </si>
  <si>
    <t>Planted green walls</t>
  </si>
  <si>
    <t>2.5.1.5</t>
  </si>
  <si>
    <t>Safety barriers</t>
  </si>
  <si>
    <t>2.5.1.5.1</t>
  </si>
  <si>
    <t>Safety Barriers - Fixed Position</t>
  </si>
  <si>
    <t>2.5.1.5.2</t>
  </si>
  <si>
    <t>Safety Barriers - Moveable Barriers</t>
  </si>
  <si>
    <t>2.5.1.5.3</t>
  </si>
  <si>
    <t>Safety Barriers - With Glass Insert</t>
  </si>
  <si>
    <t>2.5.2</t>
  </si>
  <si>
    <t>External enclosing walls below ground level</t>
  </si>
  <si>
    <t>2.5.2.1.1</t>
  </si>
  <si>
    <t>2.5.2.1.2</t>
  </si>
  <si>
    <t>2.5.2.1.3</t>
  </si>
  <si>
    <t>2.5.2.1.5</t>
  </si>
  <si>
    <t>2.5.3</t>
  </si>
  <si>
    <t>2.5.3.2</t>
  </si>
  <si>
    <t>Brise soleil and framework</t>
  </si>
  <si>
    <t>2.5.4</t>
  </si>
  <si>
    <t>2.5.4.1.1</t>
  </si>
  <si>
    <t>2.5.4.1.2</t>
  </si>
  <si>
    <t>Demountable suspended ceiling systems</t>
  </si>
  <si>
    <t>2.5.4.1.3</t>
  </si>
  <si>
    <t>Insulation fixed to underside of ceiling or laid on soffit</t>
  </si>
  <si>
    <t>2.5.5</t>
  </si>
  <si>
    <t>2.5.5.1</t>
  </si>
  <si>
    <t xml:space="preserve">Low level or dwarf walls, balustrades, handrails and railing to external walkways </t>
  </si>
  <si>
    <t>2.5.5.2</t>
  </si>
  <si>
    <t xml:space="preserve">Combined balustrades and handrails </t>
  </si>
  <si>
    <t>2.5.5.3</t>
  </si>
  <si>
    <t xml:space="preserve">Wall handrails </t>
  </si>
  <si>
    <t>2.5.5.4</t>
  </si>
  <si>
    <t xml:space="preserve">Railings and barriers </t>
  </si>
  <si>
    <t>2.5.6</t>
  </si>
  <si>
    <t>2.5.6.1</t>
  </si>
  <si>
    <t>Window/facade cleaning cradles</t>
  </si>
  <si>
    <t>2.5.6.2</t>
  </si>
  <si>
    <t>2.5.6.3</t>
  </si>
  <si>
    <t>2.6</t>
  </si>
  <si>
    <t>2.6.1</t>
  </si>
  <si>
    <t>2.6.1.1</t>
  </si>
  <si>
    <t>Aluminium Framed Double Glazed</t>
  </si>
  <si>
    <t>Timber Framed Single Glazed</t>
  </si>
  <si>
    <t>2.6.1.1.3</t>
  </si>
  <si>
    <t>Timber framed single glazed sliding sash</t>
  </si>
  <si>
    <t>2.6.1.1.4</t>
  </si>
  <si>
    <t>UPVC Framed Double Glazed</t>
  </si>
  <si>
    <t>2.6.1.1.5</t>
  </si>
  <si>
    <t>UPVC Framed Single Glazed</t>
  </si>
  <si>
    <t>2.6.1.1.6</t>
  </si>
  <si>
    <t>Aluminium Framed Single Glazed</t>
  </si>
  <si>
    <t>2.6.1.1.7</t>
  </si>
  <si>
    <t>Aluminium Framed Triple Glazed</t>
  </si>
  <si>
    <t>Direct Glazed Single Glazed Narrow Rectangular</t>
  </si>
  <si>
    <t>Secondary Glazing System</t>
  </si>
  <si>
    <t>Stained Glass</t>
  </si>
  <si>
    <t>Steel Window</t>
  </si>
  <si>
    <t>2.6.1.1.12</t>
  </si>
  <si>
    <t>Steel Framed Single Glazed</t>
  </si>
  <si>
    <t>2.6.1.1.13</t>
  </si>
  <si>
    <t>Timber Framed Double Glazed</t>
  </si>
  <si>
    <t>2.6.1.2</t>
  </si>
  <si>
    <t>Solar/rain screen over cladding</t>
  </si>
  <si>
    <t>2.6.1.3</t>
  </si>
  <si>
    <t>Photovoltaic glazing when integral to window</t>
  </si>
  <si>
    <t>2.6.1.4</t>
  </si>
  <si>
    <t>2.6.1.5</t>
  </si>
  <si>
    <t>Window restrictors</t>
  </si>
  <si>
    <t>2.6.1.6</t>
  </si>
  <si>
    <t>2.6.1.6.1</t>
  </si>
  <si>
    <t>Manual louvres</t>
  </si>
  <si>
    <t>2.6.1.6.2</t>
  </si>
  <si>
    <t>Automatic louvres</t>
  </si>
  <si>
    <t>2.6.1.7</t>
  </si>
  <si>
    <t>nr (m²)</t>
  </si>
  <si>
    <t>2.6.1.8</t>
  </si>
  <si>
    <t>2.6.1.8.1</t>
  </si>
  <si>
    <t>Roller shutters - automatic</t>
  </si>
  <si>
    <t>2.6.1.8.2</t>
  </si>
  <si>
    <t>Roller shutters - manual</t>
  </si>
  <si>
    <t>2.6.1.9</t>
  </si>
  <si>
    <t>2.6.2</t>
  </si>
  <si>
    <t>External doors</t>
  </si>
  <si>
    <t>2.6.2.1</t>
  </si>
  <si>
    <t>External doors - Automatic</t>
  </si>
  <si>
    <t>Glass</t>
  </si>
  <si>
    <t>2.6.2.1.3</t>
  </si>
  <si>
    <t>Steel</t>
  </si>
  <si>
    <t>Steel Grille Gate</t>
  </si>
  <si>
    <t>2.6.2.1.5</t>
  </si>
  <si>
    <t>Timber (Hardwood Fire Rated)</t>
  </si>
  <si>
    <t>2.6.2.1.6</t>
  </si>
  <si>
    <t>Door - Timber (Hardwood)</t>
  </si>
  <si>
    <t>2.6.2.1.7</t>
  </si>
  <si>
    <t>Timber (Ornate)</t>
  </si>
  <si>
    <t>Timber (Softwood)</t>
  </si>
  <si>
    <t>2.6.2.2</t>
  </si>
  <si>
    <t>External doors - Manual</t>
  </si>
  <si>
    <t>2.6.2.2.1</t>
  </si>
  <si>
    <t>2.6.2.2.2</t>
  </si>
  <si>
    <t>2.6.2.2.4</t>
  </si>
  <si>
    <t>2.6.2.2.5</t>
  </si>
  <si>
    <t>2.6.2.2.6</t>
  </si>
  <si>
    <t>2.6.2.2.7</t>
  </si>
  <si>
    <t>2.6.2.2.8</t>
  </si>
  <si>
    <t>2.6.2.3</t>
  </si>
  <si>
    <t>Fly screens and storm doors</t>
  </si>
  <si>
    <t>2.6.2.4</t>
  </si>
  <si>
    <t>2.6.2.5</t>
  </si>
  <si>
    <t>2.6.2.6</t>
  </si>
  <si>
    <t>Rolling and sliding shutters</t>
  </si>
  <si>
    <t>2.6.2.7</t>
  </si>
  <si>
    <t>2.6.2.8</t>
  </si>
  <si>
    <t>2.6.2.9</t>
  </si>
  <si>
    <t>Grilles to doorways</t>
  </si>
  <si>
    <t>2.6.2.10</t>
  </si>
  <si>
    <t>Folding doors</t>
  </si>
  <si>
    <t>2.7</t>
  </si>
  <si>
    <t>Internal walls and partitions</t>
  </si>
  <si>
    <t>2.7.1</t>
  </si>
  <si>
    <t>Load bearing internal walls</t>
  </si>
  <si>
    <t>2.7.1.2</t>
  </si>
  <si>
    <t>Walls forming cubicles</t>
  </si>
  <si>
    <t>2.7.1.3</t>
  </si>
  <si>
    <t>Borrowed lights and glazed screens</t>
  </si>
  <si>
    <t>2.7.1.4</t>
  </si>
  <si>
    <t>2.7.2</t>
  </si>
  <si>
    <t>2.7.2.1</t>
  </si>
  <si>
    <t>2.7.3</t>
  </si>
  <si>
    <t>2.7.3.1</t>
  </si>
  <si>
    <t>2.7.4</t>
  </si>
  <si>
    <t>2.7.4.1</t>
  </si>
  <si>
    <t>2.7.4.2</t>
  </si>
  <si>
    <t>2.8</t>
  </si>
  <si>
    <t>Internal doors</t>
  </si>
  <si>
    <t>2.8.1</t>
  </si>
  <si>
    <t>2.8.1.1</t>
  </si>
  <si>
    <t>Internal doors - manual</t>
  </si>
  <si>
    <t>Door - Aluminium</t>
  </si>
  <si>
    <t>2.8.1.1.2</t>
  </si>
  <si>
    <t>Door - Glass</t>
  </si>
  <si>
    <t>2.8.1.1.3</t>
  </si>
  <si>
    <t>Door - Hygienic (Altro Whiterock)</t>
  </si>
  <si>
    <t>2.8.1.1.4</t>
  </si>
  <si>
    <t>Door - Steel</t>
  </si>
  <si>
    <t>Door - Steel Grille Gate</t>
  </si>
  <si>
    <t>Door - Timber (Hardwood Fire Rated)</t>
  </si>
  <si>
    <t>Door - Timber (Ornate)</t>
  </si>
  <si>
    <t>2.8.1.1.9</t>
  </si>
  <si>
    <t>Door - Timber (Softwood)</t>
  </si>
  <si>
    <t>High Security Doors</t>
  </si>
  <si>
    <t>2.8.1.1.11</t>
  </si>
  <si>
    <t>Doors - Folding</t>
  </si>
  <si>
    <t>2.8.1.2</t>
  </si>
  <si>
    <t>Internal doors - automatic</t>
  </si>
  <si>
    <t>2.8.1.2.1</t>
  </si>
  <si>
    <t>2.8.1.2.2</t>
  </si>
  <si>
    <t>2.8.1.2.3</t>
  </si>
  <si>
    <t>2.8.1.2.4</t>
  </si>
  <si>
    <t>2.8.1.2.5</t>
  </si>
  <si>
    <t>2.8.1.2.6</t>
  </si>
  <si>
    <t>2.8.1.2.7</t>
  </si>
  <si>
    <t>2.8.1.2.8</t>
  </si>
  <si>
    <t>2.8.1.2.9</t>
  </si>
  <si>
    <t>2.8.1.2.10</t>
  </si>
  <si>
    <t>2.8.1.2.11</t>
  </si>
  <si>
    <t>2.8.1.3</t>
  </si>
  <si>
    <t>Fire Doors</t>
  </si>
  <si>
    <t>2.8.1.4</t>
  </si>
  <si>
    <t>Roller /sliding shutters</t>
  </si>
  <si>
    <t>2.8.1.4.1</t>
  </si>
  <si>
    <t>Roller Shutter Doors - Powered</t>
  </si>
  <si>
    <t>2.8.1.4.2</t>
  </si>
  <si>
    <t>Roller Shutter Doors - Manual</t>
  </si>
  <si>
    <t>3</t>
  </si>
  <si>
    <t>3.1</t>
  </si>
  <si>
    <t>Wall finishes</t>
  </si>
  <si>
    <t>3.1.1</t>
  </si>
  <si>
    <t>3.1.1.1</t>
  </si>
  <si>
    <t>Insitu coatings applied to walls</t>
  </si>
  <si>
    <t>3.1.1.1.2</t>
  </si>
  <si>
    <t>Sprayed monolithic protective coatings</t>
  </si>
  <si>
    <t>Ceramic wall lining</t>
  </si>
  <si>
    <t>3.1.1.1.5</t>
  </si>
  <si>
    <t>Decorative sheet coverings</t>
  </si>
  <si>
    <t>3.1.1.1.6</t>
  </si>
  <si>
    <t>Insulation that provides a wall finish</t>
  </si>
  <si>
    <t>3.1.1.1.7</t>
  </si>
  <si>
    <t>Acoustic insulation</t>
  </si>
  <si>
    <t>3.1.1.1.8</t>
  </si>
  <si>
    <t>Acoustic tile</t>
  </si>
  <si>
    <t>3.1.1.1.9</t>
  </si>
  <si>
    <t>Resin finishes</t>
  </si>
  <si>
    <t>3.1.1.1.10</t>
  </si>
  <si>
    <t>Timber panel</t>
  </si>
  <si>
    <t>3.1.1.2</t>
  </si>
  <si>
    <t>Wall finishes - specialist</t>
  </si>
  <si>
    <t>3.1.1.2.1</t>
  </si>
  <si>
    <t>Copper Sheet</t>
  </si>
  <si>
    <t>3.1.1.2.2</t>
  </si>
  <si>
    <t>Glazed Blocks</t>
  </si>
  <si>
    <t>3.1.1.2.3</t>
  </si>
  <si>
    <t>Hygienic Cladding</t>
  </si>
  <si>
    <t>3.1.1.2.4</t>
  </si>
  <si>
    <t>IPS Panel</t>
  </si>
  <si>
    <t>3.1.1.2.5</t>
  </si>
  <si>
    <t>Marble</t>
  </si>
  <si>
    <t>3.1.1.2.6</t>
  </si>
  <si>
    <t>Steel Chequer Plate</t>
  </si>
  <si>
    <t>Stone Tile</t>
  </si>
  <si>
    <t>3.1.1.3</t>
  </si>
  <si>
    <t>Impact and bumper guards</t>
  </si>
  <si>
    <t>3.2</t>
  </si>
  <si>
    <t>Floor finishes</t>
  </si>
  <si>
    <t>3.2.1</t>
  </si>
  <si>
    <t>3.2.1.1</t>
  </si>
  <si>
    <t>Resin bonded resilient layers</t>
  </si>
  <si>
    <t>Bare Concrete</t>
  </si>
  <si>
    <t>Polished Concrete</t>
  </si>
  <si>
    <t>Terrazzo</t>
  </si>
  <si>
    <t>Carpet Tile</t>
  </si>
  <si>
    <t>Quarry Tile</t>
  </si>
  <si>
    <t>Stone Cobble</t>
  </si>
  <si>
    <t>3.2.1.1.13</t>
  </si>
  <si>
    <t>Stone Slab</t>
  </si>
  <si>
    <t>3.2.1.1.14</t>
  </si>
  <si>
    <t>3.2.1.1.15</t>
  </si>
  <si>
    <t>Vinyl Tile</t>
  </si>
  <si>
    <t>3.2.1.1.16</t>
  </si>
  <si>
    <t>Wood blook flooring</t>
  </si>
  <si>
    <t>3.2.1.1.17</t>
  </si>
  <si>
    <t>3.2.1.1.18</t>
  </si>
  <si>
    <t>3.2.1.1.19</t>
  </si>
  <si>
    <t>Edge fixed carpet including underlay</t>
  </si>
  <si>
    <t>3.2.1.1.20</t>
  </si>
  <si>
    <t>Rubber tile/sheet</t>
  </si>
  <si>
    <t>3.2.1.1.21</t>
  </si>
  <si>
    <t>Vinyl sheet</t>
  </si>
  <si>
    <t>3.2.1.1.22</t>
  </si>
  <si>
    <t>Vinyl anti slip</t>
  </si>
  <si>
    <t>3.2.1.1.23</t>
  </si>
  <si>
    <t>Anti-static flooring</t>
  </si>
  <si>
    <t>3.2.1.2</t>
  </si>
  <si>
    <t>Timber sprung floors</t>
  </si>
  <si>
    <t>3.2.1.3</t>
  </si>
  <si>
    <t>Mat wells and mats</t>
  </si>
  <si>
    <t>3.2.1.4</t>
  </si>
  <si>
    <t>3.2.1.5</t>
  </si>
  <si>
    <t>3.2.2</t>
  </si>
  <si>
    <t>3.2.2.1</t>
  </si>
  <si>
    <t>Raised access floor systems</t>
  </si>
  <si>
    <t>3.3</t>
  </si>
  <si>
    <t>3.3.1</t>
  </si>
  <si>
    <t>3.3.1.1</t>
  </si>
  <si>
    <t>PVC Cladding</t>
  </si>
  <si>
    <t>3.3.1.1.2</t>
  </si>
  <si>
    <t>Wood Panelling</t>
  </si>
  <si>
    <t xml:space="preserve">Sprayed monolithic coatings </t>
  </si>
  <si>
    <t xml:space="preserve">Specialist ceiling finishes </t>
  </si>
  <si>
    <t>3.3.2</t>
  </si>
  <si>
    <t>3.3.2.1</t>
  </si>
  <si>
    <t>Wooden</t>
  </si>
  <si>
    <t>3.3.2.1.2</t>
  </si>
  <si>
    <t>Plasterboard</t>
  </si>
  <si>
    <t>Stretch/Tensioned</t>
  </si>
  <si>
    <t>Chilled</t>
  </si>
  <si>
    <t>3.3.2.1.5</t>
  </si>
  <si>
    <t>Concealed Grid</t>
  </si>
  <si>
    <t>3.3.2.1.6</t>
  </si>
  <si>
    <t>Exposed Grid</t>
  </si>
  <si>
    <t>3.3.2.1.7</t>
  </si>
  <si>
    <t>Metal Furring Channel</t>
  </si>
  <si>
    <t>3.3.2.1.8</t>
  </si>
  <si>
    <t>Semi-Concealed Grid</t>
  </si>
  <si>
    <t>3.3.2.1.9</t>
  </si>
  <si>
    <t>Walk-On</t>
  </si>
  <si>
    <t>3.3.2.2</t>
  </si>
  <si>
    <t>3.3.3</t>
  </si>
  <si>
    <t>3.3.3.2</t>
  </si>
  <si>
    <t>4</t>
  </si>
  <si>
    <t>4.1</t>
  </si>
  <si>
    <t>4.1.1</t>
  </si>
  <si>
    <t>Counters, desks, benches and worktops</t>
  </si>
  <si>
    <t>Mirrors not integral to any other item</t>
  </si>
  <si>
    <t>4.1.1.3</t>
  </si>
  <si>
    <t>4.1.1.4</t>
  </si>
  <si>
    <t>4.1.1.5</t>
  </si>
  <si>
    <t>4.1.1.5.1</t>
  </si>
  <si>
    <t>Shelving - Retail</t>
  </si>
  <si>
    <t>4.1.1.5.2</t>
  </si>
  <si>
    <t>Shelving - Warehouse</t>
  </si>
  <si>
    <t>4.1.1.5.3</t>
  </si>
  <si>
    <t>4.1.1.5.4</t>
  </si>
  <si>
    <t>Shelving - Mobile Bases</t>
  </si>
  <si>
    <t>4.1.1.5.5</t>
  </si>
  <si>
    <t>Adjustable Pallet Racking and Shelving</t>
  </si>
  <si>
    <t>4.1.1.5.6</t>
  </si>
  <si>
    <t>High Bay Racking and Carpet Racking</t>
  </si>
  <si>
    <t>4.1.1.6</t>
  </si>
  <si>
    <t>4.1.1.7</t>
  </si>
  <si>
    <t>Bathroom furniture, vanity units and the like</t>
  </si>
  <si>
    <t>4.1.1.8</t>
  </si>
  <si>
    <t>4.1.1.8.1</t>
  </si>
  <si>
    <t>4.1.1.8.2</t>
  </si>
  <si>
    <t>Internal Window Blinds</t>
  </si>
  <si>
    <t>4.1.1.9</t>
  </si>
  <si>
    <t>4.1.1.10</t>
  </si>
  <si>
    <t>4.1.1.11</t>
  </si>
  <si>
    <t>4.1.1.12</t>
  </si>
  <si>
    <t>4.1.1.13</t>
  </si>
  <si>
    <t>Lockers, hat and coal rails</t>
  </si>
  <si>
    <t>4.1.1.14</t>
  </si>
  <si>
    <t>Bins, wheelie bins  and continental bins</t>
  </si>
  <si>
    <t>4.1.1.15</t>
  </si>
  <si>
    <t>4.1.1.16</t>
  </si>
  <si>
    <t>4.1.1.17</t>
  </si>
  <si>
    <t>4.1.1.18</t>
  </si>
  <si>
    <t>4.1.1.18.1</t>
  </si>
  <si>
    <t>Hot Drinks Vending Machine</t>
  </si>
  <si>
    <t>4.1.1.18.2</t>
  </si>
  <si>
    <t>Cold food and drink vending machines</t>
  </si>
  <si>
    <t>4.1.1.18.3</t>
  </si>
  <si>
    <t>Ticket Vending Machines</t>
  </si>
  <si>
    <t>4.1.1.19</t>
  </si>
  <si>
    <t>4.1.1.20</t>
  </si>
  <si>
    <t>Pay Station</t>
  </si>
  <si>
    <t>4.1.2</t>
  </si>
  <si>
    <t>4.1.2.1</t>
  </si>
  <si>
    <t>Kitchen units include base units, worktops and cupboards</t>
  </si>
  <si>
    <t>4.1.2.2</t>
  </si>
  <si>
    <t>Sink taps, waste fittings and waste disposal</t>
  </si>
  <si>
    <t>4.1.3</t>
  </si>
  <si>
    <t>Special-purpose fittings, furnishings and equipment</t>
  </si>
  <si>
    <t>4.1.3.1</t>
  </si>
  <si>
    <t>Fittings - non mechanical and non electrical</t>
  </si>
  <si>
    <t>4.1.3.2</t>
  </si>
  <si>
    <t>Furnishings - non mechanical and non electrical</t>
  </si>
  <si>
    <t>4.1.3.3</t>
  </si>
  <si>
    <t>Equipment - non mechanical and non electrical</t>
  </si>
  <si>
    <t>4.1.4</t>
  </si>
  <si>
    <t>Signs and notices</t>
  </si>
  <si>
    <t>4.1.4.1</t>
  </si>
  <si>
    <t>Directional signboards</t>
  </si>
  <si>
    <t>4.1.4.2</t>
  </si>
  <si>
    <t>4.1.4.3</t>
  </si>
  <si>
    <t>4.1.4.4</t>
  </si>
  <si>
    <t>4.1.4.5</t>
  </si>
  <si>
    <t>4.1.4.6</t>
  </si>
  <si>
    <t>4.1.4.7</t>
  </si>
  <si>
    <t>4.1.5</t>
  </si>
  <si>
    <t>Objects d'art and other ornamental features</t>
  </si>
  <si>
    <t>4.1.5.1.1</t>
  </si>
  <si>
    <t>4.1.5.1.2</t>
  </si>
  <si>
    <t>Fish tanks including those set into internal walls</t>
  </si>
  <si>
    <t>4.1.6</t>
  </si>
  <si>
    <t>4.1.6.1</t>
  </si>
  <si>
    <t>Removable disable access equipment</t>
  </si>
  <si>
    <t>Evacuation Chairs</t>
  </si>
  <si>
    <t>Lifting Slings - for a person</t>
  </si>
  <si>
    <t>4.1.6.1.3</t>
  </si>
  <si>
    <t>Manual wheelchair</t>
  </si>
  <si>
    <t>4.1.6.2</t>
  </si>
  <si>
    <t>4.1.7</t>
  </si>
  <si>
    <t>4.1.7.1</t>
  </si>
  <si>
    <t>Plants and shrub beds</t>
  </si>
  <si>
    <t>4.1.7.1.1</t>
  </si>
  <si>
    <t>Planting to containers which are integral part of building</t>
  </si>
  <si>
    <t>4.1.7.1.4</t>
  </si>
  <si>
    <t>Artificial plants including any fixing and coverings</t>
  </si>
  <si>
    <t>4.1.7.2</t>
  </si>
  <si>
    <t>4.1.7.3</t>
  </si>
  <si>
    <t>4.1.7.4</t>
  </si>
  <si>
    <t>Tree planters</t>
  </si>
  <si>
    <t>4.1.8</t>
  </si>
  <si>
    <t>Wires, nets and traps</t>
  </si>
  <si>
    <t>4.1.8.2</t>
  </si>
  <si>
    <t>4.1.8.3</t>
  </si>
  <si>
    <t>5</t>
  </si>
  <si>
    <t>5.1</t>
  </si>
  <si>
    <t>Sanitary installations</t>
  </si>
  <si>
    <t>5.1.1</t>
  </si>
  <si>
    <t>5.1.1.1</t>
  </si>
  <si>
    <t>Water Closets (WC)</t>
  </si>
  <si>
    <t>Vitreous china/ fireclay/ uPVC</t>
  </si>
  <si>
    <t>Cast iron/ stainless steel</t>
  </si>
  <si>
    <t>5.1.1.2</t>
  </si>
  <si>
    <t>Sinks</t>
  </si>
  <si>
    <t>5.1.1.2.1</t>
  </si>
  <si>
    <t>5.1.1.2.2</t>
  </si>
  <si>
    <t>5.1.1.3</t>
  </si>
  <si>
    <t>5.1.1.3.1</t>
  </si>
  <si>
    <t>5.1.1.3.2</t>
  </si>
  <si>
    <t>5.1.1.4</t>
  </si>
  <si>
    <t>5.1.1.4.1</t>
  </si>
  <si>
    <t>5.1.1.4.2</t>
  </si>
  <si>
    <t>5.1.1.5</t>
  </si>
  <si>
    <t>Cisterns</t>
  </si>
  <si>
    <t>5.1.1.6</t>
  </si>
  <si>
    <t>5.1.1.6.1</t>
  </si>
  <si>
    <t>5.1.1.6.2</t>
  </si>
  <si>
    <t>5.1.1.7</t>
  </si>
  <si>
    <t>5.1.1.7.X</t>
  </si>
  <si>
    <t>See SUP -  Pumps</t>
  </si>
  <si>
    <t>5.1.1.8</t>
  </si>
  <si>
    <t>Showers</t>
  </si>
  <si>
    <t>5.1.1.8.1</t>
  </si>
  <si>
    <t>Electric</t>
  </si>
  <si>
    <t>5.1.1.8.2</t>
  </si>
  <si>
    <t>Non-Thermostatic Mixing Valve - Type 1</t>
  </si>
  <si>
    <t>5.1.1.8.3</t>
  </si>
  <si>
    <t>Thermostatic Mixing Valve (TMV) - Type 2</t>
  </si>
  <si>
    <t>5.1.1.8.4</t>
  </si>
  <si>
    <t>Thermostatic Mixing Valve (TMV) - Type 3</t>
  </si>
  <si>
    <t>5.1.1.8.5</t>
  </si>
  <si>
    <t>Push Button Shower Valves</t>
  </si>
  <si>
    <t>5.1.1.9</t>
  </si>
  <si>
    <t>5.1.1.10</t>
  </si>
  <si>
    <t>5.1.1.10.1</t>
  </si>
  <si>
    <t>Bottled Water Cooler</t>
  </si>
  <si>
    <t>5.1.1.10.2</t>
  </si>
  <si>
    <t>Point of Use Water Dispenser</t>
  </si>
  <si>
    <t>5.1.1.10.3</t>
  </si>
  <si>
    <t>Instantaneous Potable Chilled Water Tap (Fluorinated Gas)</t>
  </si>
  <si>
    <t>5.1.1.10.4</t>
  </si>
  <si>
    <t>Instantaneous Potable Chilled Water Tap (Non-Fluorinated Gas)</t>
  </si>
  <si>
    <t>5.1.1.10.5</t>
  </si>
  <si>
    <t>Instantaneous Potable Combination Hot, Chilled and Carbonated Water Tap (Fluorinated Gas)</t>
  </si>
  <si>
    <t>5.1.1.10.6</t>
  </si>
  <si>
    <t>Instantaneous Potable Combination Hot, Chilled and Carbonated Water Tap (Non-Fluorinated Gas)</t>
  </si>
  <si>
    <t>5.1.1.11</t>
  </si>
  <si>
    <t>Taps</t>
  </si>
  <si>
    <t>5.1.1.11.X</t>
  </si>
  <si>
    <t>See SUP -  Taps</t>
  </si>
  <si>
    <t>5.1.1.12</t>
  </si>
  <si>
    <t>5.1.1.13</t>
  </si>
  <si>
    <t>Water filters</t>
  </si>
  <si>
    <t>5.1.1.14</t>
  </si>
  <si>
    <t>Urinals</t>
  </si>
  <si>
    <t>5.1.1.14.1</t>
  </si>
  <si>
    <t>5.1.1.14.2</t>
  </si>
  <si>
    <t>5.1.2</t>
  </si>
  <si>
    <t>Sanitary Ancillaries</t>
  </si>
  <si>
    <t>5.1.2.1</t>
  </si>
  <si>
    <t>5.1.2.2</t>
  </si>
  <si>
    <t>5.1.2.3</t>
  </si>
  <si>
    <t>5.1.2.4</t>
  </si>
  <si>
    <t>5.1.2.5</t>
  </si>
  <si>
    <t>5.1.2.6</t>
  </si>
  <si>
    <t>5.1.2.7</t>
  </si>
  <si>
    <t>5.1.2.8</t>
  </si>
  <si>
    <t>Combined Hand Washer/Dryer</t>
  </si>
  <si>
    <t>5.1.2.9</t>
  </si>
  <si>
    <t>Hair Dryer</t>
  </si>
  <si>
    <t>5.2</t>
  </si>
  <si>
    <t>Services Equipment</t>
  </si>
  <si>
    <t>5.2.1</t>
  </si>
  <si>
    <t>Catering equipment</t>
  </si>
  <si>
    <t>5.2.1.1</t>
  </si>
  <si>
    <t>Grease Traps</t>
  </si>
  <si>
    <t>5.2.1.2</t>
  </si>
  <si>
    <t>Bain Marie/Counter</t>
  </si>
  <si>
    <t>5.2.1.2.1</t>
  </si>
  <si>
    <t>Bain Marie/Counter - Electric</t>
  </si>
  <si>
    <t>5.2.1.2.2</t>
  </si>
  <si>
    <t>Bain Marie/Counter - Gas</t>
  </si>
  <si>
    <t>5.2.1.3</t>
  </si>
  <si>
    <t>Cup Warmer</t>
  </si>
  <si>
    <t>5.2.1.4</t>
  </si>
  <si>
    <t>Heat Lamps and Gantry</t>
  </si>
  <si>
    <t>5.2.1.5</t>
  </si>
  <si>
    <t>Heated Mobile Trolley</t>
  </si>
  <si>
    <t>5.2.1.6</t>
  </si>
  <si>
    <t>Hot Cupboard</t>
  </si>
  <si>
    <t>5.2.1.6.1</t>
  </si>
  <si>
    <t>Hot Cupboard - Electric</t>
  </si>
  <si>
    <t>5.2.1.6.2</t>
  </si>
  <si>
    <t>Hot Cupboard - Gas</t>
  </si>
  <si>
    <t>5.2.1.7</t>
  </si>
  <si>
    <t>Hot Display Counter - Electric</t>
  </si>
  <si>
    <t>5.2.1.8</t>
  </si>
  <si>
    <t>Hot Plate - Electric</t>
  </si>
  <si>
    <t>5.2.1.9</t>
  </si>
  <si>
    <t>Plate Warmer</t>
  </si>
  <si>
    <t>5.2.1.10</t>
  </si>
  <si>
    <t>Servery</t>
  </si>
  <si>
    <t>5.2.1.11</t>
  </si>
  <si>
    <t>Tray Conveyors</t>
  </si>
  <si>
    <t>5.2.1.12</t>
  </si>
  <si>
    <t>Heated 'Grab &amp; Go' Unit - Electric</t>
  </si>
  <si>
    <t>5.2.1.13</t>
  </si>
  <si>
    <t>Hot Chicken Display Counter - Electric</t>
  </si>
  <si>
    <t>5.2.1.14</t>
  </si>
  <si>
    <t>Coffee Machine</t>
  </si>
  <si>
    <t>5.2.1.14.1</t>
  </si>
  <si>
    <t>Coffee Machine (Non Pressurised) - Electric</t>
  </si>
  <si>
    <t>5.2.1.14.2</t>
  </si>
  <si>
    <t>Coffee Machine (Non Pressurised) - Gas</t>
  </si>
  <si>
    <t>5.2.1.14.3</t>
  </si>
  <si>
    <t>Coffee Machine (Pressurised) - Electric</t>
  </si>
  <si>
    <t>5.2.1.14.4</t>
  </si>
  <si>
    <t>Coffee Machine (Pressurised) - Gas</t>
  </si>
  <si>
    <t>5.2.1.15</t>
  </si>
  <si>
    <t>Cold Food and Drink Vending Machines</t>
  </si>
  <si>
    <t>5.2.1.16</t>
  </si>
  <si>
    <t>Hot Chocolate Machine - Electric</t>
  </si>
  <si>
    <t>5.2.1.17</t>
  </si>
  <si>
    <t>5.2.1.18</t>
  </si>
  <si>
    <t>Fat Fryer (Open Topped)</t>
  </si>
  <si>
    <t>5.2.1.18.1</t>
  </si>
  <si>
    <t>Fat Fryer (Open Topped) - Electric</t>
  </si>
  <si>
    <t>5.2.1.18.2</t>
  </si>
  <si>
    <t>Fat Fryer (Open Topped) - Gas</t>
  </si>
  <si>
    <t>5.2.1.19</t>
  </si>
  <si>
    <t>Griddle/Grill</t>
  </si>
  <si>
    <t>5.2.1.19.1</t>
  </si>
  <si>
    <t>Griddle/Grill - Electric</t>
  </si>
  <si>
    <t>5.2.1.19.2</t>
  </si>
  <si>
    <t>Griddle/Grill - Gas</t>
  </si>
  <si>
    <t>5.2.1.20</t>
  </si>
  <si>
    <t>Salamander</t>
  </si>
  <si>
    <t>5.2.1.20.1</t>
  </si>
  <si>
    <t>Salamander - Electric</t>
  </si>
  <si>
    <t>5.2.1.20.2</t>
  </si>
  <si>
    <t>Salamander - Gas</t>
  </si>
  <si>
    <t>5.2.1.21</t>
  </si>
  <si>
    <t>Grill - Electric</t>
  </si>
  <si>
    <t>5.2.1.22</t>
  </si>
  <si>
    <t>Bratt Pan</t>
  </si>
  <si>
    <t>5.2.1.22.1</t>
  </si>
  <si>
    <t>Bratt Pan - Electric</t>
  </si>
  <si>
    <t>5.2.1.22.2</t>
  </si>
  <si>
    <t>Bratt Pan - Gas</t>
  </si>
  <si>
    <t>5.2.1.23</t>
  </si>
  <si>
    <t>Kettle (Non Pressurised) - Electric</t>
  </si>
  <si>
    <t>5.2.1.24</t>
  </si>
  <si>
    <t>Kettle (Pressurised) - Electric</t>
  </si>
  <si>
    <t>5.2.1.25</t>
  </si>
  <si>
    <t>Tilting Kettle (Non Pressurised)</t>
  </si>
  <si>
    <t>5.2.1.25.1</t>
  </si>
  <si>
    <t>Tilting Kettle (Non Pressurised) - Electric</t>
  </si>
  <si>
    <t>5.2.1.25.2</t>
  </si>
  <si>
    <t>Tilting Kettle (Non Pressurised) - Gas</t>
  </si>
  <si>
    <t>5.2.1.26</t>
  </si>
  <si>
    <t>Tilting Kettle (Pressurised)</t>
  </si>
  <si>
    <t>5.2.1.26.1</t>
  </si>
  <si>
    <t>Tilting Kettle (Pressurised) - Electric</t>
  </si>
  <si>
    <t>5.2.1.26.2</t>
  </si>
  <si>
    <t>Tilting Kettle (Pressurised) - Gas</t>
  </si>
  <si>
    <t>5.2.1.27</t>
  </si>
  <si>
    <t>Water Boiler (Non Pressurised)</t>
  </si>
  <si>
    <t>5.2.1.27.1</t>
  </si>
  <si>
    <t>Water Boiler (Non Pressurised) - Electric</t>
  </si>
  <si>
    <t>5.2.1.27.2</t>
  </si>
  <si>
    <t>Water Boiler (Non Pressurised) - Gas</t>
  </si>
  <si>
    <t>5.2.1.28</t>
  </si>
  <si>
    <t>Water Boiler (Pressurised)</t>
  </si>
  <si>
    <t>5.2.1.28.1</t>
  </si>
  <si>
    <t>Water Boiler (Pressurised) - Electric</t>
  </si>
  <si>
    <t>5.2.1.28.2</t>
  </si>
  <si>
    <t>Water Boiler (Pressurised) - Gas</t>
  </si>
  <si>
    <t>5.2.1.29</t>
  </si>
  <si>
    <t>Boiling Pan (Non Pressurised)</t>
  </si>
  <si>
    <t>5.2.1.29.1</t>
  </si>
  <si>
    <t>Boiling Pan (Non Pressurised) - Electric</t>
  </si>
  <si>
    <t>5.2.1.29.2</t>
  </si>
  <si>
    <t>Boiling Pan (Non Pressurised) - Gas</t>
  </si>
  <si>
    <t>5.2.1.30</t>
  </si>
  <si>
    <t>Boiling Pan (Pressurised)</t>
  </si>
  <si>
    <t>5.2.1.30.1</t>
  </si>
  <si>
    <t>Boiling Pan (Pressurised) - Electric</t>
  </si>
  <si>
    <t>5.2.1.30.2</t>
  </si>
  <si>
    <t>Boiling Pan (Pressurised) - Gas</t>
  </si>
  <si>
    <t>5.2.1.31</t>
  </si>
  <si>
    <t>Kettle (Non Pressurised) - Gas</t>
  </si>
  <si>
    <t>5.2.1.32</t>
  </si>
  <si>
    <t>Kettle (Pressurised) - Gas</t>
  </si>
  <si>
    <t>5.2.1.33</t>
  </si>
  <si>
    <t>Soup Kettle - Electric</t>
  </si>
  <si>
    <t>5.2.1.34</t>
  </si>
  <si>
    <t>Coffee Grinder</t>
  </si>
  <si>
    <t>5.2.1.35</t>
  </si>
  <si>
    <t>Crepe Machine</t>
  </si>
  <si>
    <t>5.2.1.36</t>
  </si>
  <si>
    <t>Degreasing Tank - Electrical</t>
  </si>
  <si>
    <t>5.2.1.37</t>
  </si>
  <si>
    <t>Dough Kneader - Electric</t>
  </si>
  <si>
    <t>5.2.1.38</t>
  </si>
  <si>
    <t>Dough/Pastry Sheeter</t>
  </si>
  <si>
    <t>5.2.1.39</t>
  </si>
  <si>
    <t>Food Processor</t>
  </si>
  <si>
    <t>5.2.1.40</t>
  </si>
  <si>
    <t>Frozen Yogurt Machine</t>
  </si>
  <si>
    <t>5.2.1.41</t>
  </si>
  <si>
    <t>Gas Appliances - Kitchens</t>
  </si>
  <si>
    <t>5.2.1.42</t>
  </si>
  <si>
    <t>Glazing Machine</t>
  </si>
  <si>
    <t>5.2.1.43</t>
  </si>
  <si>
    <t>Hand Held Stick Blender</t>
  </si>
  <si>
    <t>5.2.1.44</t>
  </si>
  <si>
    <t>Ice Cream Machine</t>
  </si>
  <si>
    <t>5.2.1.45</t>
  </si>
  <si>
    <t>Insect Killer</t>
  </si>
  <si>
    <t>5.2.1.46</t>
  </si>
  <si>
    <t>Juice Dispenser</t>
  </si>
  <si>
    <t>5.2.1.47</t>
  </si>
  <si>
    <t>Juice Maker</t>
  </si>
  <si>
    <t>5.2.1.48</t>
  </si>
  <si>
    <t>LPG BBQ</t>
  </si>
  <si>
    <t>5.2.1.49</t>
  </si>
  <si>
    <t>Mixer - Electric</t>
  </si>
  <si>
    <t>5.2.1.50</t>
  </si>
  <si>
    <t>Pasta Maker - Electric</t>
  </si>
  <si>
    <t>5.2.1.51</t>
  </si>
  <si>
    <t>Pasta Roller</t>
  </si>
  <si>
    <t>5.2.1.52</t>
  </si>
  <si>
    <t>Pot Wash Scrubber</t>
  </si>
  <si>
    <t>5.2.1.53</t>
  </si>
  <si>
    <t>Rice Cooker - Electric - Bench Standing</t>
  </si>
  <si>
    <t>5.2.1.54</t>
  </si>
  <si>
    <t>Salad Washer</t>
  </si>
  <si>
    <t>5.2.1.55</t>
  </si>
  <si>
    <t>Sandwich Toaster</t>
  </si>
  <si>
    <t>5.2.1.56</t>
  </si>
  <si>
    <t>Kitchen Scales</t>
  </si>
  <si>
    <t>5.2.1.57</t>
  </si>
  <si>
    <t>Slush Machine</t>
  </si>
  <si>
    <t>5.2.1.58</t>
  </si>
  <si>
    <t>Toaster</t>
  </si>
  <si>
    <t>5.2.1.58.1</t>
  </si>
  <si>
    <t>Toaster - Conveyor/Rotary</t>
  </si>
  <si>
    <t>5.2.1.58.2</t>
  </si>
  <si>
    <t>Toaster - Pop Up</t>
  </si>
  <si>
    <t>5.2.1.59</t>
  </si>
  <si>
    <t>Utensil Washer</t>
  </si>
  <si>
    <t>5.2.1.60</t>
  </si>
  <si>
    <t>Waste Disposal Unit</t>
  </si>
  <si>
    <t>5.2.1.61</t>
  </si>
  <si>
    <t>Dishwasher</t>
  </si>
  <si>
    <t>5.2.1.61.1</t>
  </si>
  <si>
    <t>Dishwashers Glassware</t>
  </si>
  <si>
    <t>5.2.1.61.2</t>
  </si>
  <si>
    <t>Dishwashers Pass Through - Electric</t>
  </si>
  <si>
    <t>5.2.1.61.3</t>
  </si>
  <si>
    <t>Dishwashers Rack and Flight - Electric</t>
  </si>
  <si>
    <t>5.2.1.61.4</t>
  </si>
  <si>
    <t>Dishwashers Undercounter</t>
  </si>
  <si>
    <t>5.2.1.62</t>
  </si>
  <si>
    <t>Can Crusher</t>
  </si>
  <si>
    <t>5.2.1.62.1</t>
  </si>
  <si>
    <t>Can Crusher - Electric</t>
  </si>
  <si>
    <t>5.2.1.62.2</t>
  </si>
  <si>
    <t>Can Crusher - Manual</t>
  </si>
  <si>
    <t>5.2.1.63</t>
  </si>
  <si>
    <t>Cutlery Polisher</t>
  </si>
  <si>
    <t>5.2.1.64</t>
  </si>
  <si>
    <t>Pasta Cooker</t>
  </si>
  <si>
    <t>5.2.1.64.1</t>
  </si>
  <si>
    <t>Pasta Cooker - Electric</t>
  </si>
  <si>
    <t>5.2.1.64.2</t>
  </si>
  <si>
    <t>Pasta Cooker - Gas</t>
  </si>
  <si>
    <t>5.2.1.65</t>
  </si>
  <si>
    <t>Toasted Panini Machine</t>
  </si>
  <si>
    <t>5.2.1.66</t>
  </si>
  <si>
    <t>Vacuum Packer</t>
  </si>
  <si>
    <t>5.2.1.67</t>
  </si>
  <si>
    <t>Mincing Machine</t>
  </si>
  <si>
    <t>5.2.1.68</t>
  </si>
  <si>
    <t>Central Temperature Monitor</t>
  </si>
  <si>
    <t>5.2.1.69</t>
  </si>
  <si>
    <t>Dishwasher Condensing Hoods</t>
  </si>
  <si>
    <t>5.2.1.70</t>
  </si>
  <si>
    <t>Re-circulation Cooker Hood</t>
  </si>
  <si>
    <t>5.2.1.71</t>
  </si>
  <si>
    <t>Dishwasher Heat Exchangers</t>
  </si>
  <si>
    <t>5.2.1.72</t>
  </si>
  <si>
    <t>Bake Off Oven</t>
  </si>
  <si>
    <t>5.2.1.72.1</t>
  </si>
  <si>
    <t>Bake Off Oven - Electric</t>
  </si>
  <si>
    <t>5.2.1.72.2</t>
  </si>
  <si>
    <t>Bake Off Oven - Gas</t>
  </si>
  <si>
    <t>5.2.1.73</t>
  </si>
  <si>
    <t>Baked Potato Oven - Electric</t>
  </si>
  <si>
    <t>5.2.1.74</t>
  </si>
  <si>
    <t>Bread Oven</t>
  </si>
  <si>
    <t>5.2.1.74.1</t>
  </si>
  <si>
    <t>Bread Oven - Electric</t>
  </si>
  <si>
    <t>5.2.1.74.2</t>
  </si>
  <si>
    <t>Bread Oven - Gas</t>
  </si>
  <si>
    <t>5.2.1.75</t>
  </si>
  <si>
    <t>Bulls Eye Range - Gas</t>
  </si>
  <si>
    <t>5.2.1.76</t>
  </si>
  <si>
    <t>Combination Oven</t>
  </si>
  <si>
    <t>5.2.1.76.1</t>
  </si>
  <si>
    <t>Combination Oven - Electric</t>
  </si>
  <si>
    <t>5.2.1.76.2</t>
  </si>
  <si>
    <t>Combination Oven - Gas</t>
  </si>
  <si>
    <t>5.2.1.77</t>
  </si>
  <si>
    <t>Convection Oven</t>
  </si>
  <si>
    <t>5.2.1.77.1</t>
  </si>
  <si>
    <t>Convection Oven - Electric</t>
  </si>
  <si>
    <t>5.2.1.77.2</t>
  </si>
  <si>
    <t>Convection Oven - Gas</t>
  </si>
  <si>
    <t>5.2.1.78</t>
  </si>
  <si>
    <t>Deck Oven</t>
  </si>
  <si>
    <t>5.2.1.78.1</t>
  </si>
  <si>
    <t>Deck Oven - Electric</t>
  </si>
  <si>
    <t>5.2.1.78.2</t>
  </si>
  <si>
    <t>Deck Oven - Gas</t>
  </si>
  <si>
    <t>5.2.1.79</t>
  </si>
  <si>
    <t>Hob</t>
  </si>
  <si>
    <t>5.2.1.79.1</t>
  </si>
  <si>
    <t>Hobs - Electric</t>
  </si>
  <si>
    <t>5.2.1.79.2</t>
  </si>
  <si>
    <t>Hobs - Gas</t>
  </si>
  <si>
    <t>5.2.1.80</t>
  </si>
  <si>
    <t>Microwave</t>
  </si>
  <si>
    <t>5.2.1.80.1</t>
  </si>
  <si>
    <t>Microwave Combination Oven</t>
  </si>
  <si>
    <t>5.2.1.80.2</t>
  </si>
  <si>
    <t>Microwave Oven</t>
  </si>
  <si>
    <t>5.2.1.80.3</t>
  </si>
  <si>
    <t>Microwave Convection Oven</t>
  </si>
  <si>
    <t>5.2.1.81</t>
  </si>
  <si>
    <t>Rack Oven</t>
  </si>
  <si>
    <t>5.2.1.81.1</t>
  </si>
  <si>
    <t>Rack Oven - Electric</t>
  </si>
  <si>
    <t>5.2.1.81.2</t>
  </si>
  <si>
    <t>Rack Oven - Gas</t>
  </si>
  <si>
    <t>5.2.1.82</t>
  </si>
  <si>
    <t>Range</t>
  </si>
  <si>
    <t>5.2.1.82.1</t>
  </si>
  <si>
    <t>Range - Solid Top - Electric</t>
  </si>
  <si>
    <t>5.2.1.82.2</t>
  </si>
  <si>
    <t>Range - Solid Top - Gas</t>
  </si>
  <si>
    <t>5.2.1.83</t>
  </si>
  <si>
    <t>Rotisserie</t>
  </si>
  <si>
    <t>5.2.1.83.1</t>
  </si>
  <si>
    <t>Rotisserie - Electric</t>
  </si>
  <si>
    <t>5.2.1.83.2</t>
  </si>
  <si>
    <t>Rotisserie - Gas</t>
  </si>
  <si>
    <t>5.2.1.84</t>
  </si>
  <si>
    <t>Steaming Oven</t>
  </si>
  <si>
    <t>5.2.1.84.1</t>
  </si>
  <si>
    <t>Steaming Oven - Electric</t>
  </si>
  <si>
    <t>5.2.1.84.2</t>
  </si>
  <si>
    <t>Steaming Oven - Gas</t>
  </si>
  <si>
    <t>5.2.1.85</t>
  </si>
  <si>
    <t>Steaming Oven (Pressurised)</t>
  </si>
  <si>
    <t>5.2.1.85.1</t>
  </si>
  <si>
    <t>Steaming Oven (Pressurised) - Electric</t>
  </si>
  <si>
    <t>5.2.1.85.2</t>
  </si>
  <si>
    <t>Steaming Oven (Pressurised) - Gas</t>
  </si>
  <si>
    <t>5.2.1.86</t>
  </si>
  <si>
    <t>Induction Hobs</t>
  </si>
  <si>
    <t>5.2.1.87</t>
  </si>
  <si>
    <t>Domestic Style Cooker</t>
  </si>
  <si>
    <t>5.2.1.87.1</t>
  </si>
  <si>
    <t>Domestic Style Cooker - Electric</t>
  </si>
  <si>
    <t>5.2.1.87.2</t>
  </si>
  <si>
    <t>Domestic Style Cooker - Gas</t>
  </si>
  <si>
    <t>5.2.1.88</t>
  </si>
  <si>
    <t>Regeneration Oven - Electric</t>
  </si>
  <si>
    <t>5.2.1.89</t>
  </si>
  <si>
    <t>Bread Slicer</t>
  </si>
  <si>
    <t>5.2.1.90</t>
  </si>
  <si>
    <t>Meat Slicer</t>
  </si>
  <si>
    <t>5.2.1.91</t>
  </si>
  <si>
    <t>Potato Chipper</t>
  </si>
  <si>
    <t>5.2.1.92</t>
  </si>
  <si>
    <t>Potato Peeler</t>
  </si>
  <si>
    <t>5.2.1.93</t>
  </si>
  <si>
    <t>Vegetable Slicer/Prep Machine</t>
  </si>
  <si>
    <t>5.2.1.94</t>
  </si>
  <si>
    <t>Fat Filter</t>
  </si>
  <si>
    <t>5.2.1.95</t>
  </si>
  <si>
    <t>5.2.1.101</t>
  </si>
  <si>
    <t>Kitchen Deep clean</t>
  </si>
  <si>
    <t>5.2.2</t>
  </si>
  <si>
    <t>5.2.2.96</t>
  </si>
  <si>
    <t>Cold Rooms</t>
  </si>
  <si>
    <t>5.2.2.97</t>
  </si>
  <si>
    <t>Refrigerated Display Cabinets</t>
  </si>
  <si>
    <t>5.2.2.98</t>
  </si>
  <si>
    <t>Cold Room Heater Mat System</t>
  </si>
  <si>
    <t>5.2.2.99</t>
  </si>
  <si>
    <t>Fridges, Freezers and Blast Chillers</t>
  </si>
  <si>
    <t>5.2.2.100</t>
  </si>
  <si>
    <t>Refrigerated Milk Dispenser</t>
  </si>
  <si>
    <t>5.2.3</t>
  </si>
  <si>
    <t>Catering water treatment</t>
  </si>
  <si>
    <t>5.2.3.1</t>
  </si>
  <si>
    <t>Dosing systems</t>
  </si>
  <si>
    <t>5.2.3.1.1</t>
  </si>
  <si>
    <t>Bacterial and Enzyme Drain Dosing Systems</t>
  </si>
  <si>
    <t>5.2.3.1.2</t>
  </si>
  <si>
    <t>External Chemical Dosing - Dishwashers and Glassware</t>
  </si>
  <si>
    <t>5.2.4</t>
  </si>
  <si>
    <t>Mechanical handling Equipment</t>
  </si>
  <si>
    <t>5.2.4.1</t>
  </si>
  <si>
    <t>Pallet wrapper</t>
  </si>
  <si>
    <t>5.2.4.2</t>
  </si>
  <si>
    <t>Pallet inverter</t>
  </si>
  <si>
    <t>5.2.4.3</t>
  </si>
  <si>
    <t>Cleaning Machines - Sweeper/Scrubber</t>
  </si>
  <si>
    <t>5.3</t>
  </si>
  <si>
    <t>Disposal Installations</t>
  </si>
  <si>
    <t>5.3.1</t>
  </si>
  <si>
    <t>5.3.1.1</t>
  </si>
  <si>
    <t xml:space="preserve">Polypropylene;  muPVC  </t>
  </si>
  <si>
    <t>5.3.1.1.2</t>
  </si>
  <si>
    <t xml:space="preserve">Plastic  </t>
  </si>
  <si>
    <t>5.3.1.1.3</t>
  </si>
  <si>
    <t xml:space="preserve">Ductile iron </t>
  </si>
  <si>
    <t>5.3.1.2</t>
  </si>
  <si>
    <t>Prefabricated Pipeline Assemblies</t>
  </si>
  <si>
    <t>5.3.1.2.1</t>
  </si>
  <si>
    <t>5.3.1.3</t>
  </si>
  <si>
    <t>Prefabricated Floor Channels and Gratings</t>
  </si>
  <si>
    <t>5.3.1.3.1</t>
  </si>
  <si>
    <t>5.3.1.3.2</t>
  </si>
  <si>
    <t>5.3.1.4</t>
  </si>
  <si>
    <t>Sanitary Waste - Traps</t>
  </si>
  <si>
    <t>5.3.1.4.1</t>
  </si>
  <si>
    <t>5.3.1.4.2</t>
  </si>
  <si>
    <t>5.3.1.4.3</t>
  </si>
  <si>
    <t>5.3.1.5</t>
  </si>
  <si>
    <t>Sanitary Waste - Soil Stacks</t>
  </si>
  <si>
    <t>5.3.1.5.1</t>
  </si>
  <si>
    <t>5.3.1.5.2</t>
  </si>
  <si>
    <t>5.3.1.5.3</t>
  </si>
  <si>
    <t>5.3.1.6</t>
  </si>
  <si>
    <t>5.3.1.6.1</t>
  </si>
  <si>
    <t>5.3.1.6.2</t>
  </si>
  <si>
    <t>5.3.1.6.3</t>
  </si>
  <si>
    <t>5.3.1.7</t>
  </si>
  <si>
    <t>5.3.1.7.1</t>
  </si>
  <si>
    <t>5.3.1.7.2</t>
  </si>
  <si>
    <t>5.3.1.7.3</t>
  </si>
  <si>
    <t>5.3.1.8</t>
  </si>
  <si>
    <t>5.3.1.8.1</t>
  </si>
  <si>
    <t>5.3.1.8.2</t>
  </si>
  <si>
    <t>5.3.1.8.3</t>
  </si>
  <si>
    <t>5.3.1.9</t>
  </si>
  <si>
    <t>Prefabricated floor channels and gratings</t>
  </si>
  <si>
    <t>5.3.1.10</t>
  </si>
  <si>
    <t>5.3.1.10.X</t>
  </si>
  <si>
    <t>Air admittance valves</t>
  </si>
  <si>
    <t>See SUP - Valves</t>
  </si>
  <si>
    <t>5.3.2</t>
  </si>
  <si>
    <t>5.3.2.1</t>
  </si>
  <si>
    <t>Polypropylene; uPVC</t>
  </si>
  <si>
    <t>Plastic</t>
  </si>
  <si>
    <t>5.3.2.1.4</t>
  </si>
  <si>
    <t>Ductile iron</t>
  </si>
  <si>
    <t>5.3.2.2</t>
  </si>
  <si>
    <t>5.3.2.2.1</t>
  </si>
  <si>
    <t>5.3.2.2.2</t>
  </si>
  <si>
    <t>5.3.2.2.3</t>
  </si>
  <si>
    <t>5.3.2.3</t>
  </si>
  <si>
    <t>5.3.2.3.1</t>
  </si>
  <si>
    <t>5.3.2.3.2</t>
  </si>
  <si>
    <t>5.3.2.3.3</t>
  </si>
  <si>
    <t>5.3.2.4</t>
  </si>
  <si>
    <t>5.3.2.5</t>
  </si>
  <si>
    <t>5.3.2.6</t>
  </si>
  <si>
    <t>5.3.2.6.1</t>
  </si>
  <si>
    <t>Package Systems</t>
  </si>
  <si>
    <t>5.3.2.6.2</t>
  </si>
  <si>
    <t>Wastewater Treatment - Extended Aeration and Oxidation Ditch Systems</t>
  </si>
  <si>
    <t>5.3.2.6.3</t>
  </si>
  <si>
    <t>Drainage Fields</t>
  </si>
  <si>
    <t>5.3.2.6.4</t>
  </si>
  <si>
    <t>Settlement Tanks</t>
  </si>
  <si>
    <t>5.3.2.6.5</t>
  </si>
  <si>
    <t>Separator Systems</t>
  </si>
  <si>
    <t>5.3.2.6.6</t>
  </si>
  <si>
    <t>Wastewater Treatment - Rotating Biological Contactors and Percolating Filters</t>
  </si>
  <si>
    <t>5.3.2.6.7</t>
  </si>
  <si>
    <t>Wastewater Treatment - Sequencing Batch Reactors</t>
  </si>
  <si>
    <t>5.3.2.6.8</t>
  </si>
  <si>
    <t>Wastewater Treatment - Constructed Wetlands</t>
  </si>
  <si>
    <t>5.3.2.7</t>
  </si>
  <si>
    <t>5.3.2.7.1</t>
  </si>
  <si>
    <t>Chemical Dosing Pots - Manual Operation</t>
  </si>
  <si>
    <t>5.3.2.7.2</t>
  </si>
  <si>
    <t>5.3.2.7.3</t>
  </si>
  <si>
    <t>Chemical Dosing Pots - Automatic Operation</t>
  </si>
  <si>
    <t>5.3.2.7.4</t>
  </si>
  <si>
    <t>Chemical Dosing - Probes</t>
  </si>
  <si>
    <t>5.3.2.7.5</t>
  </si>
  <si>
    <t>Chemical Dosing - Chemical Feed Units</t>
  </si>
  <si>
    <t>5.3.2.7.6</t>
  </si>
  <si>
    <t>Chemical Dosing - Automatic Units</t>
  </si>
  <si>
    <t>5.3.2.8</t>
  </si>
  <si>
    <t>5.3.2.8.1</t>
  </si>
  <si>
    <t>Ultraviolet Disinfection Unit</t>
  </si>
  <si>
    <t>5.3.2.8.2</t>
  </si>
  <si>
    <t>Ozonation Plant</t>
  </si>
  <si>
    <t>5.3.2.9</t>
  </si>
  <si>
    <t>5.3.2.9.1</t>
  </si>
  <si>
    <t>5.3.2.9.2</t>
  </si>
  <si>
    <t>Thermal Insulation - Pipe</t>
  </si>
  <si>
    <t>5.3.2.10</t>
  </si>
  <si>
    <t>Separator Systems for Light Oils - Petrol and Oil</t>
  </si>
  <si>
    <t>5.3.2.10.1</t>
  </si>
  <si>
    <t>5.3.2.10.2</t>
  </si>
  <si>
    <t>5.3.2.10.3</t>
  </si>
  <si>
    <t>5.3.2.10.4</t>
  </si>
  <si>
    <t>5.3.2.11</t>
  </si>
  <si>
    <t>Interceptors - Blowdown and Sumps</t>
  </si>
  <si>
    <t>5.3.2.11.1</t>
  </si>
  <si>
    <t>5.3.2.11.2</t>
  </si>
  <si>
    <t>5.3.2.11.3</t>
  </si>
  <si>
    <t>5.3.2.11.4</t>
  </si>
  <si>
    <t>5.3.2.12</t>
  </si>
  <si>
    <t>5.3.3</t>
  </si>
  <si>
    <t>5.3.3.1</t>
  </si>
  <si>
    <t>Baler</t>
  </si>
  <si>
    <t>5.3.3.2</t>
  </si>
  <si>
    <t>Compactor</t>
  </si>
  <si>
    <t>5.3.3.3</t>
  </si>
  <si>
    <t>5.3.3.4</t>
  </si>
  <si>
    <t>5.3.3.5</t>
  </si>
  <si>
    <t>5.3.3.6</t>
  </si>
  <si>
    <t>5.3.3.7</t>
  </si>
  <si>
    <t>Gas Incinerator</t>
  </si>
  <si>
    <t>5.3.3.8</t>
  </si>
  <si>
    <t>Waste Incinerator</t>
  </si>
  <si>
    <t>5.3.3.9</t>
  </si>
  <si>
    <t>Wet Scrubber System</t>
  </si>
  <si>
    <t>5.3.3.10</t>
  </si>
  <si>
    <t>Fabric Filter System</t>
  </si>
  <si>
    <t>5.3.3.11</t>
  </si>
  <si>
    <t>Paper shredders - commercial offices</t>
  </si>
  <si>
    <t>Paper shredders - industrial types</t>
  </si>
  <si>
    <t>Emergency Stop Buttons</t>
  </si>
  <si>
    <t>5.4</t>
  </si>
  <si>
    <t>Water Installations</t>
  </si>
  <si>
    <t>5.4.1</t>
  </si>
  <si>
    <t>5.4.1.1</t>
  </si>
  <si>
    <t>Pipework In General</t>
  </si>
  <si>
    <t>Plastic or non-metallic</t>
  </si>
  <si>
    <t>5.4.1.2</t>
  </si>
  <si>
    <t xml:space="preserve">Valves </t>
  </si>
  <si>
    <t>5.4.1.2.X</t>
  </si>
  <si>
    <t>5.4.1.3</t>
  </si>
  <si>
    <t>5.4.1.4</t>
  </si>
  <si>
    <t>5.4.1.5</t>
  </si>
  <si>
    <t>5.4.1.6</t>
  </si>
  <si>
    <t>5.4.1.6.1</t>
  </si>
  <si>
    <t>5.4.1.6.2</t>
  </si>
  <si>
    <t>5.4.2</t>
  </si>
  <si>
    <t>5.4.2.1</t>
  </si>
  <si>
    <t>5.4.2.2</t>
  </si>
  <si>
    <t>Valves</t>
  </si>
  <si>
    <t>5.4.2.2.X</t>
  </si>
  <si>
    <t>5.4.2.3</t>
  </si>
  <si>
    <t>5.4.2.4</t>
  </si>
  <si>
    <t>5.4.2.4.X</t>
  </si>
  <si>
    <t>5.4.2.5</t>
  </si>
  <si>
    <t>5.4.2.5.X</t>
  </si>
  <si>
    <t>5.4.2.6</t>
  </si>
  <si>
    <t>5.4.2.7</t>
  </si>
  <si>
    <t>5.4.2.8</t>
  </si>
  <si>
    <t>5.4.2.8.1</t>
  </si>
  <si>
    <t>Cold Water Storage Tanks and Cisterns</t>
  </si>
  <si>
    <t>5.4.2.8.2</t>
  </si>
  <si>
    <t>Break Tank and Pump (Fluid Category 5 Backflow Protection)</t>
  </si>
  <si>
    <t>5.4.2.8.3</t>
  </si>
  <si>
    <t>Feed and Expansion (F&amp;E) Tanks</t>
  </si>
  <si>
    <t>5.4.2.9</t>
  </si>
  <si>
    <t>5.4.2.10</t>
  </si>
  <si>
    <t>5.4.2.10.X</t>
  </si>
  <si>
    <t>See SUP - Controllers and sensors</t>
  </si>
  <si>
    <t>5.4.2.11</t>
  </si>
  <si>
    <t>5.4.2.11.1</t>
  </si>
  <si>
    <t>5.4.2.11.2</t>
  </si>
  <si>
    <t>5.4.2.12</t>
  </si>
  <si>
    <t>Electrical ancillaries</t>
  </si>
  <si>
    <t>5.4.2.12.X</t>
  </si>
  <si>
    <t>See SUP -  Electrical ancillaries</t>
  </si>
  <si>
    <t>5.4.2.13</t>
  </si>
  <si>
    <t>Starters</t>
  </si>
  <si>
    <t>5.4.2.13.X</t>
  </si>
  <si>
    <t>See SUP -  Starters</t>
  </si>
  <si>
    <t>5.4.2.14</t>
  </si>
  <si>
    <t>Filters</t>
  </si>
  <si>
    <t>5.4.2.14.X</t>
  </si>
  <si>
    <t>See SUP -  Filters</t>
  </si>
  <si>
    <t>5.4.2.15</t>
  </si>
  <si>
    <t>5.4.2.15.1</t>
  </si>
  <si>
    <t>Cast iron</t>
  </si>
  <si>
    <t>5.4.2.15.2</t>
  </si>
  <si>
    <t>Steel - galvanised</t>
  </si>
  <si>
    <t>5.4.2.15.3</t>
  </si>
  <si>
    <t>Mild steel, treated</t>
  </si>
  <si>
    <t>5.4.2.15.4</t>
  </si>
  <si>
    <t>5.4.2.16</t>
  </si>
  <si>
    <t>5.4.2.17</t>
  </si>
  <si>
    <t>5.4.2.18</t>
  </si>
  <si>
    <t>5.4.2.19</t>
  </si>
  <si>
    <t>Vehicle Wash - Air/Water Tower</t>
  </si>
  <si>
    <t>5.4.2.20</t>
  </si>
  <si>
    <t>Vehicle Wash - Bay Cleaning</t>
  </si>
  <si>
    <t>5.4.2.21</t>
  </si>
  <si>
    <t>Vehicle Wash - Jetwash</t>
  </si>
  <si>
    <t>5.4.2.22</t>
  </si>
  <si>
    <t>Vehicle Wash - Vacuum Equipment</t>
  </si>
  <si>
    <t>5.4.2.23</t>
  </si>
  <si>
    <t>Vehicle Wash - Water Reclamation Equipment</t>
  </si>
  <si>
    <t>5.4.2.24</t>
  </si>
  <si>
    <t>Vehicle Washing Equipment</t>
  </si>
  <si>
    <t>5.4.2.25</t>
  </si>
  <si>
    <t>Vehicle Washing Plant</t>
  </si>
  <si>
    <t>5.4.3</t>
  </si>
  <si>
    <t>5.4.3.1</t>
  </si>
  <si>
    <t>Instantaneous Electric Water Heaters (Non Drinks Type)</t>
  </si>
  <si>
    <t>5.4.3.2</t>
  </si>
  <si>
    <t>Packaged Electric Water Heaters - Cistern Type (Non Drinks)</t>
  </si>
  <si>
    <t>5.4.3.3</t>
  </si>
  <si>
    <t>Hot and Cold Water Services - General</t>
  </si>
  <si>
    <t>5.4.3.4</t>
  </si>
  <si>
    <t>Unvented Hot Water Systems</t>
  </si>
  <si>
    <t>5.4.3.5</t>
  </si>
  <si>
    <t>Vented Hot Water Systems</t>
  </si>
  <si>
    <t>5.4.3.6</t>
  </si>
  <si>
    <t>Steel galvanised (closed)</t>
  </si>
  <si>
    <t>Steel galvanised (open)</t>
  </si>
  <si>
    <t>5.4.3.7</t>
  </si>
  <si>
    <t>5.4.3.7.X</t>
  </si>
  <si>
    <t>5.4.3.8</t>
  </si>
  <si>
    <t>5.4.3.9</t>
  </si>
  <si>
    <t>5.4.3.9.X</t>
  </si>
  <si>
    <t>5.4.3.10</t>
  </si>
  <si>
    <t>5.4.3.10.X</t>
  </si>
  <si>
    <t>5.4.3.11</t>
  </si>
  <si>
    <t>5.4.3.11.1</t>
  </si>
  <si>
    <t>Heat Exchangers - Water to Air</t>
  </si>
  <si>
    <t>5.4.3.11.2</t>
  </si>
  <si>
    <t>Plate Recuperator</t>
  </si>
  <si>
    <t>5.4.3.11.3</t>
  </si>
  <si>
    <t>Run Around Heat Recovery Coils</t>
  </si>
  <si>
    <t>5.4.3.11.4</t>
  </si>
  <si>
    <t>Heating Calorifiers - MTHW, HTHW or Steam</t>
  </si>
  <si>
    <t>5.4.3.11.5</t>
  </si>
  <si>
    <t>Heat Recovery Units</t>
  </si>
  <si>
    <t>5.4.3.11.6</t>
  </si>
  <si>
    <t>Heat Exchangers - Indirect Gas Fired to Air</t>
  </si>
  <si>
    <t>5.4.3.11.7</t>
  </si>
  <si>
    <t>Heat Exchangers - Water to Water</t>
  </si>
  <si>
    <t>5.4.3.11.8</t>
  </si>
  <si>
    <t>Plate Heat Exchangers</t>
  </si>
  <si>
    <t>5.4.3.11.9</t>
  </si>
  <si>
    <t>Electric/Air Heater</t>
  </si>
  <si>
    <t>5.4.3.12</t>
  </si>
  <si>
    <t>Hot Water Calorifiers - Heated by LTHW</t>
  </si>
  <si>
    <t>5.4.3.12.1</t>
  </si>
  <si>
    <t>5.4.3.12.2</t>
  </si>
  <si>
    <t>Steel, galvanised</t>
  </si>
  <si>
    <t>5.4.3.13</t>
  </si>
  <si>
    <t>Hot Water Calorifiers - Heated by MTHW, HTHW or Steam</t>
  </si>
  <si>
    <t>5.4.3.14</t>
  </si>
  <si>
    <t>Hot Water Calorifiers - Heated by Electricity</t>
  </si>
  <si>
    <t>5.4.3.15</t>
  </si>
  <si>
    <t>Hot Water Cylinders</t>
  </si>
  <si>
    <t>5.4.3.16</t>
  </si>
  <si>
    <t>5.4.3.17</t>
  </si>
  <si>
    <t>Thermal Storage Cylinder (Individual Dwellings for DHWS)</t>
  </si>
  <si>
    <t>5.4.3.18</t>
  </si>
  <si>
    <t>5.4.3.19</t>
  </si>
  <si>
    <t>Hot water storage tanks</t>
  </si>
  <si>
    <t>Open</t>
  </si>
  <si>
    <t>Closed (with membrane)</t>
  </si>
  <si>
    <t>Unvented HW</t>
  </si>
  <si>
    <t>5.4.3.20</t>
  </si>
  <si>
    <t>5.4.3.21</t>
  </si>
  <si>
    <t>5.4.3.22</t>
  </si>
  <si>
    <t>Ion Exchange Plant - Base Exchange Softening - Commercial</t>
  </si>
  <si>
    <t>Ion Exchange Plant - Base Exchange Softening - Domestic (capacity usually below 50 litres)</t>
  </si>
  <si>
    <t>Special Water Treatment Devices</t>
  </si>
  <si>
    <t>Water Treatment - Iron Removal</t>
  </si>
  <si>
    <t>Water Treatment - pH Correction</t>
  </si>
  <si>
    <t>Water Treatment - Activated Carbon Filtration</t>
  </si>
  <si>
    <t>Water Treatment - Turbidity Treatment</t>
  </si>
  <si>
    <t>Water Filtration and Conditioning - Active Carbon Cartridge Filter</t>
  </si>
  <si>
    <t>Water Filtration and Conditioning - Bacterial Removal Filters</t>
  </si>
  <si>
    <t>Water Filtration and Conditioning - Sealed or Combined Type</t>
  </si>
  <si>
    <t>Water Filtration and Conditioning - Sediment Removal Filters</t>
  </si>
  <si>
    <t>Water Filtration and Conditioning - Magnetic Water Conditioners</t>
  </si>
  <si>
    <t>Reverse Osmosis</t>
  </si>
  <si>
    <t>Chlorine Dioxide Low Dosing Domestic Water Systems</t>
  </si>
  <si>
    <t>Carbon Dioxide Dosing System</t>
  </si>
  <si>
    <t>Chlorine Analyser/Controller System</t>
  </si>
  <si>
    <t>Concentrate Filling Station (Haemodialysis)</t>
  </si>
  <si>
    <t>Water Purification and Demineralisation Equipment</t>
  </si>
  <si>
    <t>Chemical dosing system</t>
  </si>
  <si>
    <t>5.4.3.23</t>
  </si>
  <si>
    <t>5.4.3.24</t>
  </si>
  <si>
    <t>5.4.3.25</t>
  </si>
  <si>
    <t>Gas-Fired Heater Batteries - Indirect</t>
  </si>
  <si>
    <t>5.4.3.26</t>
  </si>
  <si>
    <t>Expansion vessel</t>
  </si>
  <si>
    <t>Vacuum Degasser</t>
  </si>
  <si>
    <t>5.4.4</t>
  </si>
  <si>
    <t>5.4.4.1</t>
  </si>
  <si>
    <t>Direct Fired Water Heaters</t>
  </si>
  <si>
    <t>5.4.4.2</t>
  </si>
  <si>
    <t>5.4.5</t>
  </si>
  <si>
    <t>5.4.5.1</t>
  </si>
  <si>
    <t>Steam services pipe work systems</t>
  </si>
  <si>
    <t>Mild steel</t>
  </si>
  <si>
    <t>5.4.5.2</t>
  </si>
  <si>
    <t>5.4.5.2.X</t>
  </si>
  <si>
    <t>5.4.5.3</t>
  </si>
  <si>
    <t>5.4.5.4</t>
  </si>
  <si>
    <t>5.4.5.5</t>
  </si>
  <si>
    <t>Condensate pump sets</t>
  </si>
  <si>
    <t>5.4.5.5.1</t>
  </si>
  <si>
    <t>Large Float / Automatic Condensate Steam Pump</t>
  </si>
  <si>
    <t>5.4.5.5.2</t>
  </si>
  <si>
    <t>Ogden Steam Pump</t>
  </si>
  <si>
    <t>5.4.5.6</t>
  </si>
  <si>
    <t>Steam connection outlets</t>
  </si>
  <si>
    <t>5.4.5.7</t>
  </si>
  <si>
    <t>5.4.5.7.X</t>
  </si>
  <si>
    <t>5.4.5.8</t>
  </si>
  <si>
    <t>Heat Exchangers - Steam to Air</t>
  </si>
  <si>
    <t>5.4.5.9</t>
  </si>
  <si>
    <t>5.4.5.9.1</t>
  </si>
  <si>
    <t>5.4.5.9.2</t>
  </si>
  <si>
    <t>5.4.5.9.3</t>
  </si>
  <si>
    <t>5.4.5.10</t>
  </si>
  <si>
    <t>5.4.5.11</t>
  </si>
  <si>
    <t>5.4.5.12</t>
  </si>
  <si>
    <t>5.4.5.13</t>
  </si>
  <si>
    <t>5.4.5.14</t>
  </si>
  <si>
    <t>Flash Steam Vessel</t>
  </si>
  <si>
    <t>5.4.5.15</t>
  </si>
  <si>
    <t>Steam Trap Monitor</t>
  </si>
  <si>
    <t>5.4.5.16</t>
  </si>
  <si>
    <t>Hotwell/Boiler Feed Tank</t>
  </si>
  <si>
    <t>Steam Meter</t>
  </si>
  <si>
    <t>5.5</t>
  </si>
  <si>
    <t>Heat Source</t>
  </si>
  <si>
    <t>5.5.1</t>
  </si>
  <si>
    <t>5.5.1.1</t>
  </si>
  <si>
    <t>Boilers biomass</t>
  </si>
  <si>
    <t>5.5.1.2</t>
  </si>
  <si>
    <t>Boilers gas/oil</t>
  </si>
  <si>
    <t>5.5.1.2.1</t>
  </si>
  <si>
    <t>Atmospheric Gas Burner - Free Standing Boiler</t>
  </si>
  <si>
    <t>5.5.1.2.2</t>
  </si>
  <si>
    <t>Atmospheric Gas Burner - Condensing Boiler</t>
  </si>
  <si>
    <t>5.5.1.2.3</t>
  </si>
  <si>
    <t>Blown Gas Burner Condensing Boiler</t>
  </si>
  <si>
    <t>5.5.1.2.4</t>
  </si>
  <si>
    <t>Blown Gas Burner Modular Boiler</t>
  </si>
  <si>
    <t>5.5.1.2.5</t>
  </si>
  <si>
    <t>Forced Draught Gas Condensing Boiler</t>
  </si>
  <si>
    <t>5.5.1.2.6</t>
  </si>
  <si>
    <t>Oil Condensing Boiler - Forced Draught (Pressure Jet)</t>
  </si>
  <si>
    <t>5.5.1.2.7</t>
  </si>
  <si>
    <t>Boilers MTHW up to 120ºC</t>
  </si>
  <si>
    <t>5.5.1.2.8</t>
  </si>
  <si>
    <t>Boilers LTHW up to 95ºC</t>
  </si>
  <si>
    <t>5.5.1.2.9</t>
  </si>
  <si>
    <t>Atmospheric Gas Burner Boiler - Small and/or Wall Hung for Domestic/Light Commercial Installation</t>
  </si>
  <si>
    <t>5.5.1.2.10</t>
  </si>
  <si>
    <t>Combination Atmospheric Burner Gas Boiler</t>
  </si>
  <si>
    <t>5.5.1.2.11</t>
  </si>
  <si>
    <t>Atmospheric Gas Burner/Condensing Combination Boiler</t>
  </si>
  <si>
    <t>5.5.1.2.12</t>
  </si>
  <si>
    <t>Atmospheric Gas Burners</t>
  </si>
  <si>
    <t>5.5.1.2.13</t>
  </si>
  <si>
    <t>Blown Gas Burner</t>
  </si>
  <si>
    <t>5.5.1.2.14</t>
  </si>
  <si>
    <t>Forced Draught Gas Burner</t>
  </si>
  <si>
    <t>5.5.1.2.15</t>
  </si>
  <si>
    <t>Oil Burner - Forced Draught (Pressure Jet)</t>
  </si>
  <si>
    <t>5.5.1.2.16</t>
  </si>
  <si>
    <t>Light Oil Vaporising Pot Burner</t>
  </si>
  <si>
    <t>5.5.1.2.17</t>
  </si>
  <si>
    <t>Gas/Oil Burners - Dual Fuel</t>
  </si>
  <si>
    <t>5.5.1.3</t>
  </si>
  <si>
    <t>Coal Fired Boilers - Coal and Ash Handling inc</t>
  </si>
  <si>
    <t>5.5.1.4</t>
  </si>
  <si>
    <t>Coal Fired Boilers - Bunkers and Conveyors</t>
  </si>
  <si>
    <t>5.5.1.5</t>
  </si>
  <si>
    <t>Ash Handling System</t>
  </si>
  <si>
    <t>5.5.1.6</t>
  </si>
  <si>
    <t>Coal Feed Mechanisms - Under Feed Stokers</t>
  </si>
  <si>
    <t>5.5.1.7</t>
  </si>
  <si>
    <t>Coal Feed Mechanisms - Chain Grate Stokers</t>
  </si>
  <si>
    <t>5.5.1.8</t>
  </si>
  <si>
    <t>Storage Silo - Coal</t>
  </si>
  <si>
    <t>5.5.1.9</t>
  </si>
  <si>
    <t>Boilers electric</t>
  </si>
  <si>
    <t>5.5.1.9.1</t>
  </si>
  <si>
    <t>Electric Boilers</t>
  </si>
  <si>
    <t>5.5.1.9.2</t>
  </si>
  <si>
    <t>Electrode Boilers</t>
  </si>
  <si>
    <t>5.5.1.10</t>
  </si>
  <si>
    <t>5.5.1.10.1</t>
  </si>
  <si>
    <t>Packaged Steam Generators</t>
  </si>
  <si>
    <t>5.5.1.10.2</t>
  </si>
  <si>
    <t>Packaged Steam Generators - Electric</t>
  </si>
  <si>
    <t>5.5.1.11</t>
  </si>
  <si>
    <t>Waste and wood burning appliances – fire safety circuits</t>
  </si>
  <si>
    <t>5.5.1.12</t>
  </si>
  <si>
    <t>Waste and wood burning appliances - combustion chamber</t>
  </si>
  <si>
    <t>5.5.1.13</t>
  </si>
  <si>
    <t>Waste and wood burning appliances – Boiler</t>
  </si>
  <si>
    <t>5.5.1.14</t>
  </si>
  <si>
    <t>Storage silo - wood chip / pellets</t>
  </si>
  <si>
    <t>5.5.1.15</t>
  </si>
  <si>
    <t>5.5.1.15.1</t>
  </si>
  <si>
    <t>Combined Heat and Power (CHP) - Diesel Fuel Engine</t>
  </si>
  <si>
    <t>5.5.1.15.2</t>
  </si>
  <si>
    <t>Combined Heat and Power (CHP) - Gaseous Fuel Engine</t>
  </si>
  <si>
    <t>5.5.1.16</t>
  </si>
  <si>
    <t>5.5.1.16.1</t>
  </si>
  <si>
    <t>Air to Water Heat Pump</t>
  </si>
  <si>
    <t>5.5.1.16.2</t>
  </si>
  <si>
    <t>Water to Water Heat Pump</t>
  </si>
  <si>
    <t>5.5.1.17</t>
  </si>
  <si>
    <t>5.5.1.18</t>
  </si>
  <si>
    <t xml:space="preserve">Pumps </t>
  </si>
  <si>
    <t>5.5.1.18.X</t>
  </si>
  <si>
    <t>5.5.1.19</t>
  </si>
  <si>
    <t>5.5.1.19.1</t>
  </si>
  <si>
    <t>Solar Hot Water Panels and Similar Collecting Devices - Plate Type</t>
  </si>
  <si>
    <t>5.5.1.19.2</t>
  </si>
  <si>
    <t>Solar Hot Water Panels and Similar Collecting Devices - Vacuum Tube Type</t>
  </si>
  <si>
    <t>5.5.1.20</t>
  </si>
  <si>
    <t>Water tanks</t>
  </si>
  <si>
    <t>5.5.1.20.1</t>
  </si>
  <si>
    <t>5.5.1.20.2</t>
  </si>
  <si>
    <t>5.5.1.21</t>
  </si>
  <si>
    <t>5.5.1.21.X</t>
  </si>
  <si>
    <t>5.5.1.22</t>
  </si>
  <si>
    <t>5.5.1.23</t>
  </si>
  <si>
    <t>5.5.1.24</t>
  </si>
  <si>
    <t>Flues - All Combustible Fuels</t>
  </si>
  <si>
    <t>5.5.1.24.1</t>
  </si>
  <si>
    <t>Flues outside and inside</t>
  </si>
  <si>
    <t>5.5.1.24.2</t>
  </si>
  <si>
    <t>Flues inside (brick or concrete)</t>
  </si>
  <si>
    <t>5.5.1.24.3</t>
  </si>
  <si>
    <t>Flues inside (mild steel)</t>
  </si>
  <si>
    <t>5.5.1.24.4</t>
  </si>
  <si>
    <t>Flues inside (stainless steel)</t>
  </si>
  <si>
    <t>5.5.1.25</t>
  </si>
  <si>
    <t>Flue Gas Oxygen Control</t>
  </si>
  <si>
    <t>5.5.1.26</t>
  </si>
  <si>
    <t>Flues  - Fan Dilution Units</t>
  </si>
  <si>
    <t>5.5.1.28</t>
  </si>
  <si>
    <t>Boilers steam</t>
  </si>
  <si>
    <t>5.5.1.29</t>
  </si>
  <si>
    <t>Sample Cooler</t>
  </si>
  <si>
    <t>5.5.1.30</t>
  </si>
  <si>
    <t>5.5.1.30.X</t>
  </si>
  <si>
    <t>5.5.1.31</t>
  </si>
  <si>
    <t>5.5.1.31.X</t>
  </si>
  <si>
    <t>5.5.1.32</t>
  </si>
  <si>
    <t>Expansion vessels</t>
  </si>
  <si>
    <t>5.5.1.33</t>
  </si>
  <si>
    <t>5.5.1.33.X</t>
  </si>
  <si>
    <t>5.5.1.34</t>
  </si>
  <si>
    <t>5.6</t>
  </si>
  <si>
    <t>Space Heating and Air Conditioning</t>
  </si>
  <si>
    <t>5.6.1</t>
  </si>
  <si>
    <t>Central Heating</t>
  </si>
  <si>
    <t>5.6.1.1</t>
  </si>
  <si>
    <t>5.6.1.2</t>
  </si>
  <si>
    <t>Air Dirt Separators</t>
  </si>
  <si>
    <t>5.6.1.3</t>
  </si>
  <si>
    <t>Heat emission units</t>
  </si>
  <si>
    <t>5.6.1.3.1</t>
  </si>
  <si>
    <t>Heat Emitters - Unit Heaters</t>
  </si>
  <si>
    <t>5.6.1.3.2</t>
  </si>
  <si>
    <t>Heat Emitters - Natural Convectors, Finned Convectors and Perimeter (Skirting) Heating</t>
  </si>
  <si>
    <t>5.6.1.3.3</t>
  </si>
  <si>
    <t>Heat Emitters - Radiant Strip</t>
  </si>
  <si>
    <t>5.6.1.3.4</t>
  </si>
  <si>
    <t>Radiators —  aluminium</t>
  </si>
  <si>
    <t>5.6.1.3.5</t>
  </si>
  <si>
    <t>Radiators —  cast iron</t>
  </si>
  <si>
    <t>5.6.1.3.6</t>
  </si>
  <si>
    <t>Radiators —  steel</t>
  </si>
  <si>
    <t>5.6.1.4</t>
  </si>
  <si>
    <t>Underfloor heating</t>
  </si>
  <si>
    <t>5.6.1.4.1</t>
  </si>
  <si>
    <t>Underfloor heating - wet</t>
  </si>
  <si>
    <t>5.6.1.4.2</t>
  </si>
  <si>
    <t>Underfloor heating - electric</t>
  </si>
  <si>
    <t>5.6.1.5</t>
  </si>
  <si>
    <t>Heating ceiling panels</t>
  </si>
  <si>
    <t>5.6.1.6</t>
  </si>
  <si>
    <t>5.6.1.7</t>
  </si>
  <si>
    <t>5.6.1.8</t>
  </si>
  <si>
    <t>5.6.1.8.1</t>
  </si>
  <si>
    <t>Heat Emitters - Fan Convector Type (LTHW or Steam)</t>
  </si>
  <si>
    <t>5.6.1.8.2</t>
  </si>
  <si>
    <t>Heat Emitters - Fan Convector Type (Electric)</t>
  </si>
  <si>
    <t>5.6.1.9</t>
  </si>
  <si>
    <t>5.6.1.10</t>
  </si>
  <si>
    <t>5.6.1.11</t>
  </si>
  <si>
    <t>Electric Heaters - Radiators, Tubular Heaters and Oil Filled Heaters</t>
  </si>
  <si>
    <t>5.6.1.12</t>
  </si>
  <si>
    <t>5.6.1.13</t>
  </si>
  <si>
    <t>5.6.1.13.X</t>
  </si>
  <si>
    <t>5.6.1.14</t>
  </si>
  <si>
    <t>5.6.1.14.X</t>
  </si>
  <si>
    <t>See SUP - Ductwork</t>
  </si>
  <si>
    <t>5.6.1.15</t>
  </si>
  <si>
    <t>Air Handling Units</t>
  </si>
  <si>
    <t>5.6.1.16</t>
  </si>
  <si>
    <t>5.6.1.17</t>
  </si>
  <si>
    <t>Ventilation Grilles - External</t>
  </si>
  <si>
    <t>5.6.1.18</t>
  </si>
  <si>
    <t>5.6.1.19</t>
  </si>
  <si>
    <t>Bird Screens</t>
  </si>
  <si>
    <t>5.6.1.20</t>
  </si>
  <si>
    <t>Insect Screens</t>
  </si>
  <si>
    <t>5.6.1.21</t>
  </si>
  <si>
    <t>Ventilation Grilles - Internal</t>
  </si>
  <si>
    <t>5.6.1.22</t>
  </si>
  <si>
    <t>Ventilation Diffusers</t>
  </si>
  <si>
    <t>5.6.1.23</t>
  </si>
  <si>
    <t>5.6.1.24</t>
  </si>
  <si>
    <t>5.6.1.25</t>
  </si>
  <si>
    <t>Duct heat battery – electric</t>
  </si>
  <si>
    <t>5.6.1.26</t>
  </si>
  <si>
    <t>5.6.1.26.X</t>
  </si>
  <si>
    <t>nr / System</t>
  </si>
  <si>
    <t>5.6.1.27</t>
  </si>
  <si>
    <t>5.6.1.27.1</t>
  </si>
  <si>
    <t>5.6.1.27.2</t>
  </si>
  <si>
    <t>5.6.1.28</t>
  </si>
  <si>
    <t>Actuators</t>
  </si>
  <si>
    <t>5.6.1.28.X</t>
  </si>
  <si>
    <t>See SUP -  Actuators</t>
  </si>
  <si>
    <t>5.6.1.29</t>
  </si>
  <si>
    <t>5.6.1.30</t>
  </si>
  <si>
    <t>5.6.1.30.X</t>
  </si>
  <si>
    <t>5.6.1.31</t>
  </si>
  <si>
    <t>Heat Interface Unit</t>
  </si>
  <si>
    <t>5.6.1.31.1</t>
  </si>
  <si>
    <t>Direct</t>
  </si>
  <si>
    <t>5.6.1.31.2</t>
  </si>
  <si>
    <t>Indirect</t>
  </si>
  <si>
    <t>5.6.2</t>
  </si>
  <si>
    <t>5.6.2.1</t>
  </si>
  <si>
    <t>Heat emitters</t>
  </si>
  <si>
    <t>Oil Fired Space Heaters</t>
  </si>
  <si>
    <t>LTHW Overdoor Air Curtain/Heater</t>
  </si>
  <si>
    <t>Gas Fired Ceramic Plaque Infra-Red Heaters</t>
  </si>
  <si>
    <t>5.6.2.1.4</t>
  </si>
  <si>
    <t>Gas Radiant Tube Heaters</t>
  </si>
  <si>
    <t>5.6.2.1.5</t>
  </si>
  <si>
    <t>Gas Fired Radiant Heaters</t>
  </si>
  <si>
    <t>5.6.2.1.6</t>
  </si>
  <si>
    <t>5.6.2.1.7</t>
  </si>
  <si>
    <t>Gas Fire</t>
  </si>
  <si>
    <t>5.6.2.1.8</t>
  </si>
  <si>
    <t>Gas Fired Unit Heaters</t>
  </si>
  <si>
    <t>5.6.2.1.9</t>
  </si>
  <si>
    <t>Electric Overdoor Air Curtain/Heater</t>
  </si>
  <si>
    <t>5.6.2.1.10</t>
  </si>
  <si>
    <t>Gas Fired Natural and Fan Assisted Heaters - Conventional and Balanced Flue</t>
  </si>
  <si>
    <t>5.6.2.2</t>
  </si>
  <si>
    <t>Flues</t>
  </si>
  <si>
    <t>5.6.2.2.1</t>
  </si>
  <si>
    <t>5.6.2.3</t>
  </si>
  <si>
    <t>5.6.2.3.X</t>
  </si>
  <si>
    <t>5.6.3</t>
  </si>
  <si>
    <t>5.6.3.1</t>
  </si>
  <si>
    <t>Chilled beams</t>
  </si>
  <si>
    <t>5.6.3.2</t>
  </si>
  <si>
    <t>Terminal units – fan coils</t>
  </si>
  <si>
    <t>5.6.3.3</t>
  </si>
  <si>
    <t>5.6.3.3.1</t>
  </si>
  <si>
    <t>Terminal Units Vav - Self Powered</t>
  </si>
  <si>
    <t>5.6.3.3.2</t>
  </si>
  <si>
    <t>Terminal Units Vav - Fan Powered</t>
  </si>
  <si>
    <t>5.6.3.3.3</t>
  </si>
  <si>
    <t>Terminal Units Vav - Pneumatic Powered</t>
  </si>
  <si>
    <t>5.6.3.4</t>
  </si>
  <si>
    <t>5.6.3.5</t>
  </si>
  <si>
    <t>Chillers</t>
  </si>
  <si>
    <t>5.6.3.5.1</t>
  </si>
  <si>
    <t>Packaged Chiller Units</t>
  </si>
  <si>
    <t>5.6.3.5.2</t>
  </si>
  <si>
    <t>Lithium Bromide/Water Absorption Chillers</t>
  </si>
  <si>
    <t>5.6.3.5.3</t>
  </si>
  <si>
    <t>Gas Fired Absorption Chiller Up to 18kw Cooling Capacity</t>
  </si>
  <si>
    <t>5.6.3.5.4</t>
  </si>
  <si>
    <t>Condensers - Water Cooled</t>
  </si>
  <si>
    <t>5.6.3.5.5</t>
  </si>
  <si>
    <t>Condensers - Air Cooled</t>
  </si>
  <si>
    <t>5.6.3.5.6</t>
  </si>
  <si>
    <t>Dry Coolers</t>
  </si>
  <si>
    <t>5.6.3.5.7</t>
  </si>
  <si>
    <t>Refrigeration Evaporators</t>
  </si>
  <si>
    <t>5.6.3.5.8</t>
  </si>
  <si>
    <t>Solar Thermal Absorption Chillers</t>
  </si>
  <si>
    <t>5.6.3.6</t>
  </si>
  <si>
    <t>5.6.3.7</t>
  </si>
  <si>
    <t>5.6.3.7.1</t>
  </si>
  <si>
    <t>Ceramic</t>
  </si>
  <si>
    <t>5.6.3.7.2</t>
  </si>
  <si>
    <t xml:space="preserve">Epoxy treated metal </t>
  </si>
  <si>
    <t>5.6.3.7.3</t>
  </si>
  <si>
    <t>Galvanised metal</t>
  </si>
  <si>
    <t>5.6.3.7.4</t>
  </si>
  <si>
    <t xml:space="preserve">Stainless steel </t>
  </si>
  <si>
    <t>5.6.3.8</t>
  </si>
  <si>
    <t>Adiabatic Coolers</t>
  </si>
  <si>
    <t>5.6.3.9</t>
  </si>
  <si>
    <t>5.6.3.10</t>
  </si>
  <si>
    <t>5.6.3.10.X</t>
  </si>
  <si>
    <t>5.6.3.11</t>
  </si>
  <si>
    <t>5.6.3.11.X</t>
  </si>
  <si>
    <t>5.6.3.12</t>
  </si>
  <si>
    <t>5.6.3.12.X</t>
  </si>
  <si>
    <t>5.6.3.13</t>
  </si>
  <si>
    <t>5.6.3.14</t>
  </si>
  <si>
    <t>5.6.3.15</t>
  </si>
  <si>
    <t>5.6.3.16</t>
  </si>
  <si>
    <t xml:space="preserve">Air handling units           </t>
  </si>
  <si>
    <t>5.6.3.16.1</t>
  </si>
  <si>
    <t>External located</t>
  </si>
  <si>
    <t>5.6.3.16.2</t>
  </si>
  <si>
    <t>Internal located</t>
  </si>
  <si>
    <t>5.6.3.17</t>
  </si>
  <si>
    <t xml:space="preserve">Belt drives </t>
  </si>
  <si>
    <t>5.6.3.18</t>
  </si>
  <si>
    <t>5.6.3.18.X</t>
  </si>
  <si>
    <t>5.6.3.19</t>
  </si>
  <si>
    <t>5.6.3.19.1</t>
  </si>
  <si>
    <t>5.6.3.19.2</t>
  </si>
  <si>
    <t>5.6.3.20</t>
  </si>
  <si>
    <t>Compressors</t>
  </si>
  <si>
    <t>5.6.3.20.X</t>
  </si>
  <si>
    <t>See SUP -  Compressors</t>
  </si>
  <si>
    <t>5.6.3.21</t>
  </si>
  <si>
    <t>5.6.3.21.X</t>
  </si>
  <si>
    <t>5.6.3.22</t>
  </si>
  <si>
    <t>5.6.3.22.X</t>
  </si>
  <si>
    <t>5.6.3.23</t>
  </si>
  <si>
    <t>5.6.3.23.X</t>
  </si>
  <si>
    <t>5.6.3.24</t>
  </si>
  <si>
    <t>Side Stream Filtration Units</t>
  </si>
  <si>
    <t>5.6.4</t>
  </si>
  <si>
    <t>5.6.4.1</t>
  </si>
  <si>
    <t>Air conditioning units</t>
  </si>
  <si>
    <t>DX Split Systems (With Gas, Electric or Hot Water Heaters)</t>
  </si>
  <si>
    <t>Data Centre Cooling Plant - Direct Expansion (DX)</t>
  </si>
  <si>
    <t>5.6.4.2</t>
  </si>
  <si>
    <t>5.6.4.3</t>
  </si>
  <si>
    <t>Refrigerant Distribution System</t>
  </si>
  <si>
    <t>5.6.4.4</t>
  </si>
  <si>
    <t>5.6.4.4.X</t>
  </si>
  <si>
    <t>5.6.4.5</t>
  </si>
  <si>
    <t>5.6.4.5.X</t>
  </si>
  <si>
    <t>5.6.4.6</t>
  </si>
  <si>
    <t>5.6.4.7</t>
  </si>
  <si>
    <t>5.6.4.8</t>
  </si>
  <si>
    <t>5.6.4.9</t>
  </si>
  <si>
    <t>5.6.4.10</t>
  </si>
  <si>
    <t>5.6.4.11</t>
  </si>
  <si>
    <t>5.6.4.12</t>
  </si>
  <si>
    <t>5.6.4.12.X</t>
  </si>
  <si>
    <t>5.6.4.13</t>
  </si>
  <si>
    <t>5.6.4.13.1</t>
  </si>
  <si>
    <t>5.6.4.13.2</t>
  </si>
  <si>
    <t>5.6.4.14</t>
  </si>
  <si>
    <t>5.6.4.14.1</t>
  </si>
  <si>
    <t>5.6.4.14.2</t>
  </si>
  <si>
    <t>5.6.4.14.3</t>
  </si>
  <si>
    <t>Brine to Water Heat Pump</t>
  </si>
  <si>
    <t>5.6.4.15</t>
  </si>
  <si>
    <t>5.6.4.15.X</t>
  </si>
  <si>
    <t>5.6.4.16</t>
  </si>
  <si>
    <t>Chilled and Condenser Water Systems</t>
  </si>
  <si>
    <t>5.6.5</t>
  </si>
  <si>
    <t>5.6.5.1</t>
  </si>
  <si>
    <t>Terminal Units - Fan Coil</t>
  </si>
  <si>
    <t>Variable Refrigerant Flow (VRF) Indoor Units</t>
  </si>
  <si>
    <t>5.6.5.2</t>
  </si>
  <si>
    <t>5.6.5.2.1</t>
  </si>
  <si>
    <t>5.6.5.2.2</t>
  </si>
  <si>
    <t>5.6.5.2.3</t>
  </si>
  <si>
    <t>5.6.5.3</t>
  </si>
  <si>
    <t>5.6.5.3.1</t>
  </si>
  <si>
    <t>5.6.5.3.2</t>
  </si>
  <si>
    <t>Data Centre Cooling Plant - Chilled Water</t>
  </si>
  <si>
    <t>5.6.5.3.3</t>
  </si>
  <si>
    <t>5.6.5.3.4</t>
  </si>
  <si>
    <t>5.6.5.3.5</t>
  </si>
  <si>
    <t>5.6.5.4</t>
  </si>
  <si>
    <t>5.6.5.4.1</t>
  </si>
  <si>
    <t>5.6.5.4.2</t>
  </si>
  <si>
    <t>5.6.5.4.3</t>
  </si>
  <si>
    <t>5.6.5.4.4</t>
  </si>
  <si>
    <t>5.6.5.4.5</t>
  </si>
  <si>
    <t>5.6.5.4.6</t>
  </si>
  <si>
    <t>5.6.5.4.7</t>
  </si>
  <si>
    <t>5.6.5.4.8</t>
  </si>
  <si>
    <t>5.6.5.5</t>
  </si>
  <si>
    <t>5.6.5.6</t>
  </si>
  <si>
    <t>5.6.5.7</t>
  </si>
  <si>
    <t>5.6.5.8</t>
  </si>
  <si>
    <t>5.6.5.8.X</t>
  </si>
  <si>
    <t>5.6.5.9</t>
  </si>
  <si>
    <t>5.6.5.9.X</t>
  </si>
  <si>
    <t>5.6.5.10</t>
  </si>
  <si>
    <t>5.6.5.10.X</t>
  </si>
  <si>
    <t>5.6.5.11</t>
  </si>
  <si>
    <t>5.6.5.12</t>
  </si>
  <si>
    <t>5.6.5.13</t>
  </si>
  <si>
    <t>5.6.5.14</t>
  </si>
  <si>
    <t>5.6.5.15</t>
  </si>
  <si>
    <t>5.6.5.16</t>
  </si>
  <si>
    <t>5.6.5.17</t>
  </si>
  <si>
    <t>5.6.5.17.1</t>
  </si>
  <si>
    <t>5.6.5.17.2</t>
  </si>
  <si>
    <t>5.6.5.18</t>
  </si>
  <si>
    <t>5.6.5.19</t>
  </si>
  <si>
    <t>5.6.5.19.X</t>
  </si>
  <si>
    <t>5.6.5.20</t>
  </si>
  <si>
    <t>5.6.5.20.1</t>
  </si>
  <si>
    <t>5.6.5.20.2</t>
  </si>
  <si>
    <t>5.6.5.21</t>
  </si>
  <si>
    <t>Fans</t>
  </si>
  <si>
    <t>5.6.5.21.X</t>
  </si>
  <si>
    <t>See SUP -  Fans</t>
  </si>
  <si>
    <t>5.6.5.22</t>
  </si>
  <si>
    <t>5.6.5.22.X</t>
  </si>
  <si>
    <t>5.6.5.23</t>
  </si>
  <si>
    <t>5.6.5.23.X</t>
  </si>
  <si>
    <t>5.6.5.24</t>
  </si>
  <si>
    <t>5.6.5.24.X</t>
  </si>
  <si>
    <t>5.6.5.25</t>
  </si>
  <si>
    <t>5.6.5.25.X</t>
  </si>
  <si>
    <t>5.6.5.26</t>
  </si>
  <si>
    <t>5.6.6</t>
  </si>
  <si>
    <t>5.6.6.1</t>
  </si>
  <si>
    <t>Split systems / DX systems</t>
  </si>
  <si>
    <t>5.6.6.2</t>
  </si>
  <si>
    <t>5.6.6.3</t>
  </si>
  <si>
    <t>5.6.6.4</t>
  </si>
  <si>
    <t>5.6.6.4.X</t>
  </si>
  <si>
    <t>5.6.6.5</t>
  </si>
  <si>
    <t>5.6.6.5.X</t>
  </si>
  <si>
    <t>5.6.6.6</t>
  </si>
  <si>
    <t>5.6.6.6.X</t>
  </si>
  <si>
    <t>5.6.6.7</t>
  </si>
  <si>
    <t>5.6.6.8</t>
  </si>
  <si>
    <t>5.6.6.9</t>
  </si>
  <si>
    <t>5.6.6.10</t>
  </si>
  <si>
    <t>5.6.6.11</t>
  </si>
  <si>
    <t>5.6.6.12</t>
  </si>
  <si>
    <t>5.6.6.13</t>
  </si>
  <si>
    <t>5.6.6.13.X</t>
  </si>
  <si>
    <t>5.6.6.14</t>
  </si>
  <si>
    <t>5.6.6.14.1</t>
  </si>
  <si>
    <t>5.6.6.14.2</t>
  </si>
  <si>
    <t>5.6.6.15</t>
  </si>
  <si>
    <t>5.6.6.15.X</t>
  </si>
  <si>
    <t>5.6.6.16</t>
  </si>
  <si>
    <t>5.6.6.16.X</t>
  </si>
  <si>
    <t>5.6.6.17</t>
  </si>
  <si>
    <t>5.6.6.17.X</t>
  </si>
  <si>
    <t>5.6.6.18</t>
  </si>
  <si>
    <t>5.6.6.18.X</t>
  </si>
  <si>
    <t>5.6.7</t>
  </si>
  <si>
    <t>5.6.7.1</t>
  </si>
  <si>
    <t>Plenum air – heating systems</t>
  </si>
  <si>
    <t>5.6.7.2</t>
  </si>
  <si>
    <t>5.6.7.2.1</t>
  </si>
  <si>
    <t>Terminal Units VAV - Self Powered</t>
  </si>
  <si>
    <t>5.6.7.2.2</t>
  </si>
  <si>
    <t>Terminal Units VAV - Fan Powered</t>
  </si>
  <si>
    <t>5.6.7.2.3</t>
  </si>
  <si>
    <t>Terminal Units VAV - Pneumatic Powered</t>
  </si>
  <si>
    <t>5.6.7.3</t>
  </si>
  <si>
    <t>Humidifiers</t>
  </si>
  <si>
    <t>5.6.7.3.X</t>
  </si>
  <si>
    <t>See SUP - Humidifiers</t>
  </si>
  <si>
    <t>5.6.7.4</t>
  </si>
  <si>
    <t>5.6.7.5</t>
  </si>
  <si>
    <t>5.6.7.6</t>
  </si>
  <si>
    <t>5.6.7.7</t>
  </si>
  <si>
    <t>5.6.7.7.1</t>
  </si>
  <si>
    <t>5.6.7.7.2</t>
  </si>
  <si>
    <t>5.6.7.7.3</t>
  </si>
  <si>
    <t>5.6.7.7.4</t>
  </si>
  <si>
    <t>5.6.7.7.5</t>
  </si>
  <si>
    <t>5.6.7.7.6</t>
  </si>
  <si>
    <t>5.6.7.7.7</t>
  </si>
  <si>
    <t>5.6.7.7.8</t>
  </si>
  <si>
    <t>5.6.7.8</t>
  </si>
  <si>
    <t>5.6.7.8.1</t>
  </si>
  <si>
    <t>Internally located</t>
  </si>
  <si>
    <t>5.6.7.8.2</t>
  </si>
  <si>
    <t>Externally located</t>
  </si>
  <si>
    <t>5.6.7.9</t>
  </si>
  <si>
    <t>5.6.7.10</t>
  </si>
  <si>
    <t>5.6.7.10.1</t>
  </si>
  <si>
    <t>Terminal Units - Constant Volume including Mixing</t>
  </si>
  <si>
    <t>5.6.7.10.2</t>
  </si>
  <si>
    <t>Terminal Units - Induction Units</t>
  </si>
  <si>
    <t>5.6.7.10.3</t>
  </si>
  <si>
    <t>5.6.7.10.4</t>
  </si>
  <si>
    <t>5.6.7.11</t>
  </si>
  <si>
    <t>5.6.7.12</t>
  </si>
  <si>
    <t>5.6.7.13</t>
  </si>
  <si>
    <t>5.6.7.13.X</t>
  </si>
  <si>
    <t>5.6.7.14</t>
  </si>
  <si>
    <t>5.6.7.14.X</t>
  </si>
  <si>
    <t>5.6.7.15</t>
  </si>
  <si>
    <t>5.6.7.15.X</t>
  </si>
  <si>
    <t>5.6.7.16</t>
  </si>
  <si>
    <t>5.6.7.17</t>
  </si>
  <si>
    <t>5.6.7.18</t>
  </si>
  <si>
    <t>5.6.7.19</t>
  </si>
  <si>
    <t>5.6.7.20</t>
  </si>
  <si>
    <t>5.6.7.21</t>
  </si>
  <si>
    <t>5.6.7.22</t>
  </si>
  <si>
    <t>5.6.7.22.X</t>
  </si>
  <si>
    <t>5.6.7.23</t>
  </si>
  <si>
    <t>5.6.7.23.1</t>
  </si>
  <si>
    <t>5.6.7.23.2</t>
  </si>
  <si>
    <t>5.6.7.24</t>
  </si>
  <si>
    <t>5.6.7.24.X</t>
  </si>
  <si>
    <t>5.6.7.25</t>
  </si>
  <si>
    <t>5.6.7.25.X</t>
  </si>
  <si>
    <t>5.6.7.26</t>
  </si>
  <si>
    <t>5.6.7.26.X</t>
  </si>
  <si>
    <t>5.6.7.27</t>
  </si>
  <si>
    <t>5.6.7.27.X</t>
  </si>
  <si>
    <t>5.6.7.28</t>
  </si>
  <si>
    <t>5.6.7.28.X</t>
  </si>
  <si>
    <t>5.6.8</t>
  </si>
  <si>
    <t>5.6.8.1</t>
  </si>
  <si>
    <t>5.6.8.2</t>
  </si>
  <si>
    <t>5.6.8.2.1</t>
  </si>
  <si>
    <t>5.6.8.2.2</t>
  </si>
  <si>
    <t>5.6.8.2.3</t>
  </si>
  <si>
    <t>5.6.8.3</t>
  </si>
  <si>
    <t>5.6.8.4</t>
  </si>
  <si>
    <t>5.6.8.5</t>
  </si>
  <si>
    <t>5.6.8.5.X</t>
  </si>
  <si>
    <t>5.6.8.6</t>
  </si>
  <si>
    <t>5.6.8.6.X</t>
  </si>
  <si>
    <t>5.6.8.7</t>
  </si>
  <si>
    <t>5.6.8.7.X</t>
  </si>
  <si>
    <t>5.6.8.8</t>
  </si>
  <si>
    <t>5.6.8.9</t>
  </si>
  <si>
    <t>5.6.8.10</t>
  </si>
  <si>
    <t>5.6.8.11</t>
  </si>
  <si>
    <t>5.6.8.12</t>
  </si>
  <si>
    <t>5.6.8.13</t>
  </si>
  <si>
    <t>5.6.8.14</t>
  </si>
  <si>
    <t>5.6.8.14.X</t>
  </si>
  <si>
    <t>5.6.8.15</t>
  </si>
  <si>
    <t>5.6.8.15.1</t>
  </si>
  <si>
    <t>5.6.8.15.2</t>
  </si>
  <si>
    <t>5.6.8.16</t>
  </si>
  <si>
    <t>5.6.8.16.1</t>
  </si>
  <si>
    <t>5.6.8.16.2</t>
  </si>
  <si>
    <t>5.6.8.17</t>
  </si>
  <si>
    <t>5.6.8.17.X</t>
  </si>
  <si>
    <t>5.6.8.18</t>
  </si>
  <si>
    <t>5.6.8.18.X</t>
  </si>
  <si>
    <t>5.6.8.19</t>
  </si>
  <si>
    <t>5.6.8.19.X</t>
  </si>
  <si>
    <t>5.6.8.20</t>
  </si>
  <si>
    <t>5.6.8.20.X</t>
  </si>
  <si>
    <t>5.6.8.21</t>
  </si>
  <si>
    <t>5.6.8.21.X</t>
  </si>
  <si>
    <t>5.7</t>
  </si>
  <si>
    <t>Ventilation Systems</t>
  </si>
  <si>
    <t>5.7.1</t>
  </si>
  <si>
    <t>5.7.1.1</t>
  </si>
  <si>
    <t>Ventilating Fans</t>
  </si>
  <si>
    <t>5.7.1.2</t>
  </si>
  <si>
    <t>5.7.1.3</t>
  </si>
  <si>
    <t>5.7.1.3.X</t>
  </si>
  <si>
    <t>5.7.1.4</t>
  </si>
  <si>
    <t>5.7.1.4.X</t>
  </si>
  <si>
    <t>5.7.1.5</t>
  </si>
  <si>
    <t>5.7.1.6</t>
  </si>
  <si>
    <t>5.7.1.7</t>
  </si>
  <si>
    <t>5.7.1.8</t>
  </si>
  <si>
    <t>5.7.1.9</t>
  </si>
  <si>
    <t>5.7.1.10</t>
  </si>
  <si>
    <t>5.7.1.11</t>
  </si>
  <si>
    <t>5.7.1.12</t>
  </si>
  <si>
    <t>5.7.1.12.X</t>
  </si>
  <si>
    <t>5.7.1.13</t>
  </si>
  <si>
    <t>5.7.1.13.X</t>
  </si>
  <si>
    <t>5.7.1.14</t>
  </si>
  <si>
    <t>5.7.1.14.X</t>
  </si>
  <si>
    <t>5.7.1.15</t>
  </si>
  <si>
    <t>5.7.1.15.1</t>
  </si>
  <si>
    <t>5.7.1.15.2</t>
  </si>
  <si>
    <t>5.7.1.16</t>
  </si>
  <si>
    <t>5.7.1.16.X</t>
  </si>
  <si>
    <t>5.7.1.17</t>
  </si>
  <si>
    <t>5.7.1.17.X</t>
  </si>
  <si>
    <t>5.7.1.18</t>
  </si>
  <si>
    <t>5.7.1.18.X</t>
  </si>
  <si>
    <t>5.7.1.19</t>
  </si>
  <si>
    <t>5.7.1.19.X</t>
  </si>
  <si>
    <t>5.7.1.20</t>
  </si>
  <si>
    <t>5.7.1.20.1</t>
  </si>
  <si>
    <t>5.7.1.20.2</t>
  </si>
  <si>
    <t>5.7.2</t>
  </si>
  <si>
    <t>5.7.2.1</t>
  </si>
  <si>
    <t>5.7.2.2</t>
  </si>
  <si>
    <t>5.7.2.3</t>
  </si>
  <si>
    <t>5.7.2.3.1</t>
  </si>
  <si>
    <t>Local Exhaust Ventilation (LEV) Systems</t>
  </si>
  <si>
    <t>5.7.2.3.2</t>
  </si>
  <si>
    <t>Motor Driven Exhaust Hose Reel</t>
  </si>
  <si>
    <t>Spring Recoil Hose Reel</t>
  </si>
  <si>
    <t>5.7.2.3.4</t>
  </si>
  <si>
    <t>Mobile Dust Separator for Spot Extraction</t>
  </si>
  <si>
    <t>5.7.2.3.5</t>
  </si>
  <si>
    <t>Vehicle Exhaust Rail System</t>
  </si>
  <si>
    <t>5.7.2.4</t>
  </si>
  <si>
    <t>5.7.2.5</t>
  </si>
  <si>
    <t>5.7.2.5.1</t>
  </si>
  <si>
    <t>Anaesthetic Gas Scavenging (AGS) Systems</t>
  </si>
  <si>
    <t>5.7.2.5.2</t>
  </si>
  <si>
    <t>5.7.2.6</t>
  </si>
  <si>
    <t>5.7.2.7</t>
  </si>
  <si>
    <t>5.7.2.8</t>
  </si>
  <si>
    <t>5.7.2.8.X</t>
  </si>
  <si>
    <t>5.7.2.9</t>
  </si>
  <si>
    <t>5.7.2.10</t>
  </si>
  <si>
    <t>5.7.2.11</t>
  </si>
  <si>
    <t>5.7.2.12</t>
  </si>
  <si>
    <t>5.7.2.13</t>
  </si>
  <si>
    <t>5.7.2.14</t>
  </si>
  <si>
    <t>5.7.2.15</t>
  </si>
  <si>
    <t>5.7.2.15.X</t>
  </si>
  <si>
    <t>5.7.2.16</t>
  </si>
  <si>
    <t>5.7.2.16.X</t>
  </si>
  <si>
    <t>5.7.2.17</t>
  </si>
  <si>
    <t>5.7.2.17.X</t>
  </si>
  <si>
    <t>5.7.2.18</t>
  </si>
  <si>
    <t>5.7.2.18.X</t>
  </si>
  <si>
    <t>5.7.2.19</t>
  </si>
  <si>
    <t>Air Pressure Relief Damper</t>
  </si>
  <si>
    <t>5.7.2.20</t>
  </si>
  <si>
    <t>Room Pressure Gauges, Magnahelic Gauge Panel and Manometers</t>
  </si>
  <si>
    <t>5.7.3</t>
  </si>
  <si>
    <t>5.7.3.1</t>
  </si>
  <si>
    <t>Smoke extract</t>
  </si>
  <si>
    <t>5.7.3.2</t>
  </si>
  <si>
    <t>5.7.3.2.1</t>
  </si>
  <si>
    <t>Smoke Relief - Powered Smoke and Heat Exhaust Ventilators</t>
  </si>
  <si>
    <t>5.7.3.2.2</t>
  </si>
  <si>
    <t>5.7.3.2.3</t>
  </si>
  <si>
    <t>Powered Pressurisation Fan Systems</t>
  </si>
  <si>
    <t>5.7.3.2.4</t>
  </si>
  <si>
    <t>Smoke Control Systems - Weekly, 3 Monthly and Annual Testing</t>
  </si>
  <si>
    <t>5.7.3.3</t>
  </si>
  <si>
    <t>5.7.3.3.X</t>
  </si>
  <si>
    <t>5.7.3.4</t>
  </si>
  <si>
    <t>5.7.3.4.X</t>
  </si>
  <si>
    <t>5.7.3.5</t>
  </si>
  <si>
    <t>5.7.3.6</t>
  </si>
  <si>
    <t>5.7.3.7</t>
  </si>
  <si>
    <t>5.7.3.8</t>
  </si>
  <si>
    <t>5.7.3.9</t>
  </si>
  <si>
    <t>5.7.3.10</t>
  </si>
  <si>
    <t>5.7.3.11</t>
  </si>
  <si>
    <t>5.7.3.11.X</t>
  </si>
  <si>
    <t>5.7.3.12</t>
  </si>
  <si>
    <t>5.7.3.12.X</t>
  </si>
  <si>
    <t>5.7.3.13</t>
  </si>
  <si>
    <t>5.7.3.13.X</t>
  </si>
  <si>
    <t>5.7.4</t>
  </si>
  <si>
    <t>Respiratory Protection</t>
  </si>
  <si>
    <t>5.7.4.1</t>
  </si>
  <si>
    <t>Respiratory Protective Equipment (RPE)</t>
  </si>
  <si>
    <t>5.7.4.1.1</t>
  </si>
  <si>
    <t>Breathing Apparatus</t>
  </si>
  <si>
    <t>5.7.4.1.2</t>
  </si>
  <si>
    <t>Filtering Devices</t>
  </si>
  <si>
    <t>5.8</t>
  </si>
  <si>
    <t>Electrical Installations</t>
  </si>
  <si>
    <t>5.8.1</t>
  </si>
  <si>
    <t>5.8.1.1</t>
  </si>
  <si>
    <t>Low Voltage (LV) Panel Board and Switchgear - Main Intake</t>
  </si>
  <si>
    <t>5.8.1.2</t>
  </si>
  <si>
    <t>Maximum Demand and Power Factor Correction</t>
  </si>
  <si>
    <t>5.8.1.3</t>
  </si>
  <si>
    <t>Power Distribution Unit (PDU)</t>
  </si>
  <si>
    <t>5.8.1.4</t>
  </si>
  <si>
    <t>5.8.1.4.1</t>
  </si>
  <si>
    <t>HV Packaged Substations</t>
  </si>
  <si>
    <t>5.8.1.4.2</t>
  </si>
  <si>
    <t>Oil Switchgear including Oil Circuit Breakers and Oil Switches</t>
  </si>
  <si>
    <t>5.8.1.4.3</t>
  </si>
  <si>
    <t>Air Break Switchgear</t>
  </si>
  <si>
    <t>5.8.1.4.4</t>
  </si>
  <si>
    <t>Sulphur Hexafluoride Switchgear</t>
  </si>
  <si>
    <t>5.8.1.4.5</t>
  </si>
  <si>
    <t>Vacuum Switchgear</t>
  </si>
  <si>
    <t>5.8.1.4.6</t>
  </si>
  <si>
    <t>Vacuum Indoor Switchgear</t>
  </si>
  <si>
    <t>5.8.1.4.7</t>
  </si>
  <si>
    <t>Ring Main Unit</t>
  </si>
  <si>
    <t>5.8.1.4.8</t>
  </si>
  <si>
    <t>5.8.1.5</t>
  </si>
  <si>
    <t>5.8.1.6</t>
  </si>
  <si>
    <t>Power and Lighting Cabling</t>
  </si>
  <si>
    <t>5.8.1.6.1</t>
  </si>
  <si>
    <t xml:space="preserve">Mineral insulated     </t>
  </si>
  <si>
    <t>5.8.1.6.2</t>
  </si>
  <si>
    <t xml:space="preserve">Thermoplastic            </t>
  </si>
  <si>
    <t>5.8.1.6.3</t>
  </si>
  <si>
    <t xml:space="preserve">Thermosetting           </t>
  </si>
  <si>
    <t>5.8.1.6.4</t>
  </si>
  <si>
    <t>Fire performance</t>
  </si>
  <si>
    <t>5.8.1.7</t>
  </si>
  <si>
    <t>Catenary Electrical Wiring</t>
  </si>
  <si>
    <t>5.8.1.8</t>
  </si>
  <si>
    <t>Conduits</t>
  </si>
  <si>
    <t>5.8.1.9</t>
  </si>
  <si>
    <t>Trunking</t>
  </si>
  <si>
    <t>5.8.1.10</t>
  </si>
  <si>
    <t>Basket</t>
  </si>
  <si>
    <t>5.8.1.11</t>
  </si>
  <si>
    <t>5.8.1.12</t>
  </si>
  <si>
    <t>5.8.1.12.1</t>
  </si>
  <si>
    <t>LV Earthing</t>
  </si>
  <si>
    <t>5.8.1.12.2</t>
  </si>
  <si>
    <t>High Voltage (HV) Earthing</t>
  </si>
  <si>
    <t>5.8.1.13</t>
  </si>
  <si>
    <t>5.8.1.13.1</t>
  </si>
  <si>
    <t>110V Wall Mounted Transformers</t>
  </si>
  <si>
    <t>5.8.1.13.2</t>
  </si>
  <si>
    <t>Fluid Filled Transformer</t>
  </si>
  <si>
    <t>5.8.1.13.3</t>
  </si>
  <si>
    <t>Cast Resin Transformer</t>
  </si>
  <si>
    <t>5.8.1.13.4</t>
  </si>
  <si>
    <t>Frequency converter</t>
  </si>
  <si>
    <t>5.8.1.14</t>
  </si>
  <si>
    <t>5.8.1.15</t>
  </si>
  <si>
    <t>5.8.1.15.1</t>
  </si>
  <si>
    <t>Hazardous Areas - Flameproof Equipment</t>
  </si>
  <si>
    <t>5.8.1.15.2</t>
  </si>
  <si>
    <t>Hazardous Areas - Lighting</t>
  </si>
  <si>
    <t>5.8.1.16</t>
  </si>
  <si>
    <t>5.8.1.17</t>
  </si>
  <si>
    <t>5.8.1.17.X</t>
  </si>
  <si>
    <t>5.8.1.18</t>
  </si>
  <si>
    <t>5.8.1.18.X</t>
  </si>
  <si>
    <t>5.8.2</t>
  </si>
  <si>
    <t>5.8.2.1</t>
  </si>
  <si>
    <t>Electrical Installation - Generally</t>
  </si>
  <si>
    <t>5.8.2.2</t>
  </si>
  <si>
    <t>LV Air Circuit Breakers</t>
  </si>
  <si>
    <t>5.8.2.3</t>
  </si>
  <si>
    <t>Battery Tripping Units</t>
  </si>
  <si>
    <t>5.8.2.4</t>
  </si>
  <si>
    <t>Thermal Imaging of Electrical Systems (under 1000 Va.c.)</t>
  </si>
  <si>
    <t>5.8.2.5</t>
  </si>
  <si>
    <t>5.8.2.6</t>
  </si>
  <si>
    <t>LV switchgear</t>
  </si>
  <si>
    <t>5.8.2.7</t>
  </si>
  <si>
    <t>Uninterruptible Power Supplies</t>
  </si>
  <si>
    <t>5.8.2.8</t>
  </si>
  <si>
    <t>Batteries - Lead Acid - Unsealed</t>
  </si>
  <si>
    <t>5.8.2.9</t>
  </si>
  <si>
    <t>Battery Charging Equipment</t>
  </si>
  <si>
    <t>5.8.2.10</t>
  </si>
  <si>
    <t>Diesel rotary system</t>
  </si>
  <si>
    <t>5.8.2.11</t>
  </si>
  <si>
    <t>5.8.2.12</t>
  </si>
  <si>
    <t>5.8.2.13</t>
  </si>
  <si>
    <t>5.8.2.14</t>
  </si>
  <si>
    <t>5.8.2.15</t>
  </si>
  <si>
    <t>5.8.2.16</t>
  </si>
  <si>
    <t>5.8.2.17</t>
  </si>
  <si>
    <t>Three Phase Circuits</t>
  </si>
  <si>
    <t>5.8.2.18</t>
  </si>
  <si>
    <t>Contactors</t>
  </si>
  <si>
    <t>5.8.2.19</t>
  </si>
  <si>
    <t>Power Filter (LV Active)</t>
  </si>
  <si>
    <t>5.8.2.20</t>
  </si>
  <si>
    <t>Trapped Key Interlocks</t>
  </si>
  <si>
    <t>5.8.2.21</t>
  </si>
  <si>
    <t>Train Shore Supply</t>
  </si>
  <si>
    <t>5.8.2.22</t>
  </si>
  <si>
    <t>Electrical Sub Stations Infrastructure</t>
  </si>
  <si>
    <t>5.8.2.23</t>
  </si>
  <si>
    <t>5.8.2.24</t>
  </si>
  <si>
    <t>Distribution Boards</t>
  </si>
  <si>
    <t>5.8.2.25</t>
  </si>
  <si>
    <t>5.8.2.25.X</t>
  </si>
  <si>
    <t>5.8.2.26</t>
  </si>
  <si>
    <t>Electric Vehicle Charging Equipment</t>
  </si>
  <si>
    <t>5.8.2.26.1</t>
  </si>
  <si>
    <t>Mode 1 Domestic</t>
  </si>
  <si>
    <t>5.8.2.26.2</t>
  </si>
  <si>
    <t>Mode 2 Domestic</t>
  </si>
  <si>
    <t>5.8.2.26.3</t>
  </si>
  <si>
    <t>Mode 3 Domestic and Non Domestic</t>
  </si>
  <si>
    <t>5.8.2.26.4</t>
  </si>
  <si>
    <t>Mode 4 Non Domestic</t>
  </si>
  <si>
    <t>5.8.3</t>
  </si>
  <si>
    <t>5.8.3.1</t>
  </si>
  <si>
    <t>Light fittings – general</t>
  </si>
  <si>
    <t>5.8.3.2</t>
  </si>
  <si>
    <t>5.8.3.2.1</t>
  </si>
  <si>
    <t>Emergency Lighting - Monthly Testing</t>
  </si>
  <si>
    <t>5.8.3.2.2</t>
  </si>
  <si>
    <t>Emergency Lighting - Annual Testing</t>
  </si>
  <si>
    <t>5.8.3.2.3</t>
  </si>
  <si>
    <t>Emergency Lighting System Self Testing - Self-contained</t>
  </si>
  <si>
    <t>5.8.3.2.4</t>
  </si>
  <si>
    <t>Emergency Lighting - Centrally Powered Vented Batteries</t>
  </si>
  <si>
    <t>5.8.3.2.5</t>
  </si>
  <si>
    <t>Emergency Lighting – Lamp Replacement</t>
  </si>
  <si>
    <t>5.8.3.2.6</t>
  </si>
  <si>
    <t>Emergency Lighting - Centrally Powered</t>
  </si>
  <si>
    <t>5.8.3.2.7</t>
  </si>
  <si>
    <t>Emergency Lighting - Self-Contained Fittings</t>
  </si>
  <si>
    <t>5.8.3.3</t>
  </si>
  <si>
    <t>5.8.3.4</t>
  </si>
  <si>
    <t>5.8.3.5</t>
  </si>
  <si>
    <t>5.8.3.5.1</t>
  </si>
  <si>
    <t>5.8.3.5.2</t>
  </si>
  <si>
    <t>5.8.3.6</t>
  </si>
  <si>
    <t>5.8.3.7</t>
  </si>
  <si>
    <t>5.8.3.8</t>
  </si>
  <si>
    <t>5.8.3.9</t>
  </si>
  <si>
    <t>Lighting switches (Major)</t>
  </si>
  <si>
    <t>5.8.3.10</t>
  </si>
  <si>
    <t>5.8.3.10.1</t>
  </si>
  <si>
    <t>Lamps - Tungsten Filament</t>
  </si>
  <si>
    <t>5.8.3.10.2</t>
  </si>
  <si>
    <t>Lamps - LED</t>
  </si>
  <si>
    <t>5.8.3.10.3</t>
  </si>
  <si>
    <t>Lamps - Fluorescent</t>
  </si>
  <si>
    <t>5.8.3.10.4</t>
  </si>
  <si>
    <t>Lamps - Discharge</t>
  </si>
  <si>
    <t>5.8.3.11</t>
  </si>
  <si>
    <t>5.8.3.11.X</t>
  </si>
  <si>
    <t>5.8.3.12</t>
  </si>
  <si>
    <t>Distribution boards</t>
  </si>
  <si>
    <t>5.8.3.13</t>
  </si>
  <si>
    <t>Control relays</t>
  </si>
  <si>
    <t>5.8.3.13.X</t>
  </si>
  <si>
    <t>5.8.3.14</t>
  </si>
  <si>
    <t>Equipment Columns</t>
  </si>
  <si>
    <t>5.8.3.14.1</t>
  </si>
  <si>
    <t>Fixed</t>
  </si>
  <si>
    <t>5.8.3.14.2</t>
  </si>
  <si>
    <t>Base-Hinged</t>
  </si>
  <si>
    <t>5.8.4</t>
  </si>
  <si>
    <t>5.8.4.1</t>
  </si>
  <si>
    <t>Illuminated display units</t>
  </si>
  <si>
    <t>5.8.4.2</t>
  </si>
  <si>
    <t>5.8.4.3</t>
  </si>
  <si>
    <t>5.8.4.4</t>
  </si>
  <si>
    <t>5.8.4.5</t>
  </si>
  <si>
    <t>5.8.4.6</t>
  </si>
  <si>
    <t>5.8.4.7</t>
  </si>
  <si>
    <t>5.8.4.8</t>
  </si>
  <si>
    <t>5.8.4.9</t>
  </si>
  <si>
    <t>5.8.4.9.X</t>
  </si>
  <si>
    <t>5.8.5</t>
  </si>
  <si>
    <t>5.8.5.1</t>
  </si>
  <si>
    <t>Standby generator</t>
  </si>
  <si>
    <t>Power Generation - Standby Generator</t>
  </si>
  <si>
    <t>Power Generation - Standby Generator with Life Safety System Duties</t>
  </si>
  <si>
    <t>5.8.5.2</t>
  </si>
  <si>
    <t>5.8.5.3</t>
  </si>
  <si>
    <t>5.8.5.4</t>
  </si>
  <si>
    <t>Building size</t>
  </si>
  <si>
    <t>5.8.5.5</t>
  </si>
  <si>
    <t>5.8.5.6</t>
  </si>
  <si>
    <t>5.8.5.6.X</t>
  </si>
  <si>
    <t>5.8.5.7</t>
  </si>
  <si>
    <t>5.8.5.8</t>
  </si>
  <si>
    <t>5.8.5.8.1</t>
  </si>
  <si>
    <t>5.8.5.8.2</t>
  </si>
  <si>
    <t>5.8.5.8.3</t>
  </si>
  <si>
    <t>5.8.5.9</t>
  </si>
  <si>
    <t>5.8.5.9.1</t>
  </si>
  <si>
    <t>5.8.5.9.2</t>
  </si>
  <si>
    <t>5.8.6</t>
  </si>
  <si>
    <t>Earthing and bonding systems</t>
  </si>
  <si>
    <t>5.8.6.1</t>
  </si>
  <si>
    <t>Earthing and bonding cables</t>
  </si>
  <si>
    <t>Neutral Earth Panel</t>
  </si>
  <si>
    <t>5.8.6.1.3</t>
  </si>
  <si>
    <t>5.8.6.2</t>
  </si>
  <si>
    <t>5.8.6.2.1</t>
  </si>
  <si>
    <t>5.8.6.2.2</t>
  </si>
  <si>
    <t>5.8.6.2.3</t>
  </si>
  <si>
    <t>Hazardous Areas - Earthing</t>
  </si>
  <si>
    <t>5.9</t>
  </si>
  <si>
    <t>Fuel Installations</t>
  </si>
  <si>
    <t>5.9.1</t>
  </si>
  <si>
    <t>5.9.1.1</t>
  </si>
  <si>
    <t>Fuel Oil Transfer Pumps</t>
  </si>
  <si>
    <t>5.9.1.2</t>
  </si>
  <si>
    <t>Liquid Nitrogen Plant</t>
  </si>
  <si>
    <t>5.9.1.3</t>
  </si>
  <si>
    <t>Liquid Oxygen Vacuum Insulated Evaporator (VIE) Plant</t>
  </si>
  <si>
    <t>5.9.1.4</t>
  </si>
  <si>
    <t>5.9.1.5</t>
  </si>
  <si>
    <t>5.9.1.5.1</t>
  </si>
  <si>
    <t>Storage Tanks - Liquefied Petroleum Gas (LPG)</t>
  </si>
  <si>
    <t>5.9.1.5.2</t>
  </si>
  <si>
    <t>Oil Storage Tanks - Above Ground</t>
  </si>
  <si>
    <t>Oil Storage Tanks - Above Ground (Operational)</t>
  </si>
  <si>
    <t>Oil Storage Tanks - Underground</t>
  </si>
  <si>
    <t>5.9.1.6</t>
  </si>
  <si>
    <t>Storage Silo</t>
  </si>
  <si>
    <t>5.9.1.6.1</t>
  </si>
  <si>
    <t>Storage Silo - Wood Chip/Pellets</t>
  </si>
  <si>
    <t>5.9.1.6.2</t>
  </si>
  <si>
    <t>5.9.2</t>
  </si>
  <si>
    <t>5.9.2.1</t>
  </si>
  <si>
    <t>5.9.2.2</t>
  </si>
  <si>
    <t>5.9.2.3</t>
  </si>
  <si>
    <t>5.9.2.3.X</t>
  </si>
  <si>
    <t>5.9.2.4</t>
  </si>
  <si>
    <t>5.9.2.5</t>
  </si>
  <si>
    <t>5.9.2.6</t>
  </si>
  <si>
    <t>5.9.2.7</t>
  </si>
  <si>
    <t>Gas Booster Sets</t>
  </si>
  <si>
    <t>5.9.2.8</t>
  </si>
  <si>
    <t>Gas Governor or Gas Regulator</t>
  </si>
  <si>
    <t>5.9.2.9</t>
  </si>
  <si>
    <t>Fuel monitoring equipment</t>
  </si>
  <si>
    <t>5.10</t>
  </si>
  <si>
    <t>5.10.1</t>
  </si>
  <si>
    <t>5.10.1.1</t>
  </si>
  <si>
    <t>Vertical Platform Lifts - Screw Driven</t>
  </si>
  <si>
    <t>Hydraulic Lifts - Passenger</t>
  </si>
  <si>
    <t>5.10.1.1.3</t>
  </si>
  <si>
    <t>Inclined Platform Lift</t>
  </si>
  <si>
    <t>5.10.1.1.4</t>
  </si>
  <si>
    <t>Electric Traction Lifts - Passenger</t>
  </si>
  <si>
    <t>5.10.1.1.5</t>
  </si>
  <si>
    <t>Machine-Room-Less (MRL) Electric Traction Lifts - Passenger</t>
  </si>
  <si>
    <t>5.10.1.1.6</t>
  </si>
  <si>
    <t>Machine-Room-Less (MRL) Hydraulic Lifts - Passenger</t>
  </si>
  <si>
    <t>5.10.1.1.7</t>
  </si>
  <si>
    <t>Vertical Platform Lifts - Encapsulated Chain Drive</t>
  </si>
  <si>
    <t>5.10.1.1.8</t>
  </si>
  <si>
    <t>Vertical Platform Lifts - Hydraulic</t>
  </si>
  <si>
    <t>5.10.1.2</t>
  </si>
  <si>
    <t xml:space="preserve">Passenger Lifts – Fire fighting </t>
  </si>
  <si>
    <t>5.10.1.3</t>
  </si>
  <si>
    <t>Wall Climbing Lifts</t>
  </si>
  <si>
    <t>5.10.1.4</t>
  </si>
  <si>
    <t>Goods lifts</t>
  </si>
  <si>
    <t>5.10.1.4.1</t>
  </si>
  <si>
    <t>Electric Traction Lifts - Goods Only</t>
  </si>
  <si>
    <t>5.10.1.4.2</t>
  </si>
  <si>
    <t>Hydraulic Lifts - Goods Only</t>
  </si>
  <si>
    <t>5.10.1.4.3</t>
  </si>
  <si>
    <t>Lifting Equipment - Trolley (Transfer Car)</t>
  </si>
  <si>
    <t>5.10.1.5</t>
  </si>
  <si>
    <t>Chain Block and Anchorage</t>
  </si>
  <si>
    <t>5.10.1.6</t>
  </si>
  <si>
    <t>Chain Block and Trolley</t>
  </si>
  <si>
    <t>5.10.1.7</t>
  </si>
  <si>
    <t>Electric Chain Block</t>
  </si>
  <si>
    <t>5.10.1.8</t>
  </si>
  <si>
    <t>5.10.1.8.1</t>
  </si>
  <si>
    <t>Dumb waiters</t>
  </si>
  <si>
    <t>5.10.1.8.2</t>
  </si>
  <si>
    <t>Construction Hoists - Rack and Pinion and Rope Driven Hoists</t>
  </si>
  <si>
    <t>5.10.1.8.3</t>
  </si>
  <si>
    <t>Rack and Pinion Goods Only Hoists - Permanent Installations</t>
  </si>
  <si>
    <t>5.10.1.8.4</t>
  </si>
  <si>
    <t>Construction Hoists - Temporary Installations</t>
  </si>
  <si>
    <t>5.10.1.9</t>
  </si>
  <si>
    <t>5.10.1.9.X</t>
  </si>
  <si>
    <t>5.10.1.10</t>
  </si>
  <si>
    <t>Davit and Winch</t>
  </si>
  <si>
    <t>5.10.1.11</t>
  </si>
  <si>
    <t>5.10.1.12</t>
  </si>
  <si>
    <t>5.10.1.13</t>
  </si>
  <si>
    <t>5.10.2</t>
  </si>
  <si>
    <t>5.10.2.1</t>
  </si>
  <si>
    <t>5.10.2.2</t>
  </si>
  <si>
    <t>5.10.2.2.X</t>
  </si>
  <si>
    <t>5.10.3</t>
  </si>
  <si>
    <t>5.10.3.1</t>
  </si>
  <si>
    <t>Moving Walks (Travelators)</t>
  </si>
  <si>
    <t>5.10.3.2</t>
  </si>
  <si>
    <t>5.10.3.2.X</t>
  </si>
  <si>
    <t>5.10.4</t>
  </si>
  <si>
    <t>5.10.4.1</t>
  </si>
  <si>
    <t>5.10.4.2</t>
  </si>
  <si>
    <t>5.10.4.2.X</t>
  </si>
  <si>
    <t>5.10.5</t>
  </si>
  <si>
    <t>5.10.5.1</t>
  </si>
  <si>
    <t>Goods conveyors</t>
  </si>
  <si>
    <t>Nerak Conveyor Elevator</t>
  </si>
  <si>
    <t>Conveyor Belts</t>
  </si>
  <si>
    <t>5.10.5.2</t>
  </si>
  <si>
    <t>5.10.5.3</t>
  </si>
  <si>
    <t>5.10.5.3.X</t>
  </si>
  <si>
    <t>5.10.6</t>
  </si>
  <si>
    <t>5.10.6.1</t>
  </si>
  <si>
    <t>5.10.6.2</t>
  </si>
  <si>
    <t>5.10.6.3</t>
  </si>
  <si>
    <t>5.10.6.3.X</t>
  </si>
  <si>
    <t>5.10.7</t>
  </si>
  <si>
    <t>5.10.7.1</t>
  </si>
  <si>
    <t>Gantry Cranes</t>
  </si>
  <si>
    <t>5.10.7.1.2</t>
  </si>
  <si>
    <t>Pillar Jib Cranes</t>
  </si>
  <si>
    <t>5.10.7.2</t>
  </si>
  <si>
    <t>5.10.7.2.X</t>
  </si>
  <si>
    <t>5.10.7.3</t>
  </si>
  <si>
    <t>Lifting equipment</t>
  </si>
  <si>
    <t>5.10.7.3.1</t>
  </si>
  <si>
    <t>Lifting Beams</t>
  </si>
  <si>
    <t>5.10.7.3.2</t>
  </si>
  <si>
    <t>Metal Mesh Sling</t>
  </si>
  <si>
    <t>Mobile Racking</t>
  </si>
  <si>
    <t>Rigging Hooks</t>
  </si>
  <si>
    <t>5.10.7.3.5</t>
  </si>
  <si>
    <t>Shackle</t>
  </si>
  <si>
    <t>5.10.7.3.6</t>
  </si>
  <si>
    <t>Steel Chain Sling</t>
  </si>
  <si>
    <t>5.10.7.3.7</t>
  </si>
  <si>
    <t>5.10.7.3.8</t>
  </si>
  <si>
    <t>Synthetic Web Slings</t>
  </si>
  <si>
    <t>5.10.7.3.9</t>
  </si>
  <si>
    <t>Vehicle Tail Lift</t>
  </si>
  <si>
    <t>5.10.7.3.10</t>
  </si>
  <si>
    <t>Wire Rope Sling</t>
  </si>
  <si>
    <t>5.10.7.3.11</t>
  </si>
  <si>
    <t>Powered Suspended Lighting Hoist (Chandeliers)</t>
  </si>
  <si>
    <t>5.10.7.4</t>
  </si>
  <si>
    <t>5.10.7.5</t>
  </si>
  <si>
    <t>5.10.8</t>
  </si>
  <si>
    <t>5.10.8.1</t>
  </si>
  <si>
    <t>5.10.8.2</t>
  </si>
  <si>
    <t>5.10.8.2.X</t>
  </si>
  <si>
    <t>5.10.8.3</t>
  </si>
  <si>
    <t>5.10.8.4</t>
  </si>
  <si>
    <t>5.10.9</t>
  </si>
  <si>
    <t>5.10.9.1</t>
  </si>
  <si>
    <t>5.10.9.1.1</t>
  </si>
  <si>
    <t>High Level Order Picker</t>
  </si>
  <si>
    <t>Low Level Order Picker/Ride on Pallet Truck</t>
  </si>
  <si>
    <t>5.10.9.1.3</t>
  </si>
  <si>
    <t>Very Narrow Aisle (VNA) Combi</t>
  </si>
  <si>
    <t>5.10.9.2</t>
  </si>
  <si>
    <t>Rail Dependent Storage and Retrieval Equipment</t>
  </si>
  <si>
    <t>5.10.10</t>
  </si>
  <si>
    <t>5.10.10.1</t>
  </si>
  <si>
    <t>Paternoster lifts</t>
  </si>
  <si>
    <t>5.10.10.2</t>
  </si>
  <si>
    <t>Disability hoist</t>
  </si>
  <si>
    <t>5.10.10.2.1</t>
  </si>
  <si>
    <t>Patient/Personnel Lift (Mobility)</t>
  </si>
  <si>
    <t>5.10.10.2.2</t>
  </si>
  <si>
    <t>Evacuation Lifts</t>
  </si>
  <si>
    <t>5.10.10.2.3</t>
  </si>
  <si>
    <t>Patient Bath Hoist</t>
  </si>
  <si>
    <t>5.10.10.2.4</t>
  </si>
  <si>
    <t>Patient Bed Hoist</t>
  </si>
  <si>
    <t>5.10.10.2.5</t>
  </si>
  <si>
    <t>5.10.10.2.6</t>
  </si>
  <si>
    <t>5.10.10.3</t>
  </si>
  <si>
    <t>Transport systems - Other</t>
  </si>
  <si>
    <t>5.10.10.3.1</t>
  </si>
  <si>
    <t>Articulated Swivel Truck</t>
  </si>
  <si>
    <t>5.10.10.3.2</t>
  </si>
  <si>
    <t>Electric Tow Truck</t>
  </si>
  <si>
    <t>5.10.10.3.3</t>
  </si>
  <si>
    <t>Powered Pallet Truck</t>
  </si>
  <si>
    <t>5.10.10.3.4</t>
  </si>
  <si>
    <t>Reach Truck</t>
  </si>
  <si>
    <t>5.10.10.3.5</t>
  </si>
  <si>
    <t>Electric Counter Balance</t>
  </si>
  <si>
    <t>5.10.10.3.6</t>
  </si>
  <si>
    <t>Fixed Mast Stackers</t>
  </si>
  <si>
    <t>5.10.10.3.7</t>
  </si>
  <si>
    <t>Internal Combustion Counter Balance</t>
  </si>
  <si>
    <t>5.10.10.4</t>
  </si>
  <si>
    <t>5.10.10.4.X</t>
  </si>
  <si>
    <t>5.10.10.5</t>
  </si>
  <si>
    <t>Electrically Powered Wheelchair</t>
  </si>
  <si>
    <t>5.10.10.6</t>
  </si>
  <si>
    <t>Battery Change Over (Battery Powered Vehicles)</t>
  </si>
  <si>
    <t>5.10.10.7</t>
  </si>
  <si>
    <t>Battery Topping (Battery Powered Vehicles)</t>
  </si>
  <si>
    <t>5.10.10.8</t>
  </si>
  <si>
    <t>Work mobile platforms</t>
  </si>
  <si>
    <t>5.10.10.8.1</t>
  </si>
  <si>
    <t>5.10.10.8.2</t>
  </si>
  <si>
    <t>Internal Combustion</t>
  </si>
  <si>
    <t>5.11</t>
  </si>
  <si>
    <t>5.11.1</t>
  </si>
  <si>
    <t>Firefighting systems</t>
  </si>
  <si>
    <t>5.11.1.1</t>
  </si>
  <si>
    <t>Fire hose reels</t>
  </si>
  <si>
    <t>Fire Hose Reels - Pressure Boosting Sets</t>
  </si>
  <si>
    <t>5.11.1.1.2</t>
  </si>
  <si>
    <t>Fire Hose Reels - Static or Swinging</t>
  </si>
  <si>
    <t>5.11.1.2</t>
  </si>
  <si>
    <t>5.11.1.3</t>
  </si>
  <si>
    <t>5.11.1.4</t>
  </si>
  <si>
    <t>5.11.1.6</t>
  </si>
  <si>
    <t>Fire Hydrants</t>
  </si>
  <si>
    <t>5.11.1.7</t>
  </si>
  <si>
    <t>5.11.1.7.1</t>
  </si>
  <si>
    <t>5.11.1.7.2</t>
  </si>
  <si>
    <t>5.11.1.8</t>
  </si>
  <si>
    <t>5.11.1.8.X</t>
  </si>
  <si>
    <t>5.11.1.9</t>
  </si>
  <si>
    <t>Firefighters switch</t>
  </si>
  <si>
    <t>5.11.1.10</t>
  </si>
  <si>
    <t>Fire Extinguishers</t>
  </si>
  <si>
    <t>5.11.1.10.1</t>
  </si>
  <si>
    <t>Foam (Stored Pressure)</t>
  </si>
  <si>
    <t>5.11.1.10.2</t>
  </si>
  <si>
    <t>Powder (Gas Cartridge)</t>
  </si>
  <si>
    <t>5.11.1.10.3</t>
  </si>
  <si>
    <t>Water (Gas Cartridge)</t>
  </si>
  <si>
    <t>5.11.1.10.4</t>
  </si>
  <si>
    <t>Water Stored Pressure</t>
  </si>
  <si>
    <t>5.11.1.10.5</t>
  </si>
  <si>
    <t>Powder (Stored Pressure)</t>
  </si>
  <si>
    <t>5.11.1.10.6</t>
  </si>
  <si>
    <t>Specialist Powder (Stored Pressure)</t>
  </si>
  <si>
    <t>5.11.1.10.7</t>
  </si>
  <si>
    <t>Wet Chemical (Stored Pressure)</t>
  </si>
  <si>
    <t>5.11.1.11</t>
  </si>
  <si>
    <t>Other Equipment</t>
  </si>
  <si>
    <t>5.11.1.11.1</t>
  </si>
  <si>
    <t>Gas Suppression (Portable)</t>
  </si>
  <si>
    <t>5.11.1.11.2</t>
  </si>
  <si>
    <t>Carbon Dioxide</t>
  </si>
  <si>
    <t>5.11.1.12</t>
  </si>
  <si>
    <t>Fire Shutters</t>
  </si>
  <si>
    <t>5.11.2</t>
  </si>
  <si>
    <t>5.11.2.1</t>
  </si>
  <si>
    <t>Sprinkler Systems</t>
  </si>
  <si>
    <t>Sprinkler systems - dry</t>
  </si>
  <si>
    <t>5.11.2.1.2</t>
  </si>
  <si>
    <t>Sprinkler systems - wet</t>
  </si>
  <si>
    <t>5.11.2.1.3</t>
  </si>
  <si>
    <t>Sprinkler Systems - Domestic and Residential</t>
  </si>
  <si>
    <t>5.11.2.2</t>
  </si>
  <si>
    <t>5.11.2.3</t>
  </si>
  <si>
    <t>Gas firefighting systems</t>
  </si>
  <si>
    <t>5.11.2.3.1</t>
  </si>
  <si>
    <t>Gas Extinguishing Systems</t>
  </si>
  <si>
    <t>5.11.2.3.2</t>
  </si>
  <si>
    <t>Fire Extinguishing System - Carbon Dioxide Total Flooding</t>
  </si>
  <si>
    <t>Fire Extinguishing System – Condensed Aerosol Total Flooding</t>
  </si>
  <si>
    <t>5.11.2.3.4</t>
  </si>
  <si>
    <t>Fire Extinguishing System - Inert Gas Total Flooding</t>
  </si>
  <si>
    <t>5.11.2.4</t>
  </si>
  <si>
    <t>Foam firefighting systems</t>
  </si>
  <si>
    <t>5.11.2.5</t>
  </si>
  <si>
    <t>Distribution pipelines, ancillaries and fittings</t>
  </si>
  <si>
    <t>5.11.2.6</t>
  </si>
  <si>
    <t>5.11.2.6.1</t>
  </si>
  <si>
    <t>5.11.2.6.2</t>
  </si>
  <si>
    <t>5.11.2.7</t>
  </si>
  <si>
    <t>5.11.2.7.X</t>
  </si>
  <si>
    <t>5.11.2.8</t>
  </si>
  <si>
    <t>Kitchen Fire Suppression System - Wet Chemical Extinguishant</t>
  </si>
  <si>
    <t>5.11.3</t>
  </si>
  <si>
    <t>5.11.3.1</t>
  </si>
  <si>
    <t>Lightning Conductor and Earth</t>
  </si>
  <si>
    <t>Lightning Conductors in Hazardous Areas</t>
  </si>
  <si>
    <t>5.11.4</t>
  </si>
  <si>
    <t>Fire Stopping</t>
  </si>
  <si>
    <t>5.11.4.1</t>
  </si>
  <si>
    <t>Fire stopping</t>
  </si>
  <si>
    <t>5.11.5</t>
  </si>
  <si>
    <t>Fire Protection</t>
  </si>
  <si>
    <t>5.11.5.1</t>
  </si>
  <si>
    <t>Secure Information Boxes</t>
  </si>
  <si>
    <t>5.11.5.2</t>
  </si>
  <si>
    <t>Evacuation Alert Systems</t>
  </si>
  <si>
    <t>5.11.5.3</t>
  </si>
  <si>
    <t>Safety Signs</t>
  </si>
  <si>
    <t>5.11.5.4</t>
  </si>
  <si>
    <t>Illuminated Safety Signs</t>
  </si>
  <si>
    <t>5.11.6</t>
  </si>
  <si>
    <t>Fire doors and mechanisms</t>
  </si>
  <si>
    <t>5.11.6.1</t>
  </si>
  <si>
    <t>Electronically Secured Escape Doors and Fire Exits - Automatic Door Release Mechanisms</t>
  </si>
  <si>
    <t>5.11.6.2</t>
  </si>
  <si>
    <t>Electrically Held Open Fire Doors - Automatic Door Release Mechanisms</t>
  </si>
  <si>
    <t>5.12</t>
  </si>
  <si>
    <t>5.12.1</t>
  </si>
  <si>
    <t>5.12.1.1</t>
  </si>
  <si>
    <t>Intercom System</t>
  </si>
  <si>
    <t>5.12.1.2</t>
  </si>
  <si>
    <t>Emergency Voice Communication (EVC) Systems</t>
  </si>
  <si>
    <t>5.12.1.3</t>
  </si>
  <si>
    <t>5.12.1.4</t>
  </si>
  <si>
    <t>5.12.1.5</t>
  </si>
  <si>
    <t>Data Rack</t>
  </si>
  <si>
    <t>5.12.1.6</t>
  </si>
  <si>
    <t>Bedhead Services</t>
  </si>
  <si>
    <t>5.12.1.6.5</t>
  </si>
  <si>
    <t>5.12.1.7.3</t>
  </si>
  <si>
    <t>5.12.1.7.4</t>
  </si>
  <si>
    <t>5.12.1.7.5</t>
  </si>
  <si>
    <t>5.12.1.7.6</t>
  </si>
  <si>
    <t>5.12.1.8</t>
  </si>
  <si>
    <t>Equipment High Masts - Fixed</t>
  </si>
  <si>
    <t>Equipment High Masts - Base-Hinged</t>
  </si>
  <si>
    <t>Radios</t>
  </si>
  <si>
    <t>5.12.1.9.1</t>
  </si>
  <si>
    <t>5.12.1.9.2</t>
  </si>
  <si>
    <t>5.12.1.9.3</t>
  </si>
  <si>
    <t>5.12.1.9.4</t>
  </si>
  <si>
    <t>5.12.1.10.1</t>
  </si>
  <si>
    <t>Fire Alarm - Voice Alarm Systems</t>
  </si>
  <si>
    <t>5.12.1.10.2</t>
  </si>
  <si>
    <t>Fire Alarm Installations - Domestic - Grade A Systems</t>
  </si>
  <si>
    <t>5.12.1.10.3</t>
  </si>
  <si>
    <t>Fire Alarm Installations - Domestic - Grade C Systems</t>
  </si>
  <si>
    <t>5.12.1.10.4</t>
  </si>
  <si>
    <t>Fire Alarm Installations - Domestic - Grade D1/D2 Systems</t>
  </si>
  <si>
    <t>5.12.1.10.5</t>
  </si>
  <si>
    <t>Fire Alarm Installations - Domestic - Grade F1/F2 Systems</t>
  </si>
  <si>
    <t>5.12.1.10.6</t>
  </si>
  <si>
    <t>Fire Alarm Installations - Non-Domestic - Category L1 Systems</t>
  </si>
  <si>
    <t>5.12.1.10.7</t>
  </si>
  <si>
    <t>Fire Alarm Installations - Non-Domestic - Category L2 Systems</t>
  </si>
  <si>
    <t>5.12.1.10.8</t>
  </si>
  <si>
    <t>Fire Alarm Installations - Non-Domestic - Category L3 Systems</t>
  </si>
  <si>
    <t>5.12.1.10.9</t>
  </si>
  <si>
    <t>Fire Alarm Installations - Non-Domestic - Category L4 Systems</t>
  </si>
  <si>
    <t>5.12.1.10.10</t>
  </si>
  <si>
    <t>Fire Alarm Installations - Non-Domestic - Category L5 Systems</t>
  </si>
  <si>
    <t>5.12.1.10.11</t>
  </si>
  <si>
    <t>Fire Alarm Installations - Non-Domestic - Category M Systems</t>
  </si>
  <si>
    <t>5.12.1.10.12</t>
  </si>
  <si>
    <t>Fire Alarm Installations - Non-Domestic - Category P1 Systems</t>
  </si>
  <si>
    <t>5.12.1.10.13</t>
  </si>
  <si>
    <t>Fire Alarm Installations - Non-Domestic - Category P2 Systems</t>
  </si>
  <si>
    <t>5.12.1.11.1</t>
  </si>
  <si>
    <t>Gas Sensors - Carbon Dioxide - Wall-Mounted</t>
  </si>
  <si>
    <t>5.12.1.11.2</t>
  </si>
  <si>
    <t>Gas Sensors - Carbon Dioxide - Duct-Mounted</t>
  </si>
  <si>
    <t>5.12.1.12.1</t>
  </si>
  <si>
    <t>Heat Alarms - Residential and Domestic - England</t>
  </si>
  <si>
    <t>5.12.1.12.2</t>
  </si>
  <si>
    <t>Heat Alarms - Residential and Domestic - Northern Ireland</t>
  </si>
  <si>
    <t>5.12.1.12.3</t>
  </si>
  <si>
    <t>Heat Alarms - Residential and Domestic - Scotland</t>
  </si>
  <si>
    <t>5.12.1.12.4</t>
  </si>
  <si>
    <t>Heat Alarms - Residential and Domestic - Wales</t>
  </si>
  <si>
    <t>Carbon monoxide sensor</t>
  </si>
  <si>
    <t>5.12.1.13.1</t>
  </si>
  <si>
    <t>Carbon Monoxide Alarms - Residential and Domestic - England</t>
  </si>
  <si>
    <t>5.12.1.13.2</t>
  </si>
  <si>
    <t>Carbon Monoxide Alarms - Residential and Domestic - Northern Ireland</t>
  </si>
  <si>
    <t>5.12.1.13.3</t>
  </si>
  <si>
    <t>Carbon Monoxide Alarms - Residential and Domestic - Wales</t>
  </si>
  <si>
    <t>5.12.1.13.4</t>
  </si>
  <si>
    <t>Gas Detection/Flammable</t>
  </si>
  <si>
    <t>5.12.1.15.1</t>
  </si>
  <si>
    <t>Aspirating Smoke Detection (ASD) System</t>
  </si>
  <si>
    <t>5.12.1.15.2</t>
  </si>
  <si>
    <t>Smoke Alarms - Residential and Domestic - England</t>
  </si>
  <si>
    <t>5.12.1.15.3</t>
  </si>
  <si>
    <t>Smoke Alarms - Residential and Domestic - Northern Ireland</t>
  </si>
  <si>
    <t>5.12.1.15.4</t>
  </si>
  <si>
    <t>Smoke Alarms - Residential and Domestic - Scotland</t>
  </si>
  <si>
    <t>5.12.1.15.5</t>
  </si>
  <si>
    <t>Smoke Alarms - Residential and Domestic - Wales</t>
  </si>
  <si>
    <t>5.12.1.15.6</t>
  </si>
  <si>
    <t>Smoke Detectors</t>
  </si>
  <si>
    <t>Batteries – lead acid unsealed</t>
  </si>
  <si>
    <t>5.12.1.17</t>
  </si>
  <si>
    <t>5.12.1.18</t>
  </si>
  <si>
    <t>5.12.1.19</t>
  </si>
  <si>
    <t>5.12.1.20</t>
  </si>
  <si>
    <t>5.12.1.20.1</t>
  </si>
  <si>
    <t>Clocks - Mains and Battery Types</t>
  </si>
  <si>
    <t>5.12.1.20.2</t>
  </si>
  <si>
    <t>Clocks - Master Type</t>
  </si>
  <si>
    <t>5.12.1.20.3</t>
  </si>
  <si>
    <t>Time Clock (Clocking In Machines)</t>
  </si>
  <si>
    <t>5.12.1.20.4</t>
  </si>
  <si>
    <t>Mechanical Heritage Clocks</t>
  </si>
  <si>
    <t>5.12.1.21</t>
  </si>
  <si>
    <t>5.12.1.21.1</t>
  </si>
  <si>
    <t>Television and Signal Receiving Equipment</t>
  </si>
  <si>
    <t>5.12.1.21.2</t>
  </si>
  <si>
    <t>TV Tuners and Control Panels</t>
  </si>
  <si>
    <t>5.12.1.22</t>
  </si>
  <si>
    <t>5.12.1.23</t>
  </si>
  <si>
    <t>5.12.1.23.1</t>
  </si>
  <si>
    <t>Pneumatic Tube Systems</t>
  </si>
  <si>
    <t>5.12.1.23.2</t>
  </si>
  <si>
    <t>Vacuum Tubes - Cash Handling</t>
  </si>
  <si>
    <t>5.12.1.23.3</t>
  </si>
  <si>
    <t>Vacuum Tube POD System</t>
  </si>
  <si>
    <t>5.12.1.24</t>
  </si>
  <si>
    <t>Video Detection Systems</t>
  </si>
  <si>
    <t>5.12.1.24.1</t>
  </si>
  <si>
    <t>Video Flame Detector (VFD) and Detection Systems</t>
  </si>
  <si>
    <t>5.12.1.24.2</t>
  </si>
  <si>
    <t>Video Smoke Detection (VSD)</t>
  </si>
  <si>
    <t>5.12.2</t>
  </si>
  <si>
    <t>5.12.2.1</t>
  </si>
  <si>
    <t>Closed-Circuit Television (CCTV)</t>
  </si>
  <si>
    <t>5.12.2.1.2</t>
  </si>
  <si>
    <t>Video Surveillance System (VSS)</t>
  </si>
  <si>
    <t>5.12.2.1.3</t>
  </si>
  <si>
    <t>Video Motion Detection</t>
  </si>
  <si>
    <t>5.12.2.2</t>
  </si>
  <si>
    <t>5.12.2.2.1</t>
  </si>
  <si>
    <t>Equipment Columns - Fixed</t>
  </si>
  <si>
    <t>Equipment Columns - Base-Hinged</t>
  </si>
  <si>
    <t>5.12.2.3</t>
  </si>
  <si>
    <t>Intruder and Hold-Up Alarm Systems (I&amp;HAS) - Grade 1</t>
  </si>
  <si>
    <t>5.12.2.4</t>
  </si>
  <si>
    <t>Intruder and Hold-Up Alarm Systems (I&amp;HAS) - Grade 2</t>
  </si>
  <si>
    <t>5.12.2.5</t>
  </si>
  <si>
    <t>Intruder and Hold-Up Alarm Systems (I&amp;HAS) - Grade 3</t>
  </si>
  <si>
    <t>5.12.2.6</t>
  </si>
  <si>
    <t>Intruder and Hold-Up Alarm Systems (I&amp;HAS) - Grade 4</t>
  </si>
  <si>
    <t>5.12.2.7</t>
  </si>
  <si>
    <t>Occupancy Sensors</t>
  </si>
  <si>
    <t>5.12.2.8</t>
  </si>
  <si>
    <t>Light Level Sensors</t>
  </si>
  <si>
    <t>5.12.2.9</t>
  </si>
  <si>
    <t>Active Infrared Alarms</t>
  </si>
  <si>
    <t>5.12.2.10</t>
  </si>
  <si>
    <t>Walk-Through Metal Detectors</t>
  </si>
  <si>
    <t>5.12.2.11</t>
  </si>
  <si>
    <t>X-Ray Scanners</t>
  </si>
  <si>
    <t>5.12.2.12</t>
  </si>
  <si>
    <t>Ultraviolet (UV) Scanners</t>
  </si>
  <si>
    <t>5.12.2.13</t>
  </si>
  <si>
    <t>Personal Safety Alarms</t>
  </si>
  <si>
    <t>5.12.2.14</t>
  </si>
  <si>
    <t>Passive Infrared Alarms</t>
  </si>
  <si>
    <t>5.12.2.15</t>
  </si>
  <si>
    <t>Microwave Motion Sensors</t>
  </si>
  <si>
    <t>5.12.2.16</t>
  </si>
  <si>
    <t>5.12.2.16.1</t>
  </si>
  <si>
    <t>Access Control</t>
  </si>
  <si>
    <t>5.12.2.16.2</t>
  </si>
  <si>
    <t>5.12.2.16.3</t>
  </si>
  <si>
    <t>Automated doors and barriers</t>
  </si>
  <si>
    <t>5.12.2.17</t>
  </si>
  <si>
    <t>5.12.2.17.1</t>
  </si>
  <si>
    <t>Video Door Intercoms</t>
  </si>
  <si>
    <t>5.12.2.18</t>
  </si>
  <si>
    <t>Security lighting</t>
  </si>
  <si>
    <t>5.12.2.18.1</t>
  </si>
  <si>
    <t>Outdoor Lighting (Security)</t>
  </si>
  <si>
    <t>5.12.2.18.2</t>
  </si>
  <si>
    <t>Searchlights and Floodlights</t>
  </si>
  <si>
    <t>5.12.2.19</t>
  </si>
  <si>
    <t>Biometric Identification Systems</t>
  </si>
  <si>
    <t>5.12.2.20</t>
  </si>
  <si>
    <t>Security Patrol Tracking</t>
  </si>
  <si>
    <t>5.12.2.21</t>
  </si>
  <si>
    <t>Electric Locking Systems</t>
  </si>
  <si>
    <t>5.12.2.22</t>
  </si>
  <si>
    <t>Automated doors and gates</t>
  </si>
  <si>
    <t>5.12.2.22.1</t>
  </si>
  <si>
    <t>Sliding Gates - Powered</t>
  </si>
  <si>
    <t>5.12.2.22.2</t>
  </si>
  <si>
    <t>Swing Gates - Powered</t>
  </si>
  <si>
    <t>5.12.2.22.3</t>
  </si>
  <si>
    <t>Revolving Pedestrian Doors - Powered</t>
  </si>
  <si>
    <t>5.12.2.22.4</t>
  </si>
  <si>
    <t>5.12.2.22.5</t>
  </si>
  <si>
    <t>Sliding Pedestrian Doors - Powered</t>
  </si>
  <si>
    <t>5.12.2.22.6</t>
  </si>
  <si>
    <t>Swing Pedestrian Doors - Powered</t>
  </si>
  <si>
    <t>5.12.2.22.7</t>
  </si>
  <si>
    <t>Tripod Turnstile - Powered</t>
  </si>
  <si>
    <t>5.12.2.22.8</t>
  </si>
  <si>
    <t>5.12.2.22.9</t>
  </si>
  <si>
    <t>Folding Doors - High Speed - Powered</t>
  </si>
  <si>
    <t>5.12.2.22.10</t>
  </si>
  <si>
    <t>Sectional Overhead Doors - Powered</t>
  </si>
  <si>
    <t>5.12.2.22.11</t>
  </si>
  <si>
    <t>Roller Security Grilles - Powered</t>
  </si>
  <si>
    <t>5.12.2.22.12</t>
  </si>
  <si>
    <t>PVC Roll-Up Doors - High Speed - Powered</t>
  </si>
  <si>
    <t>5.12.2.22.13</t>
  </si>
  <si>
    <t>Hydraulic Door Gear and Pump</t>
  </si>
  <si>
    <t>5.12.2.23</t>
  </si>
  <si>
    <t>Pegging system (monitoring security guard rounds)</t>
  </si>
  <si>
    <t>System</t>
  </si>
  <si>
    <t>5.12.3</t>
  </si>
  <si>
    <t>5.12.3.1</t>
  </si>
  <si>
    <t>BMS - Central Operator Station</t>
  </si>
  <si>
    <t>5.12.3.2</t>
  </si>
  <si>
    <t>BMS - Communications</t>
  </si>
  <si>
    <t>5.12.3.3</t>
  </si>
  <si>
    <t>BMS -Outstations</t>
  </si>
  <si>
    <t>5.12.3.4</t>
  </si>
  <si>
    <t>BMS - Software Functions</t>
  </si>
  <si>
    <t>5.12.3.5</t>
  </si>
  <si>
    <t>BMS - Sensors</t>
  </si>
  <si>
    <t>5.12.3.6</t>
  </si>
  <si>
    <t>BMS - Actuators</t>
  </si>
  <si>
    <t>5.13</t>
  </si>
  <si>
    <t>5.13.1</t>
  </si>
  <si>
    <t>5.13.1.1</t>
  </si>
  <si>
    <t>Medical and laboratory gas supply systems Eng &amp; Wales</t>
  </si>
  <si>
    <t>Terminal Units - General Areas</t>
  </si>
  <si>
    <t>5.13.1.1.2</t>
  </si>
  <si>
    <t>Terminal Units - High Acuity Areas</t>
  </si>
  <si>
    <t>5.13.1.1.3</t>
  </si>
  <si>
    <t>Central Alarm Panels</t>
  </si>
  <si>
    <t>5.13.1.1.4</t>
  </si>
  <si>
    <t>Local Alarms - High Acuity Areas</t>
  </si>
  <si>
    <t>5.13.1.1.5</t>
  </si>
  <si>
    <t>Area Valve Service Units (AVSU)</t>
  </si>
  <si>
    <t>5.13.1.1.6</t>
  </si>
  <si>
    <t>Pressure Reducing Sets</t>
  </si>
  <si>
    <t>5.13.1.1.7</t>
  </si>
  <si>
    <t>Medical Gases Piped Distribution System and Line Valves</t>
  </si>
  <si>
    <t>5.13.1.1.8</t>
  </si>
  <si>
    <t>Automatic Cylinder Manifolds - Including Headers and Tailpipes</t>
  </si>
  <si>
    <t>5.13.1.1.9</t>
  </si>
  <si>
    <t>Manual Standby Manifolds - Including Headers and Tailpipes</t>
  </si>
  <si>
    <t>5.13.1.1.10</t>
  </si>
  <si>
    <t>Medical and Surgical Compressed Air Plant</t>
  </si>
  <si>
    <t>5.13.1.1.11</t>
  </si>
  <si>
    <t>Air Dryer and Regulator Assembly</t>
  </si>
  <si>
    <t>5.13.1.1.12</t>
  </si>
  <si>
    <t>Medical Vacuum Plant</t>
  </si>
  <si>
    <t>5.13.1.1.13</t>
  </si>
  <si>
    <t>5.13.1.1.15</t>
  </si>
  <si>
    <t>Cylinder Stores</t>
  </si>
  <si>
    <t>5.13.1.1.18</t>
  </si>
  <si>
    <t>Emergency Supply Manifolds/Emergency Reserve Manifolds (ESM/ERM)</t>
  </si>
  <si>
    <t>5.13.1.1.19</t>
  </si>
  <si>
    <t>Oxygen Systems</t>
  </si>
  <si>
    <t>5.13.1.1.20</t>
  </si>
  <si>
    <t>Dental Compressed Air Plant</t>
  </si>
  <si>
    <t>5.13.1.1.21</t>
  </si>
  <si>
    <t>Dental Vacuum System and Amalgam Separators</t>
  </si>
  <si>
    <t>5.13.1.1.22</t>
  </si>
  <si>
    <t>Pathology Laboratory Gas Systems (PLGS)</t>
  </si>
  <si>
    <t>5.13.1.1.23</t>
  </si>
  <si>
    <t>Pathology Laboratory Compressed Air Plant</t>
  </si>
  <si>
    <t>5.13.1.1.24</t>
  </si>
  <si>
    <t>Pathology Laboratory Central Vacuum Plant</t>
  </si>
  <si>
    <t>5.13.1.2</t>
  </si>
  <si>
    <t>Medical and laboratory gas supply systems Scotland</t>
  </si>
  <si>
    <t>5.13.1.2.1</t>
  </si>
  <si>
    <t>5.13.1.2.3</t>
  </si>
  <si>
    <t>5.13.1.2.4</t>
  </si>
  <si>
    <t>5.13.1.2.5</t>
  </si>
  <si>
    <t>5.13.1.2.6</t>
  </si>
  <si>
    <t>5.13.1.2.7</t>
  </si>
  <si>
    <t>5.13.1.2.8</t>
  </si>
  <si>
    <t>5.13.1.2.9</t>
  </si>
  <si>
    <t>5.13.1.2.10</t>
  </si>
  <si>
    <t>5.13.1.2.11</t>
  </si>
  <si>
    <t>5.13.1.2.12</t>
  </si>
  <si>
    <t>5.13.1.2.13</t>
  </si>
  <si>
    <t>5.13.1.2.15</t>
  </si>
  <si>
    <t>5.13.1.2.18</t>
  </si>
  <si>
    <t>5.13.1.2.19</t>
  </si>
  <si>
    <t>5.13.1.2.20</t>
  </si>
  <si>
    <t>5.13.1.2.21</t>
  </si>
  <si>
    <t>5.13.1.2.22</t>
  </si>
  <si>
    <t>5.13.1.2.23</t>
  </si>
  <si>
    <t>5.13.1.2.24</t>
  </si>
  <si>
    <t>5.13.1.3</t>
  </si>
  <si>
    <t>5.13.1.4</t>
  </si>
  <si>
    <t>Swimming Pools - Water Quality and Electrical Testing</t>
  </si>
  <si>
    <t>5.13.1.5</t>
  </si>
  <si>
    <t>Swimming Pools - Filters</t>
  </si>
  <si>
    <t>5.13.1.6</t>
  </si>
  <si>
    <t>Swimming Pools - Operating Equipment and Services.</t>
  </si>
  <si>
    <t>5.13.1.7</t>
  </si>
  <si>
    <t>Swimming Pool Winterisation - Water Level Method</t>
  </si>
  <si>
    <t>5.13.1.8</t>
  </si>
  <si>
    <t>Swimming Pool Equipment and Features</t>
  </si>
  <si>
    <t>5.13.1.9</t>
  </si>
  <si>
    <t>Swimming Pool Winterisation - Filter Pump Method</t>
  </si>
  <si>
    <t>5.13.1.10</t>
  </si>
  <si>
    <t>5.13.1.11</t>
  </si>
  <si>
    <t>5.13.1.11.1</t>
  </si>
  <si>
    <t>Vacuum Systems - Air</t>
  </si>
  <si>
    <t>5.13.1.11.2</t>
  </si>
  <si>
    <t>Vacuum Leak Detector</t>
  </si>
  <si>
    <t>5.13.1.11.3</t>
  </si>
  <si>
    <t>Vacuum Systems - Liquid</t>
  </si>
  <si>
    <t>5.13.1.12</t>
  </si>
  <si>
    <t>5.13.1.13</t>
  </si>
  <si>
    <t>5.13.1.13.1</t>
  </si>
  <si>
    <t>5.13.1.13.2</t>
  </si>
  <si>
    <t>5.13.1.14</t>
  </si>
  <si>
    <t>Attenuators</t>
  </si>
  <si>
    <t>5.13.1.15</t>
  </si>
  <si>
    <t>5.13.1.15.X</t>
  </si>
  <si>
    <t>5.13.2</t>
  </si>
  <si>
    <t>5.13.2.1</t>
  </si>
  <si>
    <t>5.13.2.2</t>
  </si>
  <si>
    <t>5.13.2.3</t>
  </si>
  <si>
    <t>Cold Rooms - GMP-Compliant</t>
  </si>
  <si>
    <t>5.13.2.4</t>
  </si>
  <si>
    <t>5.13.2.5</t>
  </si>
  <si>
    <t>5.13.2.6</t>
  </si>
  <si>
    <t>Ice Storage Systems</t>
  </si>
  <si>
    <t>5.13.3</t>
  </si>
  <si>
    <t>5.13.3.1</t>
  </si>
  <si>
    <t>5.13.3.2</t>
  </si>
  <si>
    <t>5.13.3.3</t>
  </si>
  <si>
    <t>5.13.3.4</t>
  </si>
  <si>
    <t>Specialist pools</t>
  </si>
  <si>
    <t>5.13.3.5</t>
  </si>
  <si>
    <t>5.13.4</t>
  </si>
  <si>
    <t>5.13.4.1</t>
  </si>
  <si>
    <t>5.13.4.2</t>
  </si>
  <si>
    <t>Recording studio equipment</t>
  </si>
  <si>
    <t>5.13.4.3</t>
  </si>
  <si>
    <t>5.13.4.4</t>
  </si>
  <si>
    <t>5.13.4.5</t>
  </si>
  <si>
    <t>5.13.4.5.1</t>
  </si>
  <si>
    <t>Motorised Curtain Closer</t>
  </si>
  <si>
    <t>5.13.4.5.2</t>
  </si>
  <si>
    <t>Motorised Blinds</t>
  </si>
  <si>
    <t>5.13.5</t>
  </si>
  <si>
    <t>5.13.5.1</t>
  </si>
  <si>
    <t>Fountains Outdoor - Ornamental</t>
  </si>
  <si>
    <t>Fountains Indoor - Ornamental</t>
  </si>
  <si>
    <t>5.13.5.2</t>
  </si>
  <si>
    <t>5.13.5.2.1</t>
  </si>
  <si>
    <t>5.13.5.2.2</t>
  </si>
  <si>
    <t>Duplex Water Strainers</t>
  </si>
  <si>
    <t>5.13.5.2.3</t>
  </si>
  <si>
    <t>Magnetic Water Filter</t>
  </si>
  <si>
    <t>5.13.5.2.4</t>
  </si>
  <si>
    <t>Basket Water Strainers</t>
  </si>
  <si>
    <t>5.13.5.2.5</t>
  </si>
  <si>
    <t>5.13.5.2.6</t>
  </si>
  <si>
    <t>5.13.5.2.7</t>
  </si>
  <si>
    <t>5.13.5.2.8</t>
  </si>
  <si>
    <t>5.13.5.3</t>
  </si>
  <si>
    <t>5.13.5.3.1</t>
  </si>
  <si>
    <t>5.13.5.3.2</t>
  </si>
  <si>
    <t>5.13.5.3.3</t>
  </si>
  <si>
    <t>5.13.5.4</t>
  </si>
  <si>
    <t>5.13.5.4.X</t>
  </si>
  <si>
    <t>5.13.6</t>
  </si>
  <si>
    <t>Workshop Equipment</t>
  </si>
  <si>
    <t>5.13.6.1</t>
  </si>
  <si>
    <t>Laser Cutting Machine</t>
  </si>
  <si>
    <t>5.13.6.2</t>
  </si>
  <si>
    <t>Machine Tools - General</t>
  </si>
  <si>
    <t>5.13.6.3</t>
  </si>
  <si>
    <t>Fixed Position Grinding Machines and Abrasive Wheels</t>
  </si>
  <si>
    <t>5.13.6.4</t>
  </si>
  <si>
    <t>Pillar Drill</t>
  </si>
  <si>
    <t>5.13.6.5</t>
  </si>
  <si>
    <t>Circular Bench Saw</t>
  </si>
  <si>
    <t>5.13.6.6</t>
  </si>
  <si>
    <t>Electric Hacksaw</t>
  </si>
  <si>
    <t>5.13.6.7</t>
  </si>
  <si>
    <t>Key Cutting Machine</t>
  </si>
  <si>
    <t>5.13.6.8</t>
  </si>
  <si>
    <t>Mortice Cutter</t>
  </si>
  <si>
    <t>5.13.6.9</t>
  </si>
  <si>
    <t>Radial Arm Saw</t>
  </si>
  <si>
    <t>5.13.6.10</t>
  </si>
  <si>
    <t>Wood Thickness Planer</t>
  </si>
  <si>
    <t>5.13.6.11</t>
  </si>
  <si>
    <t>Underfloor Wheel Lathes</t>
  </si>
  <si>
    <t>5.13.6.12</t>
  </si>
  <si>
    <t>Hand Held Grinding Machines and Abrasive Wheels</t>
  </si>
  <si>
    <t>5.13.6.13</t>
  </si>
  <si>
    <t>Industrial Sewing Machines</t>
  </si>
  <si>
    <t>5.13.6.14</t>
  </si>
  <si>
    <t>Wash Station - 3D Print Cleaning</t>
  </si>
  <si>
    <t>5.13.6.15</t>
  </si>
  <si>
    <t>Weighing Equipment - Industrial Scales</t>
  </si>
  <si>
    <t>5.13.6.16</t>
  </si>
  <si>
    <t>Ultrasonic Cleaning Bath</t>
  </si>
  <si>
    <t>5.13.6.17</t>
  </si>
  <si>
    <t>Metal Inert Gas (MIG) Welder</t>
  </si>
  <si>
    <t>5.13.6.18</t>
  </si>
  <si>
    <t>Tungsten Inert Gas (TIG) Welder</t>
  </si>
  <si>
    <t>5.13.6.19</t>
  </si>
  <si>
    <t>5.13.6.19.X</t>
  </si>
  <si>
    <t>5.13.6.20</t>
  </si>
  <si>
    <t>Kiln - Electric</t>
  </si>
  <si>
    <t>5.13.7</t>
  </si>
  <si>
    <t>Laboratory Equipment</t>
  </si>
  <si>
    <t>5.13.7.1</t>
  </si>
  <si>
    <t>Air Showers</t>
  </si>
  <si>
    <t>5.13.7.2</t>
  </si>
  <si>
    <t>Drying and Heating Laboratory Oven</t>
  </si>
  <si>
    <t>5.13.7.3</t>
  </si>
  <si>
    <t>Laboratory Glassware Washer</t>
  </si>
  <si>
    <t>5.13.7.4</t>
  </si>
  <si>
    <t>Laboratory Rack Washer</t>
  </si>
  <si>
    <t>5.13.7.5</t>
  </si>
  <si>
    <t>Laboratory Gas Systems (LGS)</t>
  </si>
  <si>
    <t>5.13.8</t>
  </si>
  <si>
    <t>Emergency Shower and Eye Wash Station</t>
  </si>
  <si>
    <t>5.13.8.1</t>
  </si>
  <si>
    <t>Shower and Eye Wash Station - Tank fed with Immersion</t>
  </si>
  <si>
    <t>5.13.8.2</t>
  </si>
  <si>
    <t>Shower and Eye Wash Station - Mains fed with TMV</t>
  </si>
  <si>
    <t>5.14</t>
  </si>
  <si>
    <t>5.14.1</t>
  </si>
  <si>
    <t>5.14.1.1</t>
  </si>
  <si>
    <t>6</t>
  </si>
  <si>
    <t>6.1</t>
  </si>
  <si>
    <t>7</t>
  </si>
  <si>
    <t>7.1</t>
  </si>
  <si>
    <t>7.1.1</t>
  </si>
  <si>
    <t>7.2</t>
  </si>
  <si>
    <t>7.2.1</t>
  </si>
  <si>
    <t>7.3</t>
  </si>
  <si>
    <t>7.3.1</t>
  </si>
  <si>
    <t>7.3.2</t>
  </si>
  <si>
    <t>Beetle eradication</t>
  </si>
  <si>
    <t>7.4</t>
  </si>
  <si>
    <t>7.4.1</t>
  </si>
  <si>
    <t>7.5</t>
  </si>
  <si>
    <t>7.5.1</t>
  </si>
  <si>
    <t>7.5.2</t>
  </si>
  <si>
    <t>7.6</t>
  </si>
  <si>
    <t>7.6.1</t>
  </si>
  <si>
    <t>7.6.2</t>
  </si>
  <si>
    <t>7.6.3</t>
  </si>
  <si>
    <t>7.6.4</t>
  </si>
  <si>
    <t>7.6.5</t>
  </si>
  <si>
    <t>8</t>
  </si>
  <si>
    <t>8.1</t>
  </si>
  <si>
    <t>Preparatory groundworks</t>
  </si>
  <si>
    <t>8.2</t>
  </si>
  <si>
    <t>8.2.1</t>
  </si>
  <si>
    <t>8.2.1.1</t>
  </si>
  <si>
    <t>8.2.1.1.1</t>
  </si>
  <si>
    <t>In-situ concrete to roads and paths inc formwork</t>
  </si>
  <si>
    <t>8.2.1.1.2</t>
  </si>
  <si>
    <t>Coated macadam and asphalt, sub layers and edgings</t>
  </si>
  <si>
    <t>8.2.1.1.3</t>
  </si>
  <si>
    <t>Interlocking bricks and blocks</t>
  </si>
  <si>
    <t>8.2.1.1.4</t>
  </si>
  <si>
    <t>Sett and cobbled pavings</t>
  </si>
  <si>
    <t>8.2.1.1.5</t>
  </si>
  <si>
    <t>Gravel surfaces inc treatment and membranes</t>
  </si>
  <si>
    <t>8.2.1.1.6</t>
  </si>
  <si>
    <t>Uncoated stone chipping surfacing inc binder</t>
  </si>
  <si>
    <t>8.2.1.1.7</t>
  </si>
  <si>
    <t>Hoggin and woodchip surfacings inc treatment</t>
  </si>
  <si>
    <t>8.2.1.1.8</t>
  </si>
  <si>
    <t>Perforated unit to protect grassed areas</t>
  </si>
  <si>
    <t>8.2.1.2</t>
  </si>
  <si>
    <t>Kerbs, channels and haunchings etc</t>
  </si>
  <si>
    <t>8.2.1.3</t>
  </si>
  <si>
    <t>Traffic calming items</t>
  </si>
  <si>
    <t>8.2.1.4</t>
  </si>
  <si>
    <t>8.2.1.4.1</t>
  </si>
  <si>
    <t>Pavings slabs to paths inc sub layers</t>
  </si>
  <si>
    <t>8.2.1.4.2</t>
  </si>
  <si>
    <t>External Ground Surfaces - Block and Brick Paving</t>
  </si>
  <si>
    <t>8.2.1.4.3</t>
  </si>
  <si>
    <t>External Ground Surfaces - Flagstones</t>
  </si>
  <si>
    <t>8.2.1.5</t>
  </si>
  <si>
    <t>Frangible smoke outlet paving to basements</t>
  </si>
  <si>
    <t>8.2.1.6</t>
  </si>
  <si>
    <t>8.2.1.7</t>
  </si>
  <si>
    <t>8.2.1.8</t>
  </si>
  <si>
    <t>nr/m</t>
  </si>
  <si>
    <t>8.2.1.9</t>
  </si>
  <si>
    <t>8.2.1.10</t>
  </si>
  <si>
    <t>8.2.1.11</t>
  </si>
  <si>
    <t>8.2.1.12</t>
  </si>
  <si>
    <t>8.2.2</t>
  </si>
  <si>
    <t>Surfacings and paving for sports amenities</t>
  </si>
  <si>
    <t>8.2.2.1.1</t>
  </si>
  <si>
    <t>Sheet and liquid applied surfacings</t>
  </si>
  <si>
    <t>8.2.2.1.2</t>
  </si>
  <si>
    <t>Synthetic tufted surfacings for ski slopes</t>
  </si>
  <si>
    <t>8.2.2.1.3</t>
  </si>
  <si>
    <t>8.2.2.2</t>
  </si>
  <si>
    <t>Markings to surfacings and paving</t>
  </si>
  <si>
    <t>8.3</t>
  </si>
  <si>
    <t>8.3.1</t>
  </si>
  <si>
    <t>8.3.1.1</t>
  </si>
  <si>
    <t>8.3.1.2</t>
  </si>
  <si>
    <t>8.3.2</t>
  </si>
  <si>
    <t>Planting</t>
  </si>
  <si>
    <t>8.3.3</t>
  </si>
  <si>
    <t>8.3.3.1</t>
  </si>
  <si>
    <t>8.3.3.2</t>
  </si>
  <si>
    <t>Soil Moisture Watering System</t>
  </si>
  <si>
    <t>8.3.3.3</t>
  </si>
  <si>
    <t>8.3.3.4</t>
  </si>
  <si>
    <t>8.3.3.4.1</t>
  </si>
  <si>
    <t>8.3.3.4.2</t>
  </si>
  <si>
    <t>8.3.3.5</t>
  </si>
  <si>
    <t>Cold Water Storage Tanks</t>
  </si>
  <si>
    <t>8.3.3.6</t>
  </si>
  <si>
    <t>8.3.3.7</t>
  </si>
  <si>
    <t>8.3.3.7.1</t>
  </si>
  <si>
    <t>8.3.3.7.2</t>
  </si>
  <si>
    <t>8.3.3.7.3</t>
  </si>
  <si>
    <t>8.3.3.7.4</t>
  </si>
  <si>
    <t>8.3.3.7.5</t>
  </si>
  <si>
    <t>8.3.3.8</t>
  </si>
  <si>
    <t>8.4</t>
  </si>
  <si>
    <t>8.4.1</t>
  </si>
  <si>
    <t>8.4.1.1</t>
  </si>
  <si>
    <t>Fencing</t>
  </si>
  <si>
    <t>Fences - Anti-Scaling - Prison Mesh with Concrete Posts</t>
  </si>
  <si>
    <t>8.4.1.1.2</t>
  </si>
  <si>
    <t>Fences - Chain Link and Concrete Post</t>
  </si>
  <si>
    <t>Fences - Concrete Post and Panel</t>
  </si>
  <si>
    <t>8.4.1.1.4</t>
  </si>
  <si>
    <t>Fences - Concrete Post and Rail</t>
  </si>
  <si>
    <t>8.4.1.1.5</t>
  </si>
  <si>
    <t>Fences - Concrete Post and Wire</t>
  </si>
  <si>
    <t>8.4.1.1.6</t>
  </si>
  <si>
    <t>Fences - Galvanized Weldmesh</t>
  </si>
  <si>
    <t>8.4.1.1.7</t>
  </si>
  <si>
    <t>Fences - Palisade - Galvanized Metal</t>
  </si>
  <si>
    <t>8.4.1.1.8</t>
  </si>
  <si>
    <t>Fences - Timber</t>
  </si>
  <si>
    <t>8.4.1.2</t>
  </si>
  <si>
    <t>8.4.1.2.1</t>
  </si>
  <si>
    <t>Railings - Metal</t>
  </si>
  <si>
    <t>8.4.1.3</t>
  </si>
  <si>
    <t>8.4.1.3.1</t>
  </si>
  <si>
    <t>Gates - Collapsible</t>
  </si>
  <si>
    <t>8.4.1.3.2</t>
  </si>
  <si>
    <t>8.4.1.3.3</t>
  </si>
  <si>
    <t>8.4.2</t>
  </si>
  <si>
    <t>8.4.2.1</t>
  </si>
  <si>
    <t>8.4.2.2</t>
  </si>
  <si>
    <t>8.4.2.3.1</t>
  </si>
  <si>
    <t>8.4.2.3.2</t>
  </si>
  <si>
    <t>8.4.3</t>
  </si>
  <si>
    <t>8.4.3.2</t>
  </si>
  <si>
    <t>Copings and the like</t>
  </si>
  <si>
    <t>8.4.4</t>
  </si>
  <si>
    <t>8.4.4.1</t>
  </si>
  <si>
    <t>8.4.4.2</t>
  </si>
  <si>
    <t>Bollards - Concrete</t>
  </si>
  <si>
    <t>8.4.4.3</t>
  </si>
  <si>
    <t>8.4.4.4</t>
  </si>
  <si>
    <t>8.4.4.4.1</t>
  </si>
  <si>
    <t>Automatic Vehicle Barrier</t>
  </si>
  <si>
    <t>8.4.4.4.2</t>
  </si>
  <si>
    <t>Automatic Rising Bollards</t>
  </si>
  <si>
    <t>8.4.4.4.3</t>
  </si>
  <si>
    <t>Manual Vehicle Barrier</t>
  </si>
  <si>
    <t>8.4.4.4.4</t>
  </si>
  <si>
    <t>8.4.4.4.5</t>
  </si>
  <si>
    <t>8.4.4.4.6</t>
  </si>
  <si>
    <t>Safety Hand Rails</t>
  </si>
  <si>
    <t>8.5</t>
  </si>
  <si>
    <t>External fixtures</t>
  </si>
  <si>
    <t>8.5.1</t>
  </si>
  <si>
    <t>8.5.1.1</t>
  </si>
  <si>
    <t>Full Height Turnstile - Powered</t>
  </si>
  <si>
    <t>8.5.1.2</t>
  </si>
  <si>
    <t>Bollards, including removable and collapsable</t>
  </si>
  <si>
    <t>8.5.1.2.1</t>
  </si>
  <si>
    <t>8.5.1.2.2</t>
  </si>
  <si>
    <t>8.5.1.2.3</t>
  </si>
  <si>
    <t>Bollards - Concrete with chains</t>
  </si>
  <si>
    <t>8.5.1.2.4</t>
  </si>
  <si>
    <t>Bollards - Illuminated</t>
  </si>
  <si>
    <t>8.5.1.3</t>
  </si>
  <si>
    <t>8.5.1.4</t>
  </si>
  <si>
    <t>8.5.1.5</t>
  </si>
  <si>
    <t>8.5.1.5.1</t>
  </si>
  <si>
    <t>Advertising Signage - Non Illuminated</t>
  </si>
  <si>
    <t>8.5.1.5.2</t>
  </si>
  <si>
    <t>Advertising Signage - Illuminated</t>
  </si>
  <si>
    <t>8.5.1.6</t>
  </si>
  <si>
    <t>8.5.1.6.1</t>
  </si>
  <si>
    <t>Cycle Shelters</t>
  </si>
  <si>
    <t>8.5.1.6.2</t>
  </si>
  <si>
    <t>Ground-Mounted Cycle Stands</t>
  </si>
  <si>
    <t>8.5.1.7</t>
  </si>
  <si>
    <t>Directional signs inc reflective traffic signs</t>
  </si>
  <si>
    <t>8.5.1.8</t>
  </si>
  <si>
    <t>8.5.1.9</t>
  </si>
  <si>
    <t>Outdoor Play Equipment</t>
  </si>
  <si>
    <t>8.5.1.10</t>
  </si>
  <si>
    <t>Sports and Play Equipment</t>
  </si>
  <si>
    <t>8.5.1.11</t>
  </si>
  <si>
    <t>8.5.1.12</t>
  </si>
  <si>
    <t>8.5.1.13</t>
  </si>
  <si>
    <t>Bus stops, shelters and phone boxes (non statutory owner)</t>
  </si>
  <si>
    <t>8.5.1.14</t>
  </si>
  <si>
    <t>8.5.1.15</t>
  </si>
  <si>
    <t>8.5.2</t>
  </si>
  <si>
    <t>8.5.2.1</t>
  </si>
  <si>
    <t>8.6</t>
  </si>
  <si>
    <t>8.6.1</t>
  </si>
  <si>
    <t>Surface water and foul water drainage</t>
  </si>
  <si>
    <t>8.6.1.1</t>
  </si>
  <si>
    <t>8.6.1.2</t>
  </si>
  <si>
    <t>Gullies and gratings inc road types</t>
  </si>
  <si>
    <t>8.6.1.2.1</t>
  </si>
  <si>
    <t>Rainwater Drainage - Road Gutters and Road Gullies</t>
  </si>
  <si>
    <t>Rainwater Drainage - Slot Drains</t>
  </si>
  <si>
    <t>8.6.1.3</t>
  </si>
  <si>
    <t>Rodding and access points</t>
  </si>
  <si>
    <t>8.6.1.4</t>
  </si>
  <si>
    <t>Packaged pumping stations</t>
  </si>
  <si>
    <t>8.6.1.4.1</t>
  </si>
  <si>
    <t>8.6.1.4.2</t>
  </si>
  <si>
    <t>8.6.1.4.3</t>
  </si>
  <si>
    <t>8.6.1.4.4</t>
  </si>
  <si>
    <t>8.6.1.4.5</t>
  </si>
  <si>
    <t>8.6.1.4.6</t>
  </si>
  <si>
    <t>8.6.1.5</t>
  </si>
  <si>
    <t>Surface Water Balancing Ponds</t>
  </si>
  <si>
    <t>8.6.1.5.1</t>
  </si>
  <si>
    <t>Surface Water Balancing Ponds - Concrete</t>
  </si>
  <si>
    <t>8.6.1.5.2</t>
  </si>
  <si>
    <t>Surface Water Balancing Ponds - Grass</t>
  </si>
  <si>
    <t>8.6.1.5.3</t>
  </si>
  <si>
    <t>Surface Water Balancing - Ditches</t>
  </si>
  <si>
    <t>8.6.2</t>
  </si>
  <si>
    <t>8.6.2.1</t>
  </si>
  <si>
    <t>Control components located externally</t>
  </si>
  <si>
    <t>8.6.2.2.X</t>
  </si>
  <si>
    <t>8.6.2.6.1</t>
  </si>
  <si>
    <t>8.6.2.6.2</t>
  </si>
  <si>
    <t>Extended Aeration and Oxidation Ditch Systems</t>
  </si>
  <si>
    <t>8.6.2.6.3</t>
  </si>
  <si>
    <t>Rotating Biological Contactors and Percolating Filters</t>
  </si>
  <si>
    <t>8.6.2.6.4</t>
  </si>
  <si>
    <t>Sequencing Batch Reactors</t>
  </si>
  <si>
    <t>8.6.2.6.5</t>
  </si>
  <si>
    <t>Constructed Wetlands</t>
  </si>
  <si>
    <t>8.6.2.6.6</t>
  </si>
  <si>
    <t>8.6.2.7</t>
  </si>
  <si>
    <t>8.6.2.8</t>
  </si>
  <si>
    <t>8.6.3</t>
  </si>
  <si>
    <t>8.6.3.1</t>
  </si>
  <si>
    <t>8.6.3.2</t>
  </si>
  <si>
    <t>8.6.3.3</t>
  </si>
  <si>
    <t>8.6.3.4</t>
  </si>
  <si>
    <t>8.6.3.4.1</t>
  </si>
  <si>
    <t>8.6.3.4.2</t>
  </si>
  <si>
    <t>8.6.3.4.3</t>
  </si>
  <si>
    <t>8.6.3.4.4</t>
  </si>
  <si>
    <t>8.6.3.4.5</t>
  </si>
  <si>
    <t>8.6.3.4.6</t>
  </si>
  <si>
    <t>8.6.3.4.7</t>
  </si>
  <si>
    <t>8.6.3.4.8</t>
  </si>
  <si>
    <t>8.6.3.5</t>
  </si>
  <si>
    <t>8.6.3.5.1</t>
  </si>
  <si>
    <t>8.6.3.5.2</t>
  </si>
  <si>
    <t>8.6.3.5.3</t>
  </si>
  <si>
    <t>8.6.3.5.4</t>
  </si>
  <si>
    <t>8.6.3.5.5</t>
  </si>
  <si>
    <t>8.6.3.5.6</t>
  </si>
  <si>
    <t>8.6.3.5.7</t>
  </si>
  <si>
    <t>8.6.3.6</t>
  </si>
  <si>
    <t>8.6.4</t>
  </si>
  <si>
    <t>Land drainage</t>
  </si>
  <si>
    <t>8.6.4.2</t>
  </si>
  <si>
    <t>8.6.4.3</t>
  </si>
  <si>
    <t>8.7</t>
  </si>
  <si>
    <t>8.7.1</t>
  </si>
  <si>
    <t>8.7.1.1</t>
  </si>
  <si>
    <t>8.7.1.2</t>
  </si>
  <si>
    <t>8.7.1.3</t>
  </si>
  <si>
    <t>8.7.1.3.1</t>
  </si>
  <si>
    <t>8.7.1.4</t>
  </si>
  <si>
    <t>8.7.1.5</t>
  </si>
  <si>
    <t>8.7.1.6</t>
  </si>
  <si>
    <t>8.7.2</t>
  </si>
  <si>
    <t>8.7.2.1</t>
  </si>
  <si>
    <t>Standby Generator</t>
  </si>
  <si>
    <t>8.7.2.2.1</t>
  </si>
  <si>
    <t>8.7.2.2.2</t>
  </si>
  <si>
    <t>8.7.3</t>
  </si>
  <si>
    <t>8.7.3.1</t>
  </si>
  <si>
    <t>8.7.3.2</t>
  </si>
  <si>
    <t>8.7.3.2.1</t>
  </si>
  <si>
    <t>8.7.3.2.3</t>
  </si>
  <si>
    <t>8.7.4</t>
  </si>
  <si>
    <t>8.7.5</t>
  </si>
  <si>
    <t>8.7.5.1</t>
  </si>
  <si>
    <t>Mains gas supply to external plant inc pipes and fittings</t>
  </si>
  <si>
    <t>8.7.5.2</t>
  </si>
  <si>
    <t>8.7.5.3</t>
  </si>
  <si>
    <t>8.7.6</t>
  </si>
  <si>
    <t>8.7.7</t>
  </si>
  <si>
    <t>8.7.7.1</t>
  </si>
  <si>
    <t>Oil Storage Tanks</t>
  </si>
  <si>
    <t>8.7.7.2.1</t>
  </si>
  <si>
    <t>Pipework for Low Pressure Natural Gas, Liquefied Petroleum Gas (LPG) or Oil</t>
  </si>
  <si>
    <t>8.7.7.2.2</t>
  </si>
  <si>
    <t>Fuel Oil Distribution and Pipework using Medium (220/960 Sec) Oil</t>
  </si>
  <si>
    <t>8.7.7.3</t>
  </si>
  <si>
    <t>8.7.7.3.1</t>
  </si>
  <si>
    <t>8.7.7.3.2</t>
  </si>
  <si>
    <t>8.7.7.4</t>
  </si>
  <si>
    <t>8.7.7.4.1</t>
  </si>
  <si>
    <t>Flow Meter</t>
  </si>
  <si>
    <t>8.7.7.4.2</t>
  </si>
  <si>
    <t>Heat Meter</t>
  </si>
  <si>
    <t>8.7.8</t>
  </si>
  <si>
    <t>8.7.8.1</t>
  </si>
  <si>
    <t>8.7.8.2</t>
  </si>
  <si>
    <t>8.7.8.2.1</t>
  </si>
  <si>
    <t>Fence Topping Systems</t>
  </si>
  <si>
    <t>Fence-Mounted Sensing Cable</t>
  </si>
  <si>
    <t>8.7.8.2.3</t>
  </si>
  <si>
    <t>Fibre Optic Security Mesh</t>
  </si>
  <si>
    <t>8.7.8.2.4</t>
  </si>
  <si>
    <t>Fibre Optic Wall Sensors</t>
  </si>
  <si>
    <t>8.7.8.2.5</t>
  </si>
  <si>
    <t>8.7.8.2.6</t>
  </si>
  <si>
    <t>Mobile Phone Detection</t>
  </si>
  <si>
    <t>8.7.8.2.7</t>
  </si>
  <si>
    <t>Perimeter Monitoring Systems</t>
  </si>
  <si>
    <t>8.7.8.2.8</t>
  </si>
  <si>
    <t>8.7.8.3</t>
  </si>
  <si>
    <t>8.7.8.3.1</t>
  </si>
  <si>
    <t>8.7.8.3.2</t>
  </si>
  <si>
    <t>Laser Alarm Systems</t>
  </si>
  <si>
    <t>8.7.8.4</t>
  </si>
  <si>
    <t>8.7.8.5</t>
  </si>
  <si>
    <t>8.7.8.6</t>
  </si>
  <si>
    <t>8.7.8.6.1</t>
  </si>
  <si>
    <t>8.7.8.6.2</t>
  </si>
  <si>
    <t>8.7.9</t>
  </si>
  <si>
    <t>8.7.9.1</t>
  </si>
  <si>
    <t>External lighting</t>
  </si>
  <si>
    <t>8.7.9.2.1</t>
  </si>
  <si>
    <t>8.7.9.2.2</t>
  </si>
  <si>
    <t>8.7.9.2.3</t>
  </si>
  <si>
    <t>8.7.9.2.4</t>
  </si>
  <si>
    <t>8.7.9.4</t>
  </si>
  <si>
    <t>8.7.9.5</t>
  </si>
  <si>
    <t>Traffic Light Systems</t>
  </si>
  <si>
    <t>8.7.10</t>
  </si>
  <si>
    <t>8.7.11</t>
  </si>
  <si>
    <t>8.8</t>
  </si>
  <si>
    <t>8.8.1</t>
  </si>
  <si>
    <t>8.8.2</t>
  </si>
  <si>
    <t>8.8.2.1.1</t>
  </si>
  <si>
    <t>Substation buildings where not supplied by statutory undertaker</t>
  </si>
  <si>
    <t>8.8.2.1.2</t>
  </si>
  <si>
    <t>Fuel storage buildings</t>
  </si>
  <si>
    <t>8.8.2.1.3</t>
  </si>
  <si>
    <t>Specialist structures</t>
  </si>
  <si>
    <t>8.8.2.1.4</t>
  </si>
  <si>
    <t>Bicycle stores</t>
  </si>
  <si>
    <t>8.8.2.1.5</t>
  </si>
  <si>
    <t>Prefabricated/Timber Workshops, Sheds, Stores and the like</t>
  </si>
  <si>
    <t>8.8.2.1.6</t>
  </si>
  <si>
    <t>Guard huts and the like</t>
  </si>
  <si>
    <t>8.8.2.1.7</t>
  </si>
  <si>
    <t>Canopies to external areas</t>
  </si>
  <si>
    <t>8.8.3</t>
  </si>
  <si>
    <t>Underpinning to  external site boundary walls</t>
  </si>
  <si>
    <t>9</t>
  </si>
  <si>
    <t>9.1</t>
  </si>
  <si>
    <t>9.1.1</t>
  </si>
  <si>
    <t>9.1.2</t>
  </si>
  <si>
    <t>9.1.3</t>
  </si>
  <si>
    <t>9.1.4</t>
  </si>
  <si>
    <t>9.1.4.1.1</t>
  </si>
  <si>
    <t>England, Wales and Northern Ireland</t>
  </si>
  <si>
    <t>9.1.4.1.2</t>
  </si>
  <si>
    <t>Scotland</t>
  </si>
  <si>
    <t>9.1.4.22</t>
  </si>
  <si>
    <t>9.1.4.23</t>
  </si>
  <si>
    <t>9.1.4.24</t>
  </si>
  <si>
    <t>9.1.4.25</t>
  </si>
  <si>
    <t>9.1.4.26</t>
  </si>
  <si>
    <t>9.1.4.27</t>
  </si>
  <si>
    <t>9.1.4.28</t>
  </si>
  <si>
    <t>9.1.4.29</t>
  </si>
  <si>
    <t>9.1.4.30</t>
  </si>
  <si>
    <t>9.1.4.31</t>
  </si>
  <si>
    <t>9.2</t>
  </si>
  <si>
    <t>9.2.1</t>
  </si>
  <si>
    <t>9.2.2</t>
  </si>
  <si>
    <t>9.2.4</t>
  </si>
  <si>
    <t>9.2.5</t>
  </si>
  <si>
    <t>9.2.6</t>
  </si>
  <si>
    <t>9.2.7</t>
  </si>
  <si>
    <t>9.2.8</t>
  </si>
  <si>
    <t>Temporary works – in with work items</t>
  </si>
  <si>
    <t>9.2.9</t>
  </si>
  <si>
    <t>9.2.10</t>
  </si>
  <si>
    <t>9.2.11</t>
  </si>
  <si>
    <t>9.2.12</t>
  </si>
  <si>
    <t>9.2.13</t>
  </si>
  <si>
    <t>9.2.14</t>
  </si>
  <si>
    <t>9.2.15</t>
  </si>
  <si>
    <t>9.2.15.1</t>
  </si>
  <si>
    <t>9.2.15.2</t>
  </si>
  <si>
    <t>9.2.15.3</t>
  </si>
  <si>
    <t>9.2.15.4</t>
  </si>
  <si>
    <t>9.2.15.5</t>
  </si>
  <si>
    <t>9.2.15.6</t>
  </si>
  <si>
    <t>9.2.15.7</t>
  </si>
  <si>
    <t>9.2.15.7.1</t>
  </si>
  <si>
    <t>9.2.15.7.2</t>
  </si>
  <si>
    <t>9.2.15.8</t>
  </si>
  <si>
    <t>9.2.15.9</t>
  </si>
  <si>
    <t>9.2.15.10</t>
  </si>
  <si>
    <t>9.2.15.11</t>
  </si>
  <si>
    <t>9.2.15.12</t>
  </si>
  <si>
    <t>9.2.15.13</t>
  </si>
  <si>
    <t>9.2.15.14</t>
  </si>
  <si>
    <t>Meter reading</t>
  </si>
  <si>
    <t>9.2.15.14.1</t>
  </si>
  <si>
    <t>Meter Reading - Electric</t>
  </si>
  <si>
    <t>9.2.15.14.2</t>
  </si>
  <si>
    <t>Meter Reading - Gas</t>
  </si>
  <si>
    <t>9.2.15.14.3</t>
  </si>
  <si>
    <t>Meter Reading/Tank Dip - Oil</t>
  </si>
  <si>
    <t>9.2.15.14.4</t>
  </si>
  <si>
    <t>Meter Reading - Water</t>
  </si>
  <si>
    <t>9.2.15.14.5</t>
  </si>
  <si>
    <t>Meter Reading - Heat</t>
  </si>
  <si>
    <t>9.2.15.15</t>
  </si>
  <si>
    <t>9.2.15.16</t>
  </si>
  <si>
    <t>9.2.15.17</t>
  </si>
  <si>
    <t>9.2.15.18</t>
  </si>
  <si>
    <t>9.2.15.19</t>
  </si>
  <si>
    <t>9.2.15.20</t>
  </si>
  <si>
    <t>9.2.15.21</t>
  </si>
  <si>
    <t>9.2.15.22</t>
  </si>
  <si>
    <t>9.2.15.23</t>
  </si>
  <si>
    <t>9.2.15.24</t>
  </si>
  <si>
    <t>9.2.15.25</t>
  </si>
  <si>
    <t>9.2.15.26</t>
  </si>
  <si>
    <t>9.2.15.27</t>
  </si>
  <si>
    <t>9.2.15.28</t>
  </si>
  <si>
    <t>9.2.15.29</t>
  </si>
  <si>
    <t>9.2.15.30</t>
  </si>
  <si>
    <t>9.2.15.31</t>
  </si>
  <si>
    <t>9.2.15.32</t>
  </si>
  <si>
    <t>9.2.15.33</t>
  </si>
  <si>
    <t>9.2.16</t>
  </si>
  <si>
    <t>9.2.16.1</t>
  </si>
  <si>
    <t>9.2.16.2</t>
  </si>
  <si>
    <t>9.2.16.3</t>
  </si>
  <si>
    <t>9.2.16.4</t>
  </si>
  <si>
    <t>9.2.16.5</t>
  </si>
  <si>
    <t>9.2.16.6</t>
  </si>
  <si>
    <t>9.2.16.7</t>
  </si>
  <si>
    <t>9.2.16.8</t>
  </si>
  <si>
    <t>9.2.16.9</t>
  </si>
  <si>
    <t>9.2.16.10</t>
  </si>
  <si>
    <t>Redecorations programme - Internal</t>
  </si>
  <si>
    <t>9.2.16.10.1</t>
  </si>
  <si>
    <t>9.2.16.10.2</t>
  </si>
  <si>
    <t>Ceilings</t>
  </si>
  <si>
    <t>9.2.16.10.3</t>
  </si>
  <si>
    <t>9.2.16.10.4</t>
  </si>
  <si>
    <t>Windows</t>
  </si>
  <si>
    <t>9.2.16.10.5</t>
  </si>
  <si>
    <t>Doors</t>
  </si>
  <si>
    <t>9.2.16.11</t>
  </si>
  <si>
    <t>Redecorations programme - External</t>
  </si>
  <si>
    <t>9.2.16.11.1</t>
  </si>
  <si>
    <t>9.2.16.11.2</t>
  </si>
  <si>
    <t>9.2.16.11.3</t>
  </si>
  <si>
    <t>9.2.16.11.4</t>
  </si>
  <si>
    <t>9.2.16.11.5</t>
  </si>
  <si>
    <t>9.2.16.12</t>
  </si>
  <si>
    <t>Cleaning of Roof Walkways</t>
  </si>
  <si>
    <t>9.2.17</t>
  </si>
  <si>
    <t>9.2.17.1</t>
  </si>
  <si>
    <t>9.2.17.1.1</t>
  </si>
  <si>
    <t>Medical Gases - Refresher Training and Reassessment</t>
  </si>
  <si>
    <t>9.2.17.1.2</t>
  </si>
  <si>
    <t>Vacuum Insulated Evaporator (VIE) Plant - Daily and Weekly Tasks</t>
  </si>
  <si>
    <t>9.2.17.1.3</t>
  </si>
  <si>
    <t>Emergency Supply Kits - Operational Test</t>
  </si>
  <si>
    <t>9.2.17.2</t>
  </si>
  <si>
    <t>9.2.17.2.1</t>
  </si>
  <si>
    <t>9.2.17.2.2</t>
  </si>
  <si>
    <t>9.2.17.2.3</t>
  </si>
  <si>
    <t>10</t>
  </si>
  <si>
    <t>10.1</t>
  </si>
  <si>
    <t>10.1.1</t>
  </si>
  <si>
    <t>10.2</t>
  </si>
  <si>
    <t>10.2.2</t>
  </si>
  <si>
    <t>11</t>
  </si>
  <si>
    <t>11.1</t>
  </si>
  <si>
    <t>11.1.1</t>
  </si>
  <si>
    <t>11.1.2</t>
  </si>
  <si>
    <t>11.1.3</t>
  </si>
  <si>
    <t>11.1.4</t>
  </si>
  <si>
    <t>11.2</t>
  </si>
  <si>
    <t>11.2.1</t>
  </si>
  <si>
    <t>Management and staff fees</t>
  </si>
  <si>
    <t>11.2.2</t>
  </si>
  <si>
    <t>11.2.3</t>
  </si>
  <si>
    <t>11.2.4</t>
  </si>
  <si>
    <t>11.3</t>
  </si>
  <si>
    <t>11.3.1</t>
  </si>
  <si>
    <t>12</t>
  </si>
  <si>
    <t>12.1</t>
  </si>
  <si>
    <t>12.1.1</t>
  </si>
  <si>
    <t>12.1.2</t>
  </si>
  <si>
    <t>12.1.3</t>
  </si>
  <si>
    <t>12.1.4</t>
  </si>
  <si>
    <t>12.1.6</t>
  </si>
  <si>
    <t>12.1.7</t>
  </si>
  <si>
    <t>12.1.8</t>
  </si>
  <si>
    <t>12.1.9</t>
  </si>
  <si>
    <t>12.1.10</t>
  </si>
  <si>
    <t>12.1.11</t>
  </si>
  <si>
    <t>12.1.12</t>
  </si>
  <si>
    <t>12.1.13</t>
  </si>
  <si>
    <t>12.1.14</t>
  </si>
  <si>
    <t>12.1.15</t>
  </si>
  <si>
    <t>13</t>
  </si>
  <si>
    <t>13.1</t>
  </si>
  <si>
    <t>13.1.1</t>
  </si>
  <si>
    <t>Design development and standards</t>
  </si>
  <si>
    <t>13.1.2</t>
  </si>
  <si>
    <t>13.1.3</t>
  </si>
  <si>
    <t>13.1.4</t>
  </si>
  <si>
    <t>13.2</t>
  </si>
  <si>
    <t>13.2.1</t>
  </si>
  <si>
    <t>13.2.2</t>
  </si>
  <si>
    <t>13.2.3</t>
  </si>
  <si>
    <t>13.3</t>
  </si>
  <si>
    <t>13.3.1</t>
  </si>
  <si>
    <t>Project brief</t>
  </si>
  <si>
    <t>13.3.2</t>
  </si>
  <si>
    <t>13.3.3</t>
  </si>
  <si>
    <t>13.3.4</t>
  </si>
  <si>
    <t>13.4</t>
  </si>
  <si>
    <t>13.4.1</t>
  </si>
  <si>
    <t>Maintenance brief</t>
  </si>
  <si>
    <t>13.4.2</t>
  </si>
  <si>
    <t>13.4.3</t>
  </si>
  <si>
    <t>13.4.4</t>
  </si>
  <si>
    <t>13.4.5</t>
  </si>
  <si>
    <t>Financial</t>
  </si>
  <si>
    <t>13.4.6</t>
  </si>
  <si>
    <t>Other</t>
  </si>
  <si>
    <t>14</t>
  </si>
  <si>
    <t>14.1</t>
  </si>
  <si>
    <t>14.2</t>
  </si>
  <si>
    <t>14.3</t>
  </si>
  <si>
    <t>14.4</t>
  </si>
  <si>
    <t>Element</t>
  </si>
  <si>
    <t>Product or Material Type</t>
  </si>
  <si>
    <t>UoM Maintenance</t>
  </si>
  <si>
    <t>Nameplates| Plaques and ID symbols</t>
  </si>
  <si>
    <t>Emergency call buttons| Pull cords etc.</t>
  </si>
  <si>
    <t>Roads| Paths and paving</t>
  </si>
  <si>
    <t>Soft landscaping| Planting and irrigation systems</t>
  </si>
  <si>
    <t>4.3   Constituents of a maintenance cost plan</t>
  </si>
  <si>
    <t>The key constituents of a maintenance cost plan are as follows:</t>
  </si>
  <si>
    <t>Constituents (Cost Centre)</t>
  </si>
  <si>
    <t>…</t>
  </si>
  <si>
    <t>Reference / Notes</t>
  </si>
  <si>
    <r>
      <rPr>
        <b/>
        <sz val="10"/>
        <color indexed="8"/>
        <rFont val="Arial"/>
        <family val="2"/>
      </rPr>
      <t>Renewal</t>
    </r>
    <r>
      <rPr>
        <sz val="11"/>
        <color theme="1"/>
        <rFont val="Calibri"/>
        <family val="2"/>
        <scheme val="minor"/>
      </rPr>
      <t xml:space="preserve"> (R ) annualised costs:</t>
    </r>
  </si>
  <si>
    <t>(1a) Facilitating works</t>
  </si>
  <si>
    <r>
      <rPr>
        <b/>
        <sz val="10"/>
        <color indexed="8"/>
        <rFont val="Arial"/>
        <family val="2"/>
      </rPr>
      <t>£</t>
    </r>
    <r>
      <rPr>
        <sz val="11"/>
        <color theme="1"/>
        <rFont val="Calibri"/>
        <family val="2"/>
        <scheme val="minor"/>
      </rPr>
      <t>Y</t>
    </r>
    <r>
      <rPr>
        <vertAlign val="subscript"/>
        <sz val="10"/>
        <color indexed="8"/>
        <rFont val="Arial"/>
        <family val="2"/>
      </rPr>
      <t>1</t>
    </r>
  </si>
  <si>
    <r>
      <rPr>
        <b/>
        <sz val="10"/>
        <color indexed="8"/>
        <rFont val="Arial"/>
        <family val="2"/>
      </rPr>
      <t>£</t>
    </r>
    <r>
      <rPr>
        <sz val="11"/>
        <color theme="1"/>
        <rFont val="Calibri"/>
        <family val="2"/>
        <scheme val="minor"/>
      </rPr>
      <t>Y</t>
    </r>
    <r>
      <rPr>
        <vertAlign val="subscript"/>
        <sz val="10"/>
        <color indexed="8"/>
        <rFont val="Arial"/>
        <family val="2"/>
      </rPr>
      <t>2</t>
    </r>
  </si>
  <si>
    <r>
      <rPr>
        <b/>
        <sz val="10"/>
        <color indexed="8"/>
        <rFont val="Arial"/>
        <family val="2"/>
      </rPr>
      <t>£</t>
    </r>
    <r>
      <rPr>
        <sz val="11"/>
        <color theme="1"/>
        <rFont val="Calibri"/>
        <family val="2"/>
        <scheme val="minor"/>
      </rPr>
      <t>Y</t>
    </r>
    <r>
      <rPr>
        <vertAlign val="subscript"/>
        <sz val="10"/>
        <color indexed="8"/>
        <rFont val="Arial"/>
        <family val="2"/>
      </rPr>
      <t>3</t>
    </r>
  </si>
  <si>
    <r>
      <rPr>
        <b/>
        <sz val="10"/>
        <color indexed="8"/>
        <rFont val="Arial"/>
        <family val="2"/>
      </rPr>
      <t>£</t>
    </r>
    <r>
      <rPr>
        <sz val="11"/>
        <color theme="1"/>
        <rFont val="Calibri"/>
        <family val="2"/>
        <scheme val="minor"/>
      </rPr>
      <t>Y</t>
    </r>
    <r>
      <rPr>
        <vertAlign val="subscript"/>
        <sz val="10"/>
        <color indexed="8"/>
        <rFont val="Arial"/>
        <family val="2"/>
      </rPr>
      <t>n</t>
    </r>
  </si>
  <si>
    <t>(1b) Substructure</t>
  </si>
  <si>
    <t>(1c) Superstructure</t>
  </si>
  <si>
    <t>(1d) Internal finishes</t>
  </si>
  <si>
    <t>(1e) Fittings, furniture and equipment</t>
  </si>
  <si>
    <t>(1f) Services</t>
  </si>
  <si>
    <t>(1g) Work to existing buildings</t>
  </si>
  <si>
    <t>If not covered in 1e to 1f.</t>
  </si>
  <si>
    <t>(1h) External works</t>
  </si>
  <si>
    <r>
      <t xml:space="preserve">Total - Renewal costs estimate </t>
    </r>
    <r>
      <rPr>
        <vertAlign val="subscript"/>
        <sz val="10"/>
        <color indexed="8"/>
        <rFont val="Arial"/>
        <family val="2"/>
      </rPr>
      <t>(1)</t>
    </r>
  </si>
  <si>
    <r>
      <t xml:space="preserve">[(1) = </t>
    </r>
    <r>
      <rPr>
        <sz val="12"/>
        <color indexed="8"/>
        <rFont val="Calibri"/>
        <family val="2"/>
      </rPr>
      <t>Σ</t>
    </r>
    <r>
      <rPr>
        <sz val="11"/>
        <color theme="1"/>
        <rFont val="Calibri"/>
        <family val="2"/>
        <scheme val="minor"/>
      </rPr>
      <t xml:space="preserve"> (1a) + (1b) + (…) + (1h)]</t>
    </r>
  </si>
  <si>
    <t>See paragraphs 4.8 to 4.11</t>
  </si>
  <si>
    <r>
      <t>Maintain</t>
    </r>
    <r>
      <rPr>
        <sz val="11"/>
        <color theme="1"/>
        <rFont val="Calibri"/>
        <family val="2"/>
        <scheme val="minor"/>
      </rPr>
      <t xml:space="preserve"> (M) annualised costs</t>
    </r>
  </si>
  <si>
    <t>(2a) Facilitating works</t>
  </si>
  <si>
    <t>(2b) Substructure</t>
  </si>
  <si>
    <t>(2c) Superstructure</t>
  </si>
  <si>
    <t>(2d) Internal finishes</t>
  </si>
  <si>
    <t>(2e) Fittings, furniture and equipment</t>
  </si>
  <si>
    <t>(2f) Services</t>
  </si>
  <si>
    <t>(2g) Work to existing buildings (not covered in 2a-2f)</t>
  </si>
  <si>
    <t>(2h) External works</t>
  </si>
  <si>
    <t>See paragraph 4.1.2</t>
  </si>
  <si>
    <r>
      <t xml:space="preserve">Total - Maintain costs estimate </t>
    </r>
    <r>
      <rPr>
        <vertAlign val="subscript"/>
        <sz val="10"/>
        <color indexed="8"/>
        <rFont val="Arial"/>
        <family val="2"/>
      </rPr>
      <t>(2)</t>
    </r>
  </si>
  <si>
    <t>[(2) = Σ (2a) + (2b) + (…) + (2h)]</t>
  </si>
  <si>
    <t>See paragraphs 4.8 to 4.11 and 4.13</t>
  </si>
  <si>
    <r>
      <t xml:space="preserve">Sub-total </t>
    </r>
    <r>
      <rPr>
        <vertAlign val="superscript"/>
        <sz val="10"/>
        <color indexed="8"/>
        <rFont val="Arial"/>
        <family val="2"/>
      </rPr>
      <t xml:space="preserve">(3) </t>
    </r>
    <r>
      <rPr>
        <sz val="11"/>
        <color theme="1"/>
        <rFont val="Calibri"/>
        <family val="2"/>
        <scheme val="minor"/>
      </rPr>
      <t>[(3) = (1) + (2)]</t>
    </r>
  </si>
  <si>
    <r>
      <t xml:space="preserve">Maintenance contractor's </t>
    </r>
    <r>
      <rPr>
        <sz val="11"/>
        <color theme="1"/>
        <rFont val="Calibri"/>
        <family val="2"/>
        <scheme val="minor"/>
      </rPr>
      <t>management &amp; administration costs</t>
    </r>
  </si>
  <si>
    <t>(4a) Renewal works</t>
  </si>
  <si>
    <t>See paragraph 4.1.4</t>
  </si>
  <si>
    <t>(4b) Maintain works</t>
  </si>
  <si>
    <r>
      <t xml:space="preserve">Maintenance contractor's </t>
    </r>
    <r>
      <rPr>
        <sz val="11"/>
        <color theme="1"/>
        <rFont val="Calibri"/>
        <family val="2"/>
        <scheme val="minor"/>
      </rPr>
      <t xml:space="preserve">management and administration cost estimate </t>
    </r>
    <r>
      <rPr>
        <vertAlign val="subscript"/>
        <sz val="10"/>
        <color indexed="8"/>
        <rFont val="Arial"/>
        <family val="2"/>
      </rPr>
      <t>(4)</t>
    </r>
  </si>
  <si>
    <t>[(4) = (4a + (4b)]</t>
  </si>
  <si>
    <r>
      <t xml:space="preserve">Sub-total </t>
    </r>
    <r>
      <rPr>
        <vertAlign val="superscript"/>
        <sz val="10"/>
        <color indexed="8"/>
        <rFont val="Arial"/>
        <family val="2"/>
      </rPr>
      <t xml:space="preserve">(5) </t>
    </r>
    <r>
      <rPr>
        <sz val="11"/>
        <color theme="1"/>
        <rFont val="Calibri"/>
        <family val="2"/>
        <scheme val="minor"/>
      </rPr>
      <t>[(5) = (3) + (4)]</t>
    </r>
  </si>
  <si>
    <r>
      <t xml:space="preserve">Maintenance contractor's overheads and profit </t>
    </r>
    <r>
      <rPr>
        <vertAlign val="superscript"/>
        <sz val="10"/>
        <color indexed="8"/>
        <rFont val="Arial"/>
        <family val="2"/>
      </rPr>
      <t>(6)</t>
    </r>
  </si>
  <si>
    <t>See paragraph 4.1.5</t>
  </si>
  <si>
    <r>
      <t xml:space="preserve">Maintenance cost estimate </t>
    </r>
    <r>
      <rPr>
        <vertAlign val="superscript"/>
        <sz val="10"/>
        <color indexed="8"/>
        <rFont val="Arial"/>
        <family val="2"/>
      </rPr>
      <t>(7)</t>
    </r>
  </si>
  <si>
    <r>
      <t xml:space="preserve">Sub-total </t>
    </r>
    <r>
      <rPr>
        <vertAlign val="superscript"/>
        <sz val="10"/>
        <color indexed="8"/>
        <rFont val="Arial"/>
        <family val="2"/>
      </rPr>
      <t xml:space="preserve">(7) </t>
    </r>
    <r>
      <rPr>
        <sz val="11"/>
        <color theme="1"/>
        <rFont val="Calibri"/>
        <family val="2"/>
        <scheme val="minor"/>
      </rPr>
      <t>[(7) = (5) + (6)]</t>
    </r>
  </si>
  <si>
    <t>(8) Consultants'/specialists' fees estimate</t>
  </si>
  <si>
    <t>See paragraph 4.1.6</t>
  </si>
  <si>
    <t>(9) Employer-definable maintenance-related costs estimate</t>
  </si>
  <si>
    <t>See paragraph 4.1.7</t>
  </si>
  <si>
    <r>
      <t xml:space="preserve">Base cost estimate </t>
    </r>
    <r>
      <rPr>
        <vertAlign val="superscript"/>
        <sz val="10"/>
        <color indexed="8"/>
        <rFont val="Arial"/>
        <family val="2"/>
      </rPr>
      <t>(10)</t>
    </r>
  </si>
  <si>
    <t>[(10) = (7 + (8) + (9)]</t>
  </si>
  <si>
    <t>Sub-total (10) [(10) = (7) + (8) + (9)]</t>
  </si>
  <si>
    <t>See paragraph 4.1.8</t>
  </si>
  <si>
    <t>(11a) Design and installation risks</t>
  </si>
  <si>
    <t>(11b) Maintenance risks</t>
  </si>
  <si>
    <t>(11c) Employers change order risks</t>
  </si>
  <si>
    <t>(11d) Employer other risk</t>
  </si>
  <si>
    <r>
      <t xml:space="preserve">Risk allowance estimate </t>
    </r>
    <r>
      <rPr>
        <vertAlign val="superscript"/>
        <sz val="10"/>
        <color indexed="8"/>
        <rFont val="Arial"/>
        <family val="2"/>
      </rPr>
      <t>(11)</t>
    </r>
  </si>
  <si>
    <t>[(11) = (11a) + (11b) + (11c) + (11d)]</t>
  </si>
  <si>
    <r>
      <t>Cost limit</t>
    </r>
    <r>
      <rPr>
        <sz val="11"/>
        <color theme="1"/>
        <rFont val="Calibri"/>
        <family val="2"/>
        <scheme val="minor"/>
      </rPr>
      <t xml:space="preserve"> </t>
    </r>
    <r>
      <rPr>
        <i/>
        <sz val="10"/>
        <color indexed="8"/>
        <rFont val="Arial"/>
        <family val="2"/>
      </rPr>
      <t>(at current price levels)</t>
    </r>
    <r>
      <rPr>
        <sz val="11"/>
        <color theme="1"/>
        <rFont val="Calibri"/>
        <family val="2"/>
        <scheme val="minor"/>
      </rPr>
      <t xml:space="preserve"> </t>
    </r>
    <r>
      <rPr>
        <vertAlign val="superscript"/>
        <sz val="10"/>
        <color indexed="8"/>
        <rFont val="Arial"/>
        <family val="2"/>
      </rPr>
      <t>(12)</t>
    </r>
  </si>
  <si>
    <t>[(12) = (10) + (11)]</t>
  </si>
  <si>
    <r>
      <t xml:space="preserve">Discount factor </t>
    </r>
    <r>
      <rPr>
        <vertAlign val="superscript"/>
        <sz val="10"/>
        <color indexed="8"/>
        <rFont val="Arial"/>
        <family val="2"/>
      </rPr>
      <t>(13)</t>
    </r>
  </si>
  <si>
    <r>
      <t>DF</t>
    </r>
    <r>
      <rPr>
        <vertAlign val="superscript"/>
        <sz val="10"/>
        <color indexed="8"/>
        <rFont val="Arial"/>
        <family val="2"/>
      </rPr>
      <t>1</t>
    </r>
  </si>
  <si>
    <r>
      <t>DF</t>
    </r>
    <r>
      <rPr>
        <vertAlign val="superscript"/>
        <sz val="10"/>
        <color indexed="8"/>
        <rFont val="Arial"/>
        <family val="2"/>
      </rPr>
      <t>2</t>
    </r>
  </si>
  <si>
    <r>
      <t>DF</t>
    </r>
    <r>
      <rPr>
        <vertAlign val="superscript"/>
        <sz val="10"/>
        <color indexed="8"/>
        <rFont val="Arial"/>
        <family val="2"/>
      </rPr>
      <t>3</t>
    </r>
  </si>
  <si>
    <r>
      <t>DF</t>
    </r>
    <r>
      <rPr>
        <vertAlign val="superscript"/>
        <sz val="10"/>
        <color indexed="8"/>
        <rFont val="Arial"/>
        <family val="2"/>
      </rPr>
      <t>n</t>
    </r>
  </si>
  <si>
    <t>See paragraph 4.1.9</t>
  </si>
  <si>
    <r>
      <t>Present value</t>
    </r>
    <r>
      <rPr>
        <sz val="11"/>
        <color theme="1"/>
        <rFont val="Calibri"/>
        <family val="2"/>
        <scheme val="minor"/>
      </rPr>
      <t xml:space="preserve"> </t>
    </r>
    <r>
      <rPr>
        <vertAlign val="superscript"/>
        <sz val="10"/>
        <color indexed="8"/>
        <rFont val="Arial"/>
        <family val="2"/>
      </rPr>
      <t>(14)</t>
    </r>
  </si>
  <si>
    <t>[(14) = (12) X (13)]</t>
  </si>
  <si>
    <r>
      <t>Net present value (Total cost limit)</t>
    </r>
    <r>
      <rPr>
        <sz val="11"/>
        <color theme="1"/>
        <rFont val="Calibri"/>
        <family val="2"/>
        <scheme val="minor"/>
      </rPr>
      <t xml:space="preserve"> </t>
    </r>
    <r>
      <rPr>
        <vertAlign val="superscript"/>
        <sz val="10"/>
        <color indexed="8"/>
        <rFont val="Arial"/>
        <family val="2"/>
      </rPr>
      <t>(15)</t>
    </r>
  </si>
  <si>
    <r>
      <t xml:space="preserve">[(15) = </t>
    </r>
    <r>
      <rPr>
        <sz val="10"/>
        <color indexed="8"/>
        <rFont val="Calibri"/>
        <family val="2"/>
      </rPr>
      <t>Σ</t>
    </r>
    <r>
      <rPr>
        <sz val="10"/>
        <color indexed="8"/>
        <rFont val="Arial"/>
        <family val="2"/>
      </rPr>
      <t xml:space="preserve">(PV) </t>
    </r>
    <r>
      <rPr>
        <vertAlign val="superscript"/>
        <sz val="10"/>
        <color indexed="8"/>
        <rFont val="Arial"/>
        <family val="2"/>
      </rPr>
      <t>(14)</t>
    </r>
    <r>
      <rPr>
        <sz val="11"/>
        <color theme="1"/>
        <rFont val="Calibri"/>
        <family val="2"/>
        <scheme val="minor"/>
      </rPr>
      <t>)]</t>
    </r>
  </si>
  <si>
    <t>Notes:</t>
  </si>
  <si>
    <t>VAT and other taxation incentives are excluded (see paragraph 4.20)</t>
  </si>
  <si>
    <t>Other considerations (as defined in paragraph 4.21) are to taken into account, if required in scope</t>
  </si>
  <si>
    <r>
      <t>£</t>
    </r>
    <r>
      <rPr>
        <sz val="11"/>
        <color theme="1"/>
        <rFont val="Calibri"/>
        <family val="2"/>
        <scheme val="minor"/>
      </rPr>
      <t>Y</t>
    </r>
    <r>
      <rPr>
        <vertAlign val="subscript"/>
        <sz val="10"/>
        <color indexed="8"/>
        <rFont val="Arial"/>
        <family val="2"/>
      </rPr>
      <t xml:space="preserve">1 </t>
    </r>
    <r>
      <rPr>
        <sz val="11"/>
        <color theme="1"/>
        <rFont val="Calibri"/>
        <family val="2"/>
        <scheme val="minor"/>
      </rPr>
      <t>= Year 1 costs</t>
    </r>
  </si>
  <si>
    <r>
      <t>£</t>
    </r>
    <r>
      <rPr>
        <sz val="11"/>
        <color theme="1"/>
        <rFont val="Calibri"/>
        <family val="2"/>
        <scheme val="minor"/>
      </rPr>
      <t>Y</t>
    </r>
    <r>
      <rPr>
        <vertAlign val="subscript"/>
        <sz val="10"/>
        <color indexed="8"/>
        <rFont val="Arial"/>
        <family val="2"/>
      </rPr>
      <t xml:space="preserve">2 </t>
    </r>
    <r>
      <rPr>
        <sz val="11"/>
        <color theme="1"/>
        <rFont val="Calibri"/>
        <family val="2"/>
        <scheme val="minor"/>
      </rPr>
      <t>= Year 2 costs</t>
    </r>
  </si>
  <si>
    <r>
      <t>£</t>
    </r>
    <r>
      <rPr>
        <sz val="11"/>
        <color theme="1"/>
        <rFont val="Calibri"/>
        <family val="2"/>
        <scheme val="minor"/>
      </rPr>
      <t>Y</t>
    </r>
    <r>
      <rPr>
        <vertAlign val="subscript"/>
        <sz val="10"/>
        <color indexed="8"/>
        <rFont val="Arial"/>
        <family val="2"/>
      </rPr>
      <t xml:space="preserve">3 </t>
    </r>
    <r>
      <rPr>
        <sz val="11"/>
        <color theme="1"/>
        <rFont val="Calibri"/>
        <family val="2"/>
        <scheme val="minor"/>
      </rPr>
      <t>= Year 3 costs</t>
    </r>
  </si>
  <si>
    <r>
      <t>£</t>
    </r>
    <r>
      <rPr>
        <sz val="11"/>
        <color theme="1"/>
        <rFont val="Calibri"/>
        <family val="2"/>
        <scheme val="minor"/>
      </rPr>
      <t>Y</t>
    </r>
    <r>
      <rPr>
        <vertAlign val="subscript"/>
        <sz val="10"/>
        <color indexed="8"/>
        <rFont val="Arial"/>
        <family val="2"/>
      </rPr>
      <t xml:space="preserve">n </t>
    </r>
    <r>
      <rPr>
        <sz val="11"/>
        <color theme="1"/>
        <rFont val="Calibri"/>
        <family val="2"/>
        <scheme val="minor"/>
      </rPr>
      <t>= Final year costs in which either maintenance or replacement works are to undertaken</t>
    </r>
  </si>
  <si>
    <r>
      <t>DF</t>
    </r>
    <r>
      <rPr>
        <vertAlign val="superscript"/>
        <sz val="10"/>
        <color indexed="8"/>
        <rFont val="Arial"/>
        <family val="2"/>
      </rPr>
      <t xml:space="preserve">1 </t>
    </r>
    <r>
      <rPr>
        <sz val="11"/>
        <color theme="1"/>
        <rFont val="Calibri"/>
        <family val="2"/>
        <scheme val="minor"/>
      </rPr>
      <t>= Year 1 discount factor</t>
    </r>
  </si>
  <si>
    <r>
      <t>DF</t>
    </r>
    <r>
      <rPr>
        <vertAlign val="superscript"/>
        <sz val="10"/>
        <color indexed="8"/>
        <rFont val="Arial"/>
        <family val="2"/>
      </rPr>
      <t xml:space="preserve">2 </t>
    </r>
    <r>
      <rPr>
        <sz val="11"/>
        <color theme="1"/>
        <rFont val="Calibri"/>
        <family val="2"/>
        <scheme val="minor"/>
      </rPr>
      <t>= Year 2 discount factor</t>
    </r>
  </si>
  <si>
    <r>
      <t>DF</t>
    </r>
    <r>
      <rPr>
        <vertAlign val="superscript"/>
        <sz val="10"/>
        <color indexed="8"/>
        <rFont val="Arial"/>
        <family val="2"/>
      </rPr>
      <t xml:space="preserve">3 </t>
    </r>
    <r>
      <rPr>
        <sz val="11"/>
        <color theme="1"/>
        <rFont val="Calibri"/>
        <family val="2"/>
        <scheme val="minor"/>
      </rPr>
      <t>= Year 3 discount factor</t>
    </r>
  </si>
  <si>
    <r>
      <t>DF</t>
    </r>
    <r>
      <rPr>
        <vertAlign val="superscript"/>
        <sz val="10"/>
        <color indexed="8"/>
        <rFont val="Arial"/>
        <family val="2"/>
      </rPr>
      <t xml:space="preserve">n </t>
    </r>
    <r>
      <rPr>
        <sz val="11"/>
        <color theme="1"/>
        <rFont val="Calibri"/>
        <family val="2"/>
        <scheme val="minor"/>
      </rPr>
      <t>= Discount factor for final year in which either maintenance or replacement works are to undertaken</t>
    </r>
  </si>
  <si>
    <t>Informative worked example for calculating the cost of renewal (R) works</t>
  </si>
  <si>
    <t>WINDOWS AND EXTERNAL DOORS</t>
  </si>
  <si>
    <t>Construction cost plan base date</t>
  </si>
  <si>
    <t>2Q11</t>
  </si>
  <si>
    <t>Index</t>
  </si>
  <si>
    <t>Period of analysis</t>
  </si>
  <si>
    <t>Reporting renewal cost base date</t>
  </si>
  <si>
    <t>Group Element / Element / 
Sub-element / Component</t>
  </si>
  <si>
    <t>CAPITAL BUILDING WORKS COST PLAN</t>
  </si>
  <si>
    <t>QUANTIFICATION OF RENEWAL (R) WORKS</t>
  </si>
  <si>
    <t>EVENT CYCLE</t>
  </si>
  <si>
    <t>RENEWAL (R) COSTS</t>
  </si>
  <si>
    <t>RENEWAL CASH FLOW</t>
  </si>
  <si>
    <t>Component Specification</t>
  </si>
  <si>
    <t>Quantity</t>
  </si>
  <si>
    <t>Unit of Measurement</t>
  </si>
  <si>
    <t>Construction Unit Rate
(CUR)</t>
  </si>
  <si>
    <t>Total</t>
  </si>
  <si>
    <t>In Renewal (R) Plan Scope
(Yes / No)</t>
  </si>
  <si>
    <t>Renewal (R) Descriptor</t>
  </si>
  <si>
    <t>Action Required</t>
  </si>
  <si>
    <t>Scale of Renewal (R)</t>
  </si>
  <si>
    <t>Renewal (R)
Quantity</t>
  </si>
  <si>
    <t>Renewal (R) Unit of Measurement</t>
  </si>
  <si>
    <t>Reference Service Life (RSL)</t>
  </si>
  <si>
    <t>Life Factor</t>
  </si>
  <si>
    <t>Interval</t>
  </si>
  <si>
    <t>Adjustment to 
Construction Unit Rate</t>
  </si>
  <si>
    <t>Renewal (R) Uplift</t>
  </si>
  <si>
    <r>
      <t>Renewal (R)
Unit Rate</t>
    </r>
    <r>
      <rPr>
        <b/>
        <sz val="10"/>
        <color indexed="8"/>
        <rFont val="Arial Narrow"/>
        <family val="2"/>
      </rPr>
      <t/>
    </r>
  </si>
  <si>
    <t>Cost Per Event</t>
  </si>
  <si>
    <t>Total Renewal (R) Cost (over 20 year period)</t>
  </si>
  <si>
    <t>Total
1-20</t>
  </si>
  <si>
    <t>Aluminium; polyester powder coated; double glazed units</t>
  </si>
  <si>
    <t>Yes</t>
  </si>
  <si>
    <t>External windows; aluminium</t>
  </si>
  <si>
    <t>Replace double glazed window</t>
  </si>
  <si>
    <t>Replace ironmongery</t>
  </si>
  <si>
    <t>Aluminium; double; 1 hr fire rated</t>
  </si>
  <si>
    <t>Entrance doors / frames</t>
  </si>
  <si>
    <t>Replace external doors</t>
  </si>
  <si>
    <t>Sundry item - seals</t>
  </si>
  <si>
    <t>Replace seals</t>
  </si>
  <si>
    <t>Double doors to main entrance; aluminium</t>
  </si>
  <si>
    <t>Replace double doors</t>
  </si>
  <si>
    <t>Main entrance door arrangement; aluminium</t>
  </si>
  <si>
    <t>Replace main entrance door arrangement</t>
  </si>
  <si>
    <t>Sundry item - door controls</t>
  </si>
  <si>
    <t>Replace door controls</t>
  </si>
  <si>
    <t>A, B, C &amp; D</t>
  </si>
  <si>
    <t>E</t>
  </si>
  <si>
    <t>F</t>
  </si>
  <si>
    <t>G</t>
  </si>
  <si>
    <t>H</t>
  </si>
  <si>
    <r>
      <t xml:space="preserve">(Calculated)
</t>
    </r>
    <r>
      <rPr>
        <sz val="18"/>
        <rFont val="Arial Narrow"/>
        <family val="2"/>
      </rPr>
      <t>[FxH]</t>
    </r>
  </si>
  <si>
    <t>I</t>
  </si>
  <si>
    <t>J</t>
  </si>
  <si>
    <t>K</t>
  </si>
  <si>
    <t>L</t>
  </si>
  <si>
    <r>
      <rPr>
        <sz val="18"/>
        <rFont val="Arial Narrow"/>
        <family val="2"/>
      </rPr>
      <t>M</t>
    </r>
    <r>
      <rPr>
        <i/>
        <sz val="18"/>
        <color indexed="10"/>
        <rFont val="Arial Narrow"/>
        <family val="2"/>
      </rPr>
      <t xml:space="preserve">
(Calculated)
</t>
    </r>
    <r>
      <rPr>
        <sz val="18"/>
        <rFont val="Arial Narrow"/>
        <family val="2"/>
      </rPr>
      <t>[FxL]</t>
    </r>
  </si>
  <si>
    <t>N</t>
  </si>
  <si>
    <t>O</t>
  </si>
  <si>
    <r>
      <rPr>
        <sz val="18"/>
        <rFont val="Arial Narrow"/>
        <family val="2"/>
      </rPr>
      <t>Q</t>
    </r>
    <r>
      <rPr>
        <i/>
        <sz val="18"/>
        <rFont val="Arial Narrow"/>
        <family val="2"/>
      </rPr>
      <t xml:space="preserve">
</t>
    </r>
    <r>
      <rPr>
        <i/>
        <sz val="18"/>
        <color indexed="10"/>
        <rFont val="Arial Narrow"/>
        <family val="2"/>
      </rPr>
      <t xml:space="preserve">(Calculated)
</t>
    </r>
    <r>
      <rPr>
        <sz val="18"/>
        <rFont val="Arial Narrow"/>
        <family val="2"/>
      </rPr>
      <t>[OxP]</t>
    </r>
  </si>
  <si>
    <t>R</t>
  </si>
  <si>
    <t>S</t>
  </si>
  <si>
    <r>
      <rPr>
        <sz val="18"/>
        <rFont val="Arial Narrow"/>
        <family val="2"/>
      </rPr>
      <t>T</t>
    </r>
    <r>
      <rPr>
        <i/>
        <sz val="18"/>
        <rFont val="Arial Narrow"/>
        <family val="2"/>
      </rPr>
      <t xml:space="preserve">
</t>
    </r>
    <r>
      <rPr>
        <i/>
        <sz val="18"/>
        <color indexed="10"/>
        <rFont val="Arial Narrow"/>
        <family val="2"/>
      </rPr>
      <t xml:space="preserve">(Calculated / Substituted rate)
</t>
    </r>
    <r>
      <rPr>
        <sz val="18"/>
        <rFont val="Arial Narrow"/>
        <family val="2"/>
      </rPr>
      <t>[HxRx(1+S)]</t>
    </r>
  </si>
  <si>
    <r>
      <rPr>
        <sz val="18"/>
        <rFont val="Arial Narrow"/>
        <family val="2"/>
      </rPr>
      <t>U</t>
    </r>
    <r>
      <rPr>
        <i/>
        <sz val="18"/>
        <rFont val="Arial Narrow"/>
        <family val="2"/>
      </rPr>
      <t xml:space="preserve">
</t>
    </r>
    <r>
      <rPr>
        <i/>
        <sz val="18"/>
        <color indexed="10"/>
        <rFont val="Arial Narrow"/>
        <family val="2"/>
      </rPr>
      <t>(Calculated)</t>
    </r>
    <r>
      <rPr>
        <sz val="18"/>
        <rFont val="Arial Narrow"/>
        <family val="2"/>
      </rPr>
      <t xml:space="preserve">
[MxT]</t>
    </r>
  </si>
  <si>
    <t>V</t>
  </si>
  <si>
    <t>INTERNAL DOORS</t>
  </si>
  <si>
    <t>Internal standard timber door &amp; frame; paint finish; single; 1/2 hr fire rated</t>
  </si>
  <si>
    <t>Internal door - standard; timber</t>
  </si>
  <si>
    <t>Replace door &amp; frame</t>
  </si>
  <si>
    <t>Paint doors</t>
  </si>
  <si>
    <t>Painting to door</t>
  </si>
  <si>
    <t>Paint door frames</t>
  </si>
  <si>
    <t>Painting to door frames</t>
  </si>
  <si>
    <t>Automatic sliding door; aluminium glazed; one and a half leaf; 1/2 hr fire rated</t>
  </si>
  <si>
    <t>Sliding doors; aluminium</t>
  </si>
  <si>
    <t>Replace automatic sliding door</t>
  </si>
  <si>
    <t>Sundry item - overhaul</t>
  </si>
  <si>
    <t>Overhaul</t>
  </si>
  <si>
    <t>Internal standard timber door &amp; frame; single; self finish; 1/2 hr fire rated</t>
  </si>
  <si>
    <t>Replace door and frame</t>
  </si>
  <si>
    <t>Internal roller shutter door; self finished</t>
  </si>
  <si>
    <t>Internal roller shutter doors and frames</t>
  </si>
  <si>
    <t>Replace roller shutter door</t>
  </si>
  <si>
    <t>**</t>
  </si>
  <si>
    <t>Note: The 'Renewal Rate' for these items have not been calculated using the CUR, but has been substituted with a rate derived from either a schedule of rates or a specific estimate / quotation.</t>
  </si>
  <si>
    <t>FLOOR FINISHES Example</t>
  </si>
  <si>
    <t>Internal Finishes</t>
  </si>
  <si>
    <t>Vinyl sheet: non-slip</t>
  </si>
  <si>
    <t>Vinyl sheet covering; non slip</t>
  </si>
  <si>
    <t>Replace floor finishes: lift existing and lay new non-slip vinyl sheet</t>
  </si>
  <si>
    <t>Vinyl sheet: standard</t>
  </si>
  <si>
    <t>Vinyl sheet covering; standard</t>
  </si>
  <si>
    <t>Replace floor finishes: lift existing and lay new standard vinyl sheet</t>
  </si>
  <si>
    <t>Repair floor finishes: lift existing and lay new standard vinyl sheet</t>
  </si>
  <si>
    <t>Carpeting: heavy duty / general areas</t>
  </si>
  <si>
    <t>Fixed carpeting</t>
  </si>
  <si>
    <t>Replace floor finishes: lift existing and lay new fitted carpet - heavy duty</t>
  </si>
  <si>
    <t>Skirtings and the like</t>
  </si>
  <si>
    <t>Skirting: softwood, painted</t>
  </si>
  <si>
    <t>Skirtings; softwood</t>
  </si>
  <si>
    <t>Replace softwood skirting</t>
  </si>
  <si>
    <t>Paint skirting</t>
  </si>
  <si>
    <t>Decorate skirtings: reapply gloss paint</t>
  </si>
  <si>
    <t>n/a**</t>
  </si>
  <si>
    <t>Mat wells; metal framed</t>
  </si>
  <si>
    <t>Mat well matting</t>
  </si>
  <si>
    <t>Replace matting</t>
  </si>
  <si>
    <t>Mat well frame</t>
  </si>
  <si>
    <t>Replace mat well frame</t>
  </si>
  <si>
    <t>Informative worked example for calculating the cost of renewal (R) works using as-built information</t>
  </si>
  <si>
    <t>WINDOWS &amp; EXTERNAL DOORS</t>
  </si>
  <si>
    <t>Asset condition survey base date</t>
  </si>
  <si>
    <t>BUILT ASSET DATA</t>
  </si>
  <si>
    <t>RENEWAL COST</t>
  </si>
  <si>
    <t>In Renewal Plan Scope
(Yes / No)</t>
  </si>
  <si>
    <t>Condition Asset Rating 
(CAR)</t>
  </si>
  <si>
    <t>Asset Remaining Life (PARL)</t>
  </si>
  <si>
    <r>
      <t>Renewal (R) Unit Rate</t>
    </r>
    <r>
      <rPr>
        <b/>
        <sz val="10"/>
        <color indexed="8"/>
        <rFont val="Arial Narrow"/>
        <family val="2"/>
      </rPr>
      <t/>
    </r>
  </si>
  <si>
    <t>Total 1-20</t>
  </si>
  <si>
    <t>1 - 11</t>
  </si>
  <si>
    <t>B</t>
  </si>
  <si>
    <t xml:space="preserve">  Replace door controls</t>
  </si>
  <si>
    <t>A, B,C &amp; D</t>
  </si>
  <si>
    <r>
      <t xml:space="preserve">M
</t>
    </r>
    <r>
      <rPr>
        <i/>
        <sz val="18"/>
        <color indexed="10"/>
        <rFont val="Arial Narrow"/>
        <family val="2"/>
      </rPr>
      <t>(Calculated)</t>
    </r>
    <r>
      <rPr>
        <sz val="18"/>
        <rFont val="Arial Narrow"/>
        <family val="2"/>
      </rPr>
      <t xml:space="preserve">
[FxL]</t>
    </r>
  </si>
  <si>
    <t>Q</t>
  </si>
  <si>
    <r>
      <t xml:space="preserve">R
</t>
    </r>
    <r>
      <rPr>
        <i/>
        <sz val="18"/>
        <color indexed="10"/>
        <rFont val="Arial Narrow"/>
        <family val="2"/>
      </rPr>
      <t>(Calculated)</t>
    </r>
    <r>
      <rPr>
        <sz val="18"/>
        <rFont val="Arial Narrow"/>
        <family val="2"/>
      </rPr>
      <t xml:space="preserve">
[PxQ]</t>
    </r>
  </si>
  <si>
    <r>
      <t xml:space="preserve">T
</t>
    </r>
    <r>
      <rPr>
        <i/>
        <sz val="18"/>
        <color indexed="10"/>
        <rFont val="Arial Narrow"/>
        <family val="2"/>
      </rPr>
      <t>(Calculated)</t>
    </r>
    <r>
      <rPr>
        <sz val="18"/>
        <rFont val="Arial Narrow"/>
        <family val="2"/>
      </rPr>
      <t xml:space="preserve">
[MxS]</t>
    </r>
  </si>
  <si>
    <t>U</t>
  </si>
  <si>
    <t>A</t>
  </si>
  <si>
    <t>Replace door</t>
  </si>
  <si>
    <t>C</t>
  </si>
  <si>
    <t>Repaint doors</t>
  </si>
  <si>
    <t>Repainting door frames</t>
  </si>
  <si>
    <t>Seals</t>
  </si>
  <si>
    <t xml:space="preserve">  Vinyl sheet: non-slip</t>
  </si>
  <si>
    <t xml:space="preserve">  Vinyl sheet: standard</t>
  </si>
  <si>
    <t>D</t>
  </si>
  <si>
    <t xml:space="preserve">  Skirtings; softwood</t>
  </si>
  <si>
    <t xml:space="preserve">  Paint skirting</t>
  </si>
  <si>
    <t xml:space="preserve">  Mat well matting</t>
  </si>
  <si>
    <t xml:space="preserve">  Mat well frame</t>
  </si>
  <si>
    <r>
      <t xml:space="preserve">Life Cycle Renewal Cost Plan generated from an ASSET SPECIFIC CONDITION SURVEY INFORMATION </t>
    </r>
    <r>
      <rPr>
        <b/>
        <u/>
        <sz val="28"/>
        <rFont val="Arial Narrow"/>
        <family val="2"/>
      </rPr>
      <t>Post-Construction</t>
    </r>
    <r>
      <rPr>
        <b/>
        <sz val="28"/>
        <rFont val="Arial Narrow"/>
        <family val="2"/>
      </rPr>
      <t xml:space="preserve"> (In Use)</t>
    </r>
  </si>
  <si>
    <r>
      <t xml:space="preserve">Period of analysis - </t>
    </r>
    <r>
      <rPr>
        <b/>
        <sz val="26"/>
        <color indexed="10"/>
        <rFont val="Arial Narrow"/>
        <family val="2"/>
      </rPr>
      <t xml:space="preserve">EXAMPLE shown over 20 years </t>
    </r>
  </si>
  <si>
    <t xml:space="preserve">Base dates </t>
  </si>
  <si>
    <t>GROUP ELEMENT / ELEMENT / SUB-ELEMENT</t>
  </si>
  <si>
    <t>Cost</t>
  </si>
  <si>
    <t>COMPONENT SPECIFICATION 
(ALIGNMENT WITH THE CONSTRUCT RULES)</t>
  </si>
  <si>
    <t>CONDITION ASSET RATING</t>
  </si>
  <si>
    <t>ACTION REQUIRED</t>
  </si>
  <si>
    <t>ASSET REMAINING LIFE</t>
  </si>
  <si>
    <t>INTERVAL</t>
  </si>
  <si>
    <t>COST PER EVENT</t>
  </si>
  <si>
    <t>YEAR</t>
  </si>
  <si>
    <t>20 YEAR TOTAL</t>
  </si>
  <si>
    <t>AVERAGE COST PER ANNUM</t>
  </si>
  <si>
    <t>ID</t>
  </si>
  <si>
    <t>Facilitating Works</t>
  </si>
  <si>
    <t>Toxic/hazardous material removal</t>
  </si>
  <si>
    <t>Remedial works</t>
  </si>
  <si>
    <t>Insert Action</t>
  </si>
  <si>
    <t>Specialist foundation system</t>
  </si>
  <si>
    <t>Structural steel frame</t>
  </si>
  <si>
    <t>Space decks</t>
  </si>
  <si>
    <t>Upper Floors</t>
  </si>
  <si>
    <t>Purpose made balconies</t>
  </si>
  <si>
    <t>Pitched roof + state details</t>
  </si>
  <si>
    <t>Tiled roof coverings</t>
  </si>
  <si>
    <t>Stairs and Ramps</t>
  </si>
  <si>
    <t>Stair / Ramp structures</t>
  </si>
  <si>
    <t>Fire escape staircases</t>
  </si>
  <si>
    <t>Stair / ramp finishes</t>
  </si>
  <si>
    <t>External Walls</t>
  </si>
  <si>
    <t>Windows and External Doors</t>
  </si>
  <si>
    <t xml:space="preserve">SEE WORKED EXAMPLE </t>
  </si>
  <si>
    <t>Aluminium; Double; 1 hr fire rated</t>
  </si>
  <si>
    <t>Double doors to main entrance</t>
  </si>
  <si>
    <t>Main entrance door arrangement and controls</t>
  </si>
  <si>
    <t>Internal Walls and Partitions</t>
  </si>
  <si>
    <t>Glazed partitioning</t>
  </si>
  <si>
    <t>Internal Doors</t>
  </si>
  <si>
    <t>Wall Finishes</t>
  </si>
  <si>
    <t>Floor Finishes</t>
  </si>
  <si>
    <t>Matwells; metal framed</t>
  </si>
  <si>
    <t>Replace matwell frame</t>
  </si>
  <si>
    <t>Ceiling Finishes</t>
  </si>
  <si>
    <t>Fittings, Furnishings and Equipment</t>
  </si>
  <si>
    <t>Blinds and blind boxes</t>
  </si>
  <si>
    <t>Services  </t>
  </si>
  <si>
    <t>Sanitary Installations</t>
  </si>
  <si>
    <t>WC pans and cisterns</t>
  </si>
  <si>
    <t>Shower cubicles</t>
  </si>
  <si>
    <t>Storage tanls and vessels</t>
  </si>
  <si>
    <t>Water meters - internal</t>
  </si>
  <si>
    <t>Gas fired boiler - atmospheric</t>
  </si>
  <si>
    <t>Heating emission units - radiators</t>
  </si>
  <si>
    <t>Ventilation</t>
  </si>
  <si>
    <t>Air extract systems</t>
  </si>
  <si>
    <t>Electrical mains and sub-mains distribution</t>
  </si>
  <si>
    <t>LV switchgear &amp; distibution boards</t>
  </si>
  <si>
    <t xml:space="preserve">Cables and wiring </t>
  </si>
  <si>
    <t>Fuel Installations / Systems</t>
  </si>
  <si>
    <t>Lift and Conveyor Installations / Systems</t>
  </si>
  <si>
    <t>Lift and enclosed hoists</t>
  </si>
  <si>
    <t>Complete lift installations - refurbish</t>
  </si>
  <si>
    <t xml:space="preserve">Fire and Lightning Protection </t>
  </si>
  <si>
    <t>Fire fighting systems</t>
  </si>
  <si>
    <t>Fire hise reels</t>
  </si>
  <si>
    <t>Communication, Security and Control Systems</t>
  </si>
  <si>
    <t>Public address systems</t>
  </si>
  <si>
    <t>Special Installations / Systems</t>
  </si>
  <si>
    <t>Specialist piped supply installations</t>
  </si>
  <si>
    <t>Treated water systems - details ?</t>
  </si>
  <si>
    <t xml:space="preserve">Builder’s Work in Connection with Services </t>
  </si>
  <si>
    <t>General builder's work</t>
  </si>
  <si>
    <t xml:space="preserve">Complete Buildings and Building Units </t>
  </si>
  <si>
    <t>Work to Existing Buildings</t>
  </si>
  <si>
    <t>Minor Demolition and Alteration Works</t>
  </si>
  <si>
    <t>Strip out existing services inst.</t>
  </si>
  <si>
    <t>Repairs to Existing Services</t>
  </si>
  <si>
    <t>Existing Services</t>
  </si>
  <si>
    <t>Fault finding</t>
  </si>
  <si>
    <t>Damp Proof Courses / Fungus and Beetle Eradication</t>
  </si>
  <si>
    <t>Chemical damp proof courses</t>
  </si>
  <si>
    <t>Fungus / beetle eradication</t>
  </si>
  <si>
    <t>Façade Retention</t>
  </si>
  <si>
    <t>Shores - details to be stated</t>
  </si>
  <si>
    <t>Cleaning Existing Surfaces</t>
  </si>
  <si>
    <t>Removng efflorescence</t>
  </si>
  <si>
    <t>Renovation Works</t>
  </si>
  <si>
    <t>Masonry repairs - details</t>
  </si>
  <si>
    <t>External Works</t>
  </si>
  <si>
    <t>Site Preparation Works</t>
  </si>
  <si>
    <t>Roads, Paths and Pavings</t>
  </si>
  <si>
    <t>Roads, paths and pavings</t>
  </si>
  <si>
    <t>Coated tarmacadam and asphalt</t>
  </si>
  <si>
    <t>Special surfacings and pavings</t>
  </si>
  <si>
    <t>Soft Landscaping, Planting and Irrigation Systems</t>
  </si>
  <si>
    <t>Replacement seeding and turfing</t>
  </si>
  <si>
    <t>Fencing, Railings and Walls</t>
  </si>
  <si>
    <t>Security gates</t>
  </si>
  <si>
    <t>External Fixtures</t>
  </si>
  <si>
    <t>Site / Street furniture and equipment</t>
  </si>
  <si>
    <t>Bollards</t>
  </si>
  <si>
    <t>External Drainage </t>
  </si>
  <si>
    <t>inspection chambers - remedials?</t>
  </si>
  <si>
    <t>External Services </t>
  </si>
  <si>
    <t>Minor Building Works and Ancillary Buildings</t>
  </si>
  <si>
    <t>Demolitions and work outside the site</t>
  </si>
  <si>
    <t>SUB TOTAL: (A)</t>
  </si>
  <si>
    <t>Maintenance Contractor's management and administration (B)</t>
  </si>
  <si>
    <t>SUB TOTAL: (C) [C=A+B]</t>
  </si>
  <si>
    <t>Maintenance Contractor's overheads and profit (D)</t>
  </si>
  <si>
    <t>TOTAL: RENEWAL WORKS ESTIMATE (E) [E=C+D]</t>
  </si>
  <si>
    <t>Project costs / consultant fees (F)</t>
  </si>
  <si>
    <t>Employer definable costs (G)</t>
  </si>
  <si>
    <t>SUB TOTAL: (H) [H=E+F+G]</t>
  </si>
  <si>
    <t>Risk allowance (I)</t>
  </si>
  <si>
    <t>TOTAL: RENEWAL COST LIMIT</t>
  </si>
  <si>
    <t>DISCOUNT FACTOR @</t>
  </si>
  <si>
    <t>As agreed rate</t>
  </si>
  <si>
    <t>PRESENT VALUE</t>
  </si>
  <si>
    <t>NET PRESENT VALUE</t>
  </si>
  <si>
    <t>2Q25</t>
  </si>
  <si>
    <t>Informative Worked Example</t>
  </si>
  <si>
    <t>NRM 3 - MAINTAIN COST PLAN generated from an 'Asset Maintenance Register - (Worked example includes a few typical maintainable asset types)</t>
  </si>
  <si>
    <t>BLUE boxes - relate to information obtained from SFG20 (BESA)</t>
  </si>
  <si>
    <t>COST DATA STRUCTURE</t>
  </si>
  <si>
    <t>QUANTIFICATION OF MAINTAIN (M) WORKS</t>
  </si>
  <si>
    <t>TASK SKILLING       BY TRADE</t>
  </si>
  <si>
    <t>ANNUAL LABOUR HOURS CALCULATED BY TRADE  (as SFG20 resource modeller)</t>
  </si>
  <si>
    <t>Group Element / Element / Sub-element / Components &amp; Cost Codes /                  Maintain Descriptor</t>
  </si>
  <si>
    <t>Component Specification / Attributes (type/ make and material, sizing etc)</t>
  </si>
  <si>
    <t>Unit of Measure</t>
  </si>
  <si>
    <t>In Maintain (M)    Plan Scope
(Yes / No)</t>
  </si>
  <si>
    <t>Maintain (M) PPM Task Descriptor (SFG20 task)</t>
  </si>
  <si>
    <t>Action Required (SFG20   code)</t>
  </si>
  <si>
    <t>Maintain (M) Quantity</t>
  </si>
  <si>
    <t>Maintain (M) Unit of Measure</t>
  </si>
  <si>
    <t>Amended Task Time 
(PPM Minutes)</t>
  </si>
  <si>
    <t>Access Adjustment Factor</t>
  </si>
  <si>
    <t>Out of Normal Hours Working
(Minutes)</t>
  </si>
  <si>
    <t>Task Frequency</t>
  </si>
  <si>
    <t>Interval 
(Number of occurrences per year)</t>
  </si>
  <si>
    <t>Trade Description</t>
  </si>
  <si>
    <t>Gas Safe</t>
  </si>
  <si>
    <t>Mechanical</t>
  </si>
  <si>
    <t>Electrical</t>
  </si>
  <si>
    <t>Normal Working Hours</t>
  </si>
  <si>
    <t>Out of Hours Working</t>
  </si>
  <si>
    <t>SFG20 Task Times</t>
  </si>
  <si>
    <t>%</t>
  </si>
  <si>
    <t>Exceptions</t>
  </si>
  <si>
    <t>Heat Source (HS)</t>
  </si>
  <si>
    <t>B1</t>
  </si>
  <si>
    <t>B2</t>
  </si>
  <si>
    <t>B3</t>
  </si>
  <si>
    <t>F1</t>
  </si>
  <si>
    <t>F2</t>
  </si>
  <si>
    <t>N1</t>
  </si>
  <si>
    <t>N2</t>
  </si>
  <si>
    <t>N3</t>
  </si>
  <si>
    <t>N4</t>
  </si>
  <si>
    <t>N5</t>
  </si>
  <si>
    <t>N6</t>
  </si>
  <si>
    <t>Introductory procedures</t>
  </si>
  <si>
    <t>Permits and risk assessments etc</t>
  </si>
  <si>
    <t>as B1</t>
  </si>
  <si>
    <t>05-01 &amp; 02</t>
  </si>
  <si>
    <t>12 monthly</t>
  </si>
  <si>
    <t>MECHANICAL</t>
  </si>
  <si>
    <t xml:space="preserve">Boiler - gas/oil </t>
  </si>
  <si>
    <t>Atmospheric gas burner, boiler, free standing boiler</t>
  </si>
  <si>
    <t>05-03</t>
  </si>
  <si>
    <t>GAS SAFE</t>
  </si>
  <si>
    <t>3 monthly</t>
  </si>
  <si>
    <t>Forced draught gas burner condensing boiler</t>
  </si>
  <si>
    <t>05-12</t>
  </si>
  <si>
    <t>6 monthly</t>
  </si>
  <si>
    <t>Flue system</t>
  </si>
  <si>
    <t>24-01</t>
  </si>
  <si>
    <t>1 monthly</t>
  </si>
  <si>
    <t>Space Heating and Air Conditioning (SHAC)</t>
  </si>
  <si>
    <t>09-01</t>
  </si>
  <si>
    <t>Packaged chillers units -  air cooled</t>
  </si>
  <si>
    <t>09-02</t>
  </si>
  <si>
    <t>ELECTRICAL</t>
  </si>
  <si>
    <t>Air handling units (AHUs) - (state sizing)</t>
  </si>
  <si>
    <t>03-01</t>
  </si>
  <si>
    <t>Belts</t>
  </si>
  <si>
    <t>04-01</t>
  </si>
  <si>
    <t>Air conditioning units1</t>
  </si>
  <si>
    <t>Room air conditioners</t>
  </si>
  <si>
    <t>47-01</t>
  </si>
  <si>
    <t xml:space="preserve">Split systems heat pumps </t>
  </si>
  <si>
    <t>Electrical Installations (EI)</t>
  </si>
  <si>
    <t>44-01</t>
  </si>
  <si>
    <t>Luminaires</t>
  </si>
  <si>
    <t>Office light fittings - Atrium area</t>
  </si>
  <si>
    <t>36-03</t>
  </si>
  <si>
    <t>Office light fittings - Office areas</t>
  </si>
  <si>
    <r>
      <rPr>
        <i/>
        <u/>
        <sz val="18"/>
        <color indexed="10"/>
        <rFont val="Arial Narrow"/>
        <family val="2"/>
      </rPr>
      <t xml:space="preserve">Note </t>
    </r>
    <r>
      <rPr>
        <i/>
        <sz val="18"/>
        <color indexed="10"/>
        <rFont val="Arial Narrow"/>
        <family val="2"/>
      </rPr>
      <t>- Other applicable asset types (as project specific asset register)</t>
    </r>
  </si>
  <si>
    <t>Note 1 - Introductory procedures include for obtaining permits to works, undertaking risk assessments, complying with written procedures and the like</t>
  </si>
  <si>
    <t>Net Total Annual Labour Hours by Trade</t>
  </si>
  <si>
    <t>Note 2 - Task time SFG20 PPM task times (coal face* times as an industry norm or standard)</t>
  </si>
  <si>
    <t>Reactive Hours Annualised (if in scope)</t>
  </si>
  <si>
    <t>*Coal face times equates to the actual time that is spent working on the equipment and does not include travel, arranging access or the erection or removal of any access equipment that may be required</t>
  </si>
  <si>
    <t>Site Adjustment / Access Factor (%)</t>
  </si>
  <si>
    <t>Note 3 - Amend PPM task time industry norms for minimum standards required by manufacturers, statute and good practice</t>
  </si>
  <si>
    <t>Gross Total Labour Hours by Trade</t>
  </si>
  <si>
    <t xml:space="preserve">Note 4 - Access adjustment factor on an asset specific basis (e.g. roof access restrictions) or alternatively taken with site adjustment </t>
  </si>
  <si>
    <t>Trade Labour Rate (Normal Working Hours / Out of Normal Working Hours)</t>
  </si>
  <si>
    <t>Note 5 - Out of normal hours working (identify the time in minutes if the works are required to be carried out outside of normal working hours)</t>
  </si>
  <si>
    <t>Total Annualised Trade Labour Cost</t>
  </si>
  <si>
    <t>Note 6 - Reactive hours (include project specific allowance for unscheduled hours by trade, if in scope)</t>
  </si>
  <si>
    <t>Annualised Consumables / Plant &amp; Equipment</t>
  </si>
  <si>
    <t>Note 7 - Site adjustment / access factor % for arranging PTW, access and permission to isolate where required.</t>
  </si>
  <si>
    <t>Total Annualised Maintain (M) Cost</t>
  </si>
  <si>
    <t>Note 8 - Trade labour rate (all inclusive rate including costs for tools applicable to carry out the task in hand)</t>
  </si>
  <si>
    <t xml:space="preserve">Excludes VAT and any future years price inflation provision </t>
  </si>
  <si>
    <t>Note 9 - Annualised Consumables / Plant &amp; Equipment (provision for consumables and plant and equipment such as AHU filters and belts or as part of total annualised allowance)</t>
  </si>
  <si>
    <t>Note 10 - Excludes any specific contractual obligations or risks (e.g. Comprehensive cover)</t>
  </si>
  <si>
    <t xml:space="preserve">NOTE: All lighting is treated with the same task but adjusted to allow for a disruption factor when dealing with situations such as atrium lighting. This factor would allow for access equipment, out of hours, erection of barriers etc </t>
  </si>
  <si>
    <t>Appendix C: Commonly used functional units and functional units of measurement</t>
  </si>
  <si>
    <t xml:space="preserve">Function </t>
  </si>
  <si>
    <t>Functional unit of measurement</t>
  </si>
  <si>
    <t>Car parking</t>
  </si>
  <si>
    <t>per car parking space</t>
  </si>
  <si>
    <t>Administrative facilities</t>
  </si>
  <si>
    <t>Offices</t>
  </si>
  <si>
    <t>per m² of Gross internal area (GIA)</t>
  </si>
  <si>
    <t>Commercial facilities</t>
  </si>
  <si>
    <t>Shops</t>
  </si>
  <si>
    <t>per m² of retail area (m²)</t>
  </si>
  <si>
    <t xml:space="preserve">Department stores </t>
  </si>
  <si>
    <r>
      <t xml:space="preserve">per m² of </t>
    </r>
    <r>
      <rPr>
        <i/>
        <sz val="10"/>
        <color indexed="8"/>
        <rFont val="Arial"/>
        <family val="2"/>
      </rPr>
      <t xml:space="preserve">retail area </t>
    </r>
    <r>
      <rPr>
        <sz val="11"/>
        <color theme="1"/>
        <rFont val="Calibri"/>
        <family val="2"/>
        <scheme val="minor"/>
      </rPr>
      <t>(m²)</t>
    </r>
  </si>
  <si>
    <t xml:space="preserve">Shopping centres </t>
  </si>
  <si>
    <t xml:space="preserve">Retail warehouses </t>
  </si>
  <si>
    <t>Industrial facilities</t>
  </si>
  <si>
    <t xml:space="preserve">Factories </t>
  </si>
  <si>
    <t xml:space="preserve">Warehouses/stores </t>
  </si>
  <si>
    <t>Livestock buildings – farms (pig pens, milking parlours and the like)</t>
  </si>
  <si>
    <t>per animal</t>
  </si>
  <si>
    <t>Residential facilities</t>
  </si>
  <si>
    <t xml:space="preserve">Houses (private developer and affordable) </t>
  </si>
  <si>
    <t>per house type (based on number of bedrooms)</t>
  </si>
  <si>
    <t>Bungalows (private developer and affordable)</t>
  </si>
  <si>
    <t>per bedroom</t>
  </si>
  <si>
    <t xml:space="preserve">Apartments/flats (private developer and affordable) </t>
  </si>
  <si>
    <t>per apartment/flat type (based on number of bedrooms)</t>
  </si>
  <si>
    <t xml:space="preserve">Hotels/motels </t>
  </si>
  <si>
    <t xml:space="preserve">Hotel furniture, fittings and equipment </t>
  </si>
  <si>
    <t>Student accommodation</t>
  </si>
  <si>
    <t>Youth hostels</t>
  </si>
  <si>
    <t>Religious</t>
  </si>
  <si>
    <t>Churches, chapels, temples, mosques and the like</t>
  </si>
  <si>
    <t>per pew or per seat</t>
  </si>
  <si>
    <t>Education, scientific, information facilities</t>
  </si>
  <si>
    <t>Schools</t>
  </si>
  <si>
    <t>per child or per student</t>
  </si>
  <si>
    <t xml:space="preserve">Universities, colleges and the like </t>
  </si>
  <si>
    <t>per student</t>
  </si>
  <si>
    <t xml:space="preserve">Conference centres </t>
  </si>
  <si>
    <t>per m² of Gross internal floor area (GIA)</t>
  </si>
  <si>
    <t>Health and welfare facilities</t>
  </si>
  <si>
    <t xml:space="preserve">Hospitals </t>
  </si>
  <si>
    <t>per bed space</t>
  </si>
  <si>
    <t>Nursing homes</t>
  </si>
  <si>
    <t xml:space="preserve">Doctors’ surgeries </t>
  </si>
  <si>
    <t>per doctor consulting room</t>
  </si>
  <si>
    <t>Dentists’ surgeries</t>
  </si>
  <si>
    <t>per dentist workspace</t>
  </si>
  <si>
    <t>Police</t>
  </si>
  <si>
    <t xml:space="preserve">Aviation Hangars and Servicing  </t>
  </si>
  <si>
    <t xml:space="preserve">Boatyard (Wapping)  </t>
  </si>
  <si>
    <t xml:space="preserve">Classrooms/Lecture Theatre </t>
  </si>
  <si>
    <t xml:space="preserve">Command and Control Centres (X3) </t>
  </si>
  <si>
    <t xml:space="preserve">Courtroom </t>
  </si>
  <si>
    <t>Firearms &amp; Public Order Training Units</t>
  </si>
  <si>
    <t>Gyms</t>
  </si>
  <si>
    <t xml:space="preserve">Housing </t>
  </si>
  <si>
    <t>per house/flat</t>
  </si>
  <si>
    <t xml:space="preserve">Kennels </t>
  </si>
  <si>
    <t>Kitchen &amp; Messing</t>
  </si>
  <si>
    <t xml:space="preserve">Laboratories  </t>
  </si>
  <si>
    <t xml:space="preserve">Office Accommodation </t>
  </si>
  <si>
    <t xml:space="preserve">Police Stations   </t>
  </si>
  <si>
    <t>Sports clubs</t>
  </si>
  <si>
    <t>per club</t>
  </si>
  <si>
    <t xml:space="preserve"> Retail units (Safer neighbourhood centres) </t>
  </si>
  <si>
    <t>Stables</t>
  </si>
  <si>
    <t xml:space="preserve">Vehicle Patrol Bases </t>
  </si>
  <si>
    <t xml:space="preserve">Vehicle Repair Shops </t>
  </si>
  <si>
    <t>Workshops</t>
  </si>
  <si>
    <t>Protective facilities</t>
  </si>
  <si>
    <t xml:space="preserve">Fire stations </t>
  </si>
  <si>
    <t>per fire tender space</t>
  </si>
  <si>
    <t xml:space="preserve">Ambulance stations </t>
  </si>
  <si>
    <t>per ambulance vehicle space</t>
  </si>
  <si>
    <t xml:space="preserve">Law courts </t>
  </si>
  <si>
    <t>per courtroom</t>
  </si>
  <si>
    <t xml:space="preserve">Prisons </t>
  </si>
  <si>
    <t>per prisoner</t>
  </si>
  <si>
    <t>Recreational facilities</t>
  </si>
  <si>
    <t xml:space="preserve">Theatre </t>
  </si>
  <si>
    <t>per seat</t>
  </si>
  <si>
    <t xml:space="preserve">Cinemas </t>
  </si>
  <si>
    <t>per seat or per screen</t>
  </si>
  <si>
    <t xml:space="preserve">Concert halls </t>
  </si>
  <si>
    <t xml:space="preserve">Restaurants </t>
  </si>
  <si>
    <t xml:space="preserve">Squash courts, tennis courts and the like </t>
  </si>
  <si>
    <t>per court</t>
  </si>
  <si>
    <t xml:space="preserve">Football stadia </t>
  </si>
  <si>
    <t>Military facilities</t>
  </si>
  <si>
    <t xml:space="preserve">Barracks </t>
  </si>
  <si>
    <t>Mess Halls</t>
  </si>
  <si>
    <t xml:space="preserve">Hangers </t>
  </si>
  <si>
    <t xml:space="preserve">Education blocks </t>
  </si>
  <si>
    <t xml:space="preserve">Gymnasiums / Fitness facilities </t>
  </si>
  <si>
    <t xml:space="preserve">Staff housing </t>
  </si>
  <si>
    <t>per house</t>
  </si>
  <si>
    <t>Parade grounds</t>
  </si>
  <si>
    <t>per m² of external area</t>
  </si>
  <si>
    <t>APPENDIX I:</t>
  </si>
  <si>
    <t>Report template for elemental cost plans for renewal (R) and maintain (M) works</t>
  </si>
  <si>
    <t>(condensed - based on level 1 codes)</t>
  </si>
  <si>
    <t>Project Title:</t>
  </si>
  <si>
    <t>Functional Unit:</t>
  </si>
  <si>
    <t>Number of Storeys:</t>
  </si>
  <si>
    <t>Cost Plan No:</t>
  </si>
  <si>
    <t>Asset Classification:</t>
  </si>
  <si>
    <t>Floor Area (GIFA m2):</t>
  </si>
  <si>
    <t>Base Date</t>
  </si>
  <si>
    <t>Space Utilisation:</t>
  </si>
  <si>
    <t>Maintainable Area (m2):</t>
  </si>
  <si>
    <t>Period of Analysis (Yrs)</t>
  </si>
  <si>
    <t>Hours of Operation:</t>
  </si>
  <si>
    <t>Location (BCIS Index)</t>
  </si>
  <si>
    <t>COST CENTRE</t>
  </si>
  <si>
    <t>RICS NRM 3 GROUP ELEMENT</t>
  </si>
  <si>
    <r>
      <t>£Y</t>
    </r>
    <r>
      <rPr>
        <b/>
        <vertAlign val="subscript"/>
        <sz val="10"/>
        <rFont val="Arial"/>
        <family val="2"/>
      </rPr>
      <t>1</t>
    </r>
  </si>
  <si>
    <r>
      <t>£Y</t>
    </r>
    <r>
      <rPr>
        <b/>
        <vertAlign val="subscript"/>
        <sz val="10"/>
        <rFont val="Arial"/>
        <family val="2"/>
      </rPr>
      <t>2</t>
    </r>
    <r>
      <rPr>
        <sz val="11"/>
        <color theme="1"/>
        <rFont val="Calibri"/>
        <family val="2"/>
        <scheme val="minor"/>
      </rPr>
      <t/>
    </r>
  </si>
  <si>
    <r>
      <t>£Y</t>
    </r>
    <r>
      <rPr>
        <b/>
        <vertAlign val="subscript"/>
        <sz val="10"/>
        <rFont val="Arial"/>
        <family val="2"/>
      </rPr>
      <t>3</t>
    </r>
    <r>
      <rPr>
        <sz val="11"/>
        <color theme="1"/>
        <rFont val="Calibri"/>
        <family val="2"/>
        <scheme val="minor"/>
      </rPr>
      <t/>
    </r>
  </si>
  <si>
    <t>...</t>
  </si>
  <si>
    <r>
      <t>£Y</t>
    </r>
    <r>
      <rPr>
        <b/>
        <vertAlign val="subscript"/>
        <sz val="10"/>
        <rFont val="Arial"/>
        <family val="2"/>
      </rPr>
      <t>n</t>
    </r>
  </si>
  <si>
    <t>X
YEAR TOTAL</t>
  </si>
  <si>
    <t>COST PER M2 GIFA PER ANNUM</t>
  </si>
  <si>
    <t>£</t>
  </si>
  <si>
    <t>£/m2pa</t>
  </si>
  <si>
    <t>RENEWAL</t>
  </si>
  <si>
    <t>Prefabricated buildings and building units - included in elements 1-5</t>
  </si>
  <si>
    <t>Works to existing buildings - Maintenance included in elements 1-5</t>
  </si>
  <si>
    <t>SUBTOTAL: RENEWAL</t>
  </si>
  <si>
    <t>MAINTAIN</t>
  </si>
  <si>
    <t>(i) Planned Preventative Maintenance (PPM)</t>
  </si>
  <si>
    <t>Prefabricated buildings and building units - Maintenance included in elements 1-5</t>
  </si>
  <si>
    <t>SUBTOTAL: Planned Preventative Maintenance (PPM)</t>
  </si>
  <si>
    <t>(ii) Reactive Maintenance (RM)</t>
  </si>
  <si>
    <t>1 - 8</t>
  </si>
  <si>
    <t>Annualised reactive maintenance costs</t>
  </si>
  <si>
    <t>SUBTOTAL: Reactive Maintenance (RM)</t>
  </si>
  <si>
    <t>SUBTOTAL: MAINTAIN (PPM and RM) + RENEWAL (A)</t>
  </si>
  <si>
    <t>Maintenance contractor's preliminaries (B)</t>
  </si>
  <si>
    <t>SUBTOTAL - MAINTAIN + RENEWAL (including maintenance contractor's preliminaries) (C) [C = A + B]</t>
  </si>
  <si>
    <t>Maintenance contractor's overheads and profit (D)</t>
  </si>
  <si>
    <t>TOTAL - MAINTAIN + RENEWAL ESTIMATE (E) [E = C + D]</t>
  </si>
  <si>
    <t>Consultants fees (F)</t>
  </si>
  <si>
    <t>TOTAL - CONSULTANTS FEES / EMPLOYER DEFINABLE COSTS (H) [H = F + G)</t>
  </si>
  <si>
    <t>BASE ELEMENTAL COST ESTIMATE (I) [I = E + H]</t>
  </si>
  <si>
    <t>13A - B</t>
  </si>
  <si>
    <t>Risk allowances - as item 3.14</t>
  </si>
  <si>
    <t>13C</t>
  </si>
  <si>
    <t>Commercial and other considerations - as item 3.18</t>
  </si>
  <si>
    <t>TOTAL - RISK ALLOWANCE ESTIMATE (J)</t>
  </si>
  <si>
    <t>COST LIMIT (excluding inflation) (K) [K = I + J]</t>
  </si>
  <si>
    <t>Inflation / deflation to base dates  - as item 3.15</t>
  </si>
  <si>
    <t>TOTAL - INFLATION / DEFLATION (L)</t>
  </si>
  <si>
    <t>COST LIMIT (excluding VAT assessment) (M) [M = K + L]</t>
  </si>
  <si>
    <t>VAT assessment EXCLUDED (see item 3.17)</t>
  </si>
  <si>
    <t>(see item 3.19)</t>
  </si>
  <si>
    <t>NET PRESENT VALUE (NPV)</t>
  </si>
  <si>
    <t>MAINTENANCE FUNCTIONAL UNIT RATE (FUR) £/m2pa</t>
  </si>
  <si>
    <t>1.</t>
  </si>
  <si>
    <t>Base date of cost plan: ........................</t>
  </si>
  <si>
    <t>2.</t>
  </si>
  <si>
    <t>All transfers are to be to / from the risk allowance cost centres and balanced by an equal but opposite adjustment to the risk allowance centres.</t>
  </si>
  <si>
    <t>Note:</t>
  </si>
  <si>
    <r>
      <t xml:space="preserve">Value Added Tax (VAT) in relation to buildings is a complex area.  Therefore, it is recommended that VAT be excluded from </t>
    </r>
    <r>
      <rPr>
        <i/>
        <sz val="10"/>
        <rFont val="Arial"/>
        <family val="2"/>
      </rPr>
      <t>elemental cost estimates</t>
    </r>
    <r>
      <rPr>
        <sz val="10"/>
        <rFont val="Arial"/>
        <family val="2"/>
      </rPr>
      <t>.  It is recommended that specialist advice is sought on VAT matters to ensure that the correct rates are applied to the various aspects of a building project.</t>
    </r>
  </si>
  <si>
    <t>APPENDIX J:</t>
  </si>
  <si>
    <t>(expanded - based on level 2 codes)</t>
  </si>
  <si>
    <t>RICS NRM 3 GROUP ELEMENT / ELEMENT</t>
  </si>
  <si>
    <t>Toxic / hazardous / contaminated material treatment - excluded from maintenance works</t>
  </si>
  <si>
    <t>Major demolition works - excluded from maintenance works</t>
  </si>
  <si>
    <t>Temporary support to adjacent structures - excluded from maintenance works</t>
  </si>
  <si>
    <t>Temporary diversion works - excluded from maintenance works</t>
  </si>
  <si>
    <t>Extraordinary site investigation works - excluded from maintenance works</t>
  </si>
  <si>
    <t>Disposal installations</t>
  </si>
  <si>
    <t>Water installations</t>
  </si>
  <si>
    <t>Sace heating and air conditioning</t>
  </si>
  <si>
    <t>Ventilation systems</t>
  </si>
  <si>
    <t>Electrical installations</t>
  </si>
  <si>
    <t xml:space="preserve">Fire and lightning protection </t>
  </si>
  <si>
    <t>Special installations</t>
  </si>
  <si>
    <t xml:space="preserve">Builders’ work in connection with services </t>
  </si>
  <si>
    <t>Prefabricated buildings and building units</t>
  </si>
  <si>
    <t>Minor demolition and alteration works - Maintenance included in elements 1-5</t>
  </si>
  <si>
    <t>Repairs to existing services - Maintenance included in elements 1-5</t>
  </si>
  <si>
    <t>Damp-proof courses / fungus and beetle eradication - Maintenance included in elements 1-5</t>
  </si>
  <si>
    <t>Façade retention - Maintenance included in elements 1-5</t>
  </si>
  <si>
    <t>Cleaning existing surfaces - Maintenance included in elements 1-5</t>
  </si>
  <si>
    <t>Renovation works - Maintenance included in elements 1-5</t>
  </si>
  <si>
    <t>Roads, paths and pavings and surfacings</t>
  </si>
  <si>
    <t>Fencing, railings and walls</t>
  </si>
  <si>
    <t>External drainage </t>
  </si>
  <si>
    <t>External services </t>
  </si>
  <si>
    <t>SUBTOTAL: MAINTAIN (PPM AND RM) + RENEWAL (A)</t>
  </si>
  <si>
    <t>SUBTOTAL: MAINTAIN + RENEWAL (including maintenance contractor's preliminaries) (C) [C = A + B]</t>
  </si>
  <si>
    <t>TOTAL: MAINTAIN + RENEWAL ESTIMATE (E) [E = C + D]</t>
  </si>
  <si>
    <t>TOTAL: CONSULTANTS FEES / EMPLOYER DEFINABLE COSTS (H) [H = F + G)</t>
  </si>
  <si>
    <t>TOTAL: RISK ALLOWANCE ESTIMATE (J)</t>
  </si>
  <si>
    <t>TOTAL: INFLATION / DEFLATION (L)</t>
  </si>
  <si>
    <t xml:space="preserve"> NET PRESENT VALUE (NPV)</t>
  </si>
  <si>
    <t>3.4   Constituents of an order of estimate</t>
  </si>
  <si>
    <t>The key constituents of an order of estimate for building maintenance works are as follows:</t>
  </si>
  <si>
    <t>£Y1</t>
  </si>
  <si>
    <t>£Y2</t>
  </si>
  <si>
    <t>£Y3</t>
  </si>
  <si>
    <t>£Yn</t>
  </si>
  <si>
    <t>£k</t>
  </si>
  <si>
    <t xml:space="preserve">   Renewal costs estimate (1)</t>
  </si>
  <si>
    <t>See paragraphs 3.5 to 3.9</t>
  </si>
  <si>
    <t xml:space="preserve">   Maintain costs estimate (2)</t>
  </si>
  <si>
    <t xml:space="preserve">Sub total (3) [(3) = (1) + (2)]  </t>
  </si>
  <si>
    <t xml:space="preserve">   Maintenance contractor's management and admin costs estimate (4)</t>
  </si>
  <si>
    <t>See paragraph 3.10</t>
  </si>
  <si>
    <t xml:space="preserve">Sub total (5) [(5) = (3) + (4)] </t>
  </si>
  <si>
    <t xml:space="preserve">   Maintenance contractor's overheads and profit estimate (6)</t>
  </si>
  <si>
    <t>See paragraph 3.11</t>
  </si>
  <si>
    <r>
      <rPr>
        <b/>
        <u/>
        <sz val="10"/>
        <color indexed="8"/>
        <rFont val="Arial"/>
        <family val="2"/>
      </rPr>
      <t>Maintenance Cost Estimate (7)</t>
    </r>
    <r>
      <rPr>
        <sz val="11"/>
        <color theme="1"/>
        <rFont val="Calibri"/>
        <family val="2"/>
        <scheme val="minor"/>
      </rPr>
      <t xml:space="preserve">
Sub total (7) [(7) = (6) + (5)] </t>
    </r>
  </si>
  <si>
    <t xml:space="preserve">   Consultant's / specialist fees estimate (8)</t>
  </si>
  <si>
    <t>See paragraph 3.12</t>
  </si>
  <si>
    <t xml:space="preserve">  Other employer definable maintenance related costs estimate (9)</t>
  </si>
  <si>
    <t>See paragraph 3.13</t>
  </si>
  <si>
    <r>
      <rPr>
        <b/>
        <u/>
        <sz val="10"/>
        <color indexed="8"/>
        <rFont val="Arial"/>
        <family val="2"/>
      </rPr>
      <t>Base Cost Estimate (10)</t>
    </r>
    <r>
      <rPr>
        <sz val="11"/>
        <color theme="1"/>
        <rFont val="Calibri"/>
        <family val="2"/>
        <scheme val="minor"/>
      </rPr>
      <t xml:space="preserve">
Sub total (10) [(10) = (7) + (8) + (9)] </t>
    </r>
  </si>
  <si>
    <t xml:space="preserve">  Risk allowance estimate (11)</t>
  </si>
  <si>
    <t>See paragraph 3.14</t>
  </si>
  <si>
    <t>a)    Design installation risks (11a)</t>
  </si>
  <si>
    <t>b)    Maintenance risks (11b)</t>
  </si>
  <si>
    <t>c)    Employer change risks (11c)</t>
  </si>
  <si>
    <t>d)   Employer other risks (11d)</t>
  </si>
  <si>
    <r>
      <rPr>
        <b/>
        <u/>
        <sz val="10"/>
        <color indexed="8"/>
        <rFont val="Arial"/>
        <family val="2"/>
      </rPr>
      <t>Risk Allowance Estimate (11)</t>
    </r>
    <r>
      <rPr>
        <sz val="11"/>
        <color theme="1"/>
        <rFont val="Calibri"/>
        <family val="2"/>
        <scheme val="minor"/>
      </rPr>
      <t xml:space="preserve">
Sub total (11) [(11) = (11a) + (11b) + 11c + 11d)] </t>
    </r>
  </si>
  <si>
    <r>
      <t xml:space="preserve">   </t>
    </r>
    <r>
      <rPr>
        <b/>
        <u/>
        <sz val="10"/>
        <color indexed="8"/>
        <rFont val="Arial"/>
        <family val="2"/>
      </rPr>
      <t>Cost limit</t>
    </r>
    <r>
      <rPr>
        <sz val="11"/>
        <color theme="1"/>
        <rFont val="Calibri"/>
        <family val="2"/>
        <scheme val="minor"/>
      </rPr>
      <t xml:space="preserve"> (at current price levels) (12)</t>
    </r>
  </si>
  <si>
    <t>[(12) = (10) + (11) ]</t>
  </si>
  <si>
    <t xml:space="preserve">   Discount factor (DF) (13)</t>
  </si>
  <si>
    <t>DF1</t>
  </si>
  <si>
    <t>DF2</t>
  </si>
  <si>
    <t>Df3</t>
  </si>
  <si>
    <t>DFn</t>
  </si>
  <si>
    <t>See paragraph 3.19</t>
  </si>
  <si>
    <r>
      <t xml:space="preserve">  </t>
    </r>
    <r>
      <rPr>
        <b/>
        <u/>
        <sz val="10"/>
        <color indexed="8"/>
        <rFont val="Arial"/>
        <family val="2"/>
      </rPr>
      <t>Present Value</t>
    </r>
    <r>
      <rPr>
        <sz val="11"/>
        <color theme="1"/>
        <rFont val="Calibri"/>
        <family val="2"/>
        <scheme val="minor"/>
      </rPr>
      <t xml:space="preserve"> (PV)  (14)</t>
    </r>
  </si>
  <si>
    <t>[ (14) = (12) x (13) ]</t>
  </si>
  <si>
    <r>
      <t xml:space="preserve">   </t>
    </r>
    <r>
      <rPr>
        <b/>
        <u/>
        <sz val="10"/>
        <color indexed="8"/>
        <rFont val="Arial"/>
        <family val="2"/>
      </rPr>
      <t xml:space="preserve">Net Present Value (NPV) </t>
    </r>
    <r>
      <rPr>
        <b/>
        <sz val="10"/>
        <color indexed="8"/>
        <rFont val="Arial"/>
        <family val="2"/>
      </rPr>
      <t xml:space="preserve">Total Cost Limit </t>
    </r>
    <r>
      <rPr>
        <sz val="11"/>
        <color theme="1"/>
        <rFont val="Calibri"/>
        <family val="2"/>
        <scheme val="minor"/>
      </rPr>
      <t>- (15)</t>
    </r>
  </si>
  <si>
    <t>[ (15) = Z(PV) (14) ]</t>
  </si>
  <si>
    <t>Notes</t>
  </si>
  <si>
    <t>VAT and other taxation incentives are excluded - see paragraph 3.16 and 3.17</t>
  </si>
  <si>
    <t xml:space="preserve">Other considerations (as defined in paragraph 3.18 are to be taken into account if required </t>
  </si>
  <si>
    <t>£Y1 = Year 1 costs</t>
  </si>
  <si>
    <t>£Y2 = Year 2 costs</t>
  </si>
  <si>
    <t>£Y3 = Year 3 costs</t>
  </si>
  <si>
    <t>£Yn = Final year costs in which either maintenance or renewal works are to be undertaken (or in period of analysis)</t>
  </si>
  <si>
    <t>DF1 = Year 1 discount factor</t>
  </si>
  <si>
    <t>DF2 = Year 2 discount factor</t>
  </si>
  <si>
    <t>DF3 = Year 3 discount factor</t>
  </si>
  <si>
    <t>DFn = Discount factor for final year in which either maintenance or renewal works are to be undertaken (or in period of analysis)</t>
  </si>
  <si>
    <t>Table 3.2 Elemental structure for elemental method of cost estimating</t>
  </si>
  <si>
    <t xml:space="preserve">Group element </t>
  </si>
  <si>
    <t>0 Facilitating works</t>
  </si>
  <si>
    <t>0.0 Facilitating works</t>
  </si>
  <si>
    <t xml:space="preserve">1 Structures </t>
  </si>
  <si>
    <t>1.0 Substructures</t>
  </si>
  <si>
    <t xml:space="preserve">2 Superstructures </t>
  </si>
  <si>
    <t>2.1 Frame</t>
  </si>
  <si>
    <t>2.2 Upper floors</t>
  </si>
  <si>
    <t>2.3 Roof</t>
  </si>
  <si>
    <t>2.4 Stairs and ramps</t>
  </si>
  <si>
    <t>2.5 External walls</t>
  </si>
  <si>
    <t>2.6 Windows and external doors</t>
  </si>
  <si>
    <t>2.7 Internal walls and partitions</t>
  </si>
  <si>
    <t>2.8 Internal doors</t>
  </si>
  <si>
    <t xml:space="preserve">3 Internal finishes </t>
  </si>
  <si>
    <t>3.1 Wall finishes</t>
  </si>
  <si>
    <t>3.2 Floor finishes</t>
  </si>
  <si>
    <t>3.3 Ceiling finishes</t>
  </si>
  <si>
    <t xml:space="preserve">4 Fittings, furnishings and equipment </t>
  </si>
  <si>
    <t>4.1 Fittings, furnishings and equipment</t>
  </si>
  <si>
    <t xml:space="preserve">5 Services </t>
  </si>
  <si>
    <t>5.1 Sanitary installations</t>
  </si>
  <si>
    <t>5.2 Services equipment</t>
  </si>
  <si>
    <t>5.3 Disposal installations</t>
  </si>
  <si>
    <t>5.4 Water installations</t>
  </si>
  <si>
    <t>5.5 Heat source</t>
  </si>
  <si>
    <t>5.6 Space heating and air conditioning</t>
  </si>
  <si>
    <t>5.7 Ventilation</t>
  </si>
  <si>
    <t>5.8 Electrical installations</t>
  </si>
  <si>
    <t>5.9 Fuel installations</t>
  </si>
  <si>
    <t>5.10 Lift and conveyor installations/systems</t>
  </si>
  <si>
    <t>5.11 Fire and lightning protection</t>
  </si>
  <si>
    <t>5.12 Communication, security and control systems</t>
  </si>
  <si>
    <t>5.13 Special installations/systems</t>
  </si>
  <si>
    <t>5.14 Builder’s work in connection with services</t>
  </si>
  <si>
    <t>6 Prefabricated buildings and building units Not covered by NRM 3 rules</t>
  </si>
  <si>
    <t>7 Works to existing buildings</t>
  </si>
  <si>
    <t xml:space="preserve">8 External works </t>
  </si>
  <si>
    <t>8.1 Site preparation works (N/A to NRM 3)</t>
  </si>
  <si>
    <t>8.2 Roads, paths and pavings</t>
  </si>
  <si>
    <t>8.3 Planting (i.e. grounds maintenance)</t>
  </si>
  <si>
    <t>8.4 Fencing, railings and walls</t>
  </si>
  <si>
    <t>8.5 External fittings</t>
  </si>
  <si>
    <t>8.6 External drainage</t>
  </si>
  <si>
    <t>8.7 External services</t>
  </si>
  <si>
    <t xml:space="preserve">Contents </t>
  </si>
  <si>
    <t>NRM 3 Level 1 Reporting Template</t>
  </si>
  <si>
    <t>NRM 3 Level 2 Reporting Template</t>
  </si>
  <si>
    <t>Tab No.</t>
  </si>
  <si>
    <t>Guidance and instructions for using the Logic &amp; Level tables</t>
  </si>
  <si>
    <t>Elemental life cycle cost planning structure (2021 version)</t>
  </si>
  <si>
    <t>Functional types and associated units of measurement</t>
  </si>
  <si>
    <t>NRM 3 Table 3.4 – Order of Estimating Template</t>
  </si>
  <si>
    <t>Template for order of estimate constituents</t>
  </si>
  <si>
    <t>NRM 3 Table 5.4 – Maintain Cost Model Off Asset Register</t>
  </si>
  <si>
    <t>Example cost plan generated from asset maintenance register</t>
  </si>
  <si>
    <t>NRM 3 Renewal – IWE Off Construction Cost Plans</t>
  </si>
  <si>
    <t>Worked example: renewal costs from construction cost plans</t>
  </si>
  <si>
    <t>Reporting template for Level 1 elemental cost plans</t>
  </si>
  <si>
    <t>Reporting template for Level 2 elemental cost plans</t>
  </si>
  <si>
    <t>Renewal (R) Unit Rate</t>
  </si>
  <si>
    <t>Template for cost planning constituents</t>
  </si>
  <si>
    <t>Worked example ; renewal costs plan using as built data</t>
  </si>
  <si>
    <t>NRM 3 Renewal - IWE Off of As Built Data</t>
  </si>
  <si>
    <t>Tab Name / NRM Description</t>
  </si>
  <si>
    <t>Material type</t>
  </si>
  <si>
    <t>Work groups</t>
  </si>
  <si>
    <t>Maintainable asset descriptions</t>
  </si>
  <si>
    <t xml:space="preserve">Unit of measure for renewals </t>
  </si>
  <si>
    <t>NO CHANGE</t>
  </si>
  <si>
    <t>EXTENDED</t>
  </si>
  <si>
    <t>NEW</t>
  </si>
  <si>
    <t>REVISED</t>
  </si>
  <si>
    <t>NRM 1 and NRM 3 cost structure unaltered</t>
  </si>
  <si>
    <t>NRM 3 coding</t>
  </si>
  <si>
    <t>NRM 3 16 elements (as previous version)</t>
  </si>
  <si>
    <t>NRM 3 Logic and Level Table 2021 (2nd edition)</t>
  </si>
  <si>
    <t xml:space="preserve">NRM 3 </t>
  </si>
  <si>
    <t>Communication notes - what has changed since previous version</t>
  </si>
  <si>
    <t>Explaining the NRM 3 Logic &amp; Level Tables (2025)</t>
  </si>
  <si>
    <t>Acknowledgements</t>
  </si>
  <si>
    <t xml:space="preserve">RICS </t>
  </si>
  <si>
    <t>CIBSE</t>
  </si>
  <si>
    <t>SFG20</t>
  </si>
  <si>
    <t>Uniclass</t>
  </si>
  <si>
    <r>
      <t xml:space="preserve"> </t>
    </r>
    <r>
      <rPr>
        <b/>
        <u/>
        <sz val="11"/>
        <color rgb="FF009999"/>
        <rFont val="Calibri"/>
        <family val="2"/>
        <scheme val="minor"/>
      </rPr>
      <t xml:space="preserve">Templates for reporting </t>
    </r>
    <r>
      <rPr>
        <sz val="11"/>
        <color theme="1"/>
        <rFont val="Calibri"/>
        <family val="2"/>
        <scheme val="minor"/>
      </rPr>
      <t>level 1 and level 2  renewal and maintenance works are provided (as TABs 13 and 14) in this excel document</t>
    </r>
  </si>
  <si>
    <t xml:space="preserve">Column 1 - the  level 1,2 and 3 NRM 3 classification codes for the cost breakdown structure at group, element, sub-element and maintainable assets </t>
  </si>
  <si>
    <t>TAB  9</t>
  </si>
  <si>
    <t>TAB  10</t>
  </si>
  <si>
    <t>TAB  11</t>
  </si>
  <si>
    <t>TAB 12</t>
  </si>
  <si>
    <t>NRM 3 Renewal – IWE Off Asset Condition Surveys</t>
  </si>
  <si>
    <t>Worked example: renewal costs from asset condition surveys</t>
  </si>
  <si>
    <t xml:space="preserve">Explaining the Logic and Levels Table </t>
  </si>
  <si>
    <r>
      <rPr>
        <b/>
        <u/>
        <sz val="11"/>
        <color rgb="FF009999"/>
        <rFont val="Calibri"/>
        <family val="2"/>
        <scheme val="minor"/>
      </rPr>
      <t>The NRM3 Logic and Level Table (2025) published in this excel document</t>
    </r>
    <r>
      <rPr>
        <sz val="11"/>
        <color theme="1"/>
        <rFont val="Calibri"/>
        <family val="2"/>
        <scheme val="minor"/>
      </rPr>
      <t xml:space="preserve"> - include informative worked examples of how to use for:
1.    Maintenance cost model off of </t>
    </r>
    <r>
      <rPr>
        <b/>
        <sz val="11"/>
        <color rgb="FF7030A0"/>
        <rFont val="Calibri"/>
        <family val="2"/>
        <scheme val="minor"/>
      </rPr>
      <t>Asset Registers</t>
    </r>
    <r>
      <rPr>
        <sz val="11"/>
        <color theme="1"/>
        <rFont val="Calibri"/>
        <family val="2"/>
        <scheme val="minor"/>
      </rPr>
      <t xml:space="preserve"> (as TAB 9)
2.    Renewal cost plan off of the </t>
    </r>
    <r>
      <rPr>
        <b/>
        <sz val="11"/>
        <color theme="1"/>
        <rFont val="Calibri"/>
        <family val="2"/>
        <scheme val="minor"/>
      </rPr>
      <t>C</t>
    </r>
    <r>
      <rPr>
        <b/>
        <sz val="11"/>
        <color rgb="FF7030A0"/>
        <rFont val="Calibri"/>
        <family val="2"/>
        <scheme val="minor"/>
      </rPr>
      <t>onstruction cost plans</t>
    </r>
    <r>
      <rPr>
        <sz val="11"/>
        <color theme="1"/>
        <rFont val="Calibri"/>
        <family val="2"/>
        <scheme val="minor"/>
      </rPr>
      <t xml:space="preserve"> (as TAB 10)
3.    Renewal cost plan off of elemental / sub element and detailed </t>
    </r>
    <r>
      <rPr>
        <b/>
        <sz val="11"/>
        <color rgb="FF7030A0"/>
        <rFont val="Calibri"/>
        <family val="2"/>
        <scheme val="minor"/>
      </rPr>
      <t>Asset Registers</t>
    </r>
    <r>
      <rPr>
        <sz val="11"/>
        <color theme="1"/>
        <rFont val="Calibri"/>
        <family val="2"/>
        <scheme val="minor"/>
      </rPr>
      <t xml:space="preserve"> (as TAB 11)</t>
    </r>
  </si>
  <si>
    <t>Column 2 - the level 1 group element heading, with a list of group elements</t>
  </si>
  <si>
    <t>Column 3 - the level 2 element heading, with a list of elements</t>
  </si>
  <si>
    <t>Column 4 - the level 3 sub element or system heading, with a list of sub elements and systems for construction ( C ) and renewal ( R )</t>
  </si>
  <si>
    <t>Column 6 - the Unit of Measure for maintainable assets for routine maintenance works (where they differ from renewal units of measure)</t>
  </si>
  <si>
    <t>Column 9 - the work package heading, for the grouping of components (which can be used for procurement and work planning purposes)</t>
  </si>
  <si>
    <t>Elemental structure (aligning to other data standards, SFG20/CIBSE GM)</t>
  </si>
  <si>
    <t>NRM 3 Table 4.2 - Cost Planning Template</t>
  </si>
  <si>
    <t xml:space="preserve">Unit of measure for maintain </t>
  </si>
  <si>
    <t>NRM 3 coding of all levels, down to lowest maintainable assets</t>
  </si>
  <si>
    <t>Column 8 - the product and material type heading (where this information is required for life cycle costing of the renewal and maintenance works)</t>
  </si>
  <si>
    <r>
      <t xml:space="preserve">The NRM 3 logic and level table provides the </t>
    </r>
    <r>
      <rPr>
        <b/>
        <sz val="11"/>
        <color rgb="FF009999"/>
        <rFont val="Calibri"/>
        <family val="2"/>
        <scheme val="minor"/>
      </rPr>
      <t>framework for life cycle costing</t>
    </r>
    <r>
      <rPr>
        <sz val="11"/>
        <color theme="1"/>
        <rFont val="Calibri"/>
        <family val="2"/>
        <scheme val="minor"/>
      </rPr>
      <t xml:space="preserve"> as it has the same group element and sub elements as the NRM 1 structure. NRM 3 explicitly defines the renewal and maintenance rules for cost estimation, cost planning and cost control of capital renewals and maintenance works - enabling more effective and accurate cost advice, facilitate procurement, optimise contract costing and benchmarking. </t>
    </r>
  </si>
  <si>
    <r>
      <rPr>
        <b/>
        <u/>
        <sz val="11"/>
        <color rgb="FF009999"/>
        <rFont val="Calibri"/>
        <family val="2"/>
        <scheme val="minor"/>
      </rPr>
      <t>NRM 3 logic and level table (2025) has provided the bridge to link to the other industry data standards</t>
    </r>
    <r>
      <rPr>
        <sz val="11"/>
        <color theme="1"/>
        <rFont val="Calibri"/>
        <family val="2"/>
        <scheme val="minor"/>
      </rPr>
      <t xml:space="preserve"> to enable the following:
1.   Quantification of costs and carbon assessments off a capital projects by incorporating </t>
    </r>
    <r>
      <rPr>
        <b/>
        <sz val="11"/>
        <color rgb="FF7030A0"/>
        <rFont val="Calibri"/>
        <family val="2"/>
        <scheme val="minor"/>
      </rPr>
      <t>NRM 3 codes into Uniclass classification tables</t>
    </r>
    <r>
      <rPr>
        <b/>
        <sz val="11"/>
        <color rgb="FF009999"/>
        <rFont val="Calibri"/>
        <family val="2"/>
        <scheme val="minor"/>
      </rPr>
      <t>.</t>
    </r>
    <r>
      <rPr>
        <sz val="11"/>
        <color theme="1"/>
        <rFont val="Calibri"/>
        <family val="2"/>
        <scheme val="minor"/>
      </rPr>
      <t xml:space="preserve">
2.   Quantification of maintainable assets for costing and planning maintenance work, by aligning </t>
    </r>
    <r>
      <rPr>
        <b/>
        <sz val="11"/>
        <color rgb="FF7030A0"/>
        <rFont val="Calibri"/>
        <family val="2"/>
        <scheme val="minor"/>
      </rPr>
      <t>NRM 3 to SFG20 PPM task schedules.</t>
    </r>
    <r>
      <rPr>
        <sz val="11"/>
        <color theme="1"/>
        <rFont val="Calibri"/>
        <family val="2"/>
        <scheme val="minor"/>
      </rPr>
      <t xml:space="preserve">
3.   Quantification of renewal works (also known as life cycle replacement plans) -</t>
    </r>
    <r>
      <rPr>
        <b/>
        <sz val="11"/>
        <color theme="1"/>
        <rFont val="Calibri"/>
        <family val="2"/>
        <scheme val="minor"/>
      </rPr>
      <t xml:space="preserve"> </t>
    </r>
    <r>
      <rPr>
        <sz val="11"/>
        <color theme="1"/>
        <rFont val="Calibri"/>
        <family val="2"/>
        <scheme val="minor"/>
      </rPr>
      <t xml:space="preserve">by aligning </t>
    </r>
    <r>
      <rPr>
        <b/>
        <sz val="11"/>
        <color rgb="FF7030A0"/>
        <rFont val="Calibri"/>
        <family val="2"/>
        <scheme val="minor"/>
      </rPr>
      <t xml:space="preserve">NRM 3 to CIBSE Guide M life expectancy tables </t>
    </r>
  </si>
  <si>
    <t>Column 5 - the maintainable asset description heading, with a list of maintainable asset descriptions for maintain and renewal</t>
  </si>
  <si>
    <t>Column 7 - the Unit of Measure for maintainable assets for renewal works</t>
  </si>
  <si>
    <t>Maintainable asset descriptor (at lowest maintainable component level  3, 4 or Level 5)</t>
  </si>
  <si>
    <t>87-37 not assigned in 2020</t>
  </si>
  <si>
    <t>In situ board ceilings/soffits</t>
  </si>
  <si>
    <t>Curtains, track rails and pelmets</t>
  </si>
  <si>
    <t>Storage racks, shelves and shelving support systems</t>
  </si>
  <si>
    <t>Proprietary coloured no fines concrete and shale surfacings</t>
  </si>
  <si>
    <t>Table 3.4 - Constituents of an order of estimate</t>
  </si>
  <si>
    <t>Table 4.3: Constituents of a cost plan</t>
  </si>
  <si>
    <t>RICS NRM 3 Logic and Level Table (2026)</t>
  </si>
  <si>
    <t>Purpose of the NRM 3 logic and level table (in Excel release format)</t>
  </si>
  <si>
    <r>
      <t xml:space="preserve">The NRM 3 logic and level table provides the cost management structure for the </t>
    </r>
    <r>
      <rPr>
        <b/>
        <sz val="11"/>
        <color rgb="FF009999"/>
        <rFont val="Calibri"/>
        <family val="2"/>
        <scheme val="minor"/>
      </rPr>
      <t>quantification and description of maintenance works</t>
    </r>
    <r>
      <rPr>
        <sz val="11"/>
        <color theme="1"/>
        <rFont val="Calibri"/>
        <family val="2"/>
        <scheme val="minor"/>
      </rPr>
      <t xml:space="preserve"> for the purpose of preparing initial </t>
    </r>
    <r>
      <rPr>
        <b/>
        <sz val="11"/>
        <color rgb="FF009999"/>
        <rFont val="Calibri"/>
        <family val="2"/>
        <scheme val="minor"/>
      </rPr>
      <t>order of cost estimates</t>
    </r>
    <r>
      <rPr>
        <sz val="11"/>
        <color theme="1"/>
        <rFont val="Calibri"/>
        <family val="2"/>
        <scheme val="minor"/>
      </rPr>
      <t xml:space="preserve"> during the building project stages, </t>
    </r>
    <r>
      <rPr>
        <b/>
        <sz val="11"/>
        <color rgb="FF009999"/>
        <rFont val="Calibri"/>
        <family val="2"/>
        <scheme val="minor"/>
      </rPr>
      <t>elemental cost plans</t>
    </r>
    <r>
      <rPr>
        <sz val="11"/>
        <color theme="1"/>
        <rFont val="Calibri"/>
        <family val="2"/>
        <scheme val="minor"/>
      </rPr>
      <t xml:space="preserve"> during design and construction stages and </t>
    </r>
    <r>
      <rPr>
        <b/>
        <sz val="11"/>
        <color rgb="FF009999"/>
        <rFont val="Calibri"/>
        <family val="2"/>
        <scheme val="minor"/>
      </rPr>
      <t>detailed asset specific cost plans</t>
    </r>
    <r>
      <rPr>
        <sz val="11"/>
        <color theme="1"/>
        <rFont val="Calibri"/>
        <family val="2"/>
        <scheme val="minor"/>
      </rPr>
      <t xml:space="preserve"> (post construction). Also to use for maintenance and renewal cost modelling throughout the </t>
    </r>
    <r>
      <rPr>
        <b/>
        <sz val="11"/>
        <color rgb="FF7030A0"/>
        <rFont val="Calibri"/>
        <family val="2"/>
        <scheme val="minor"/>
      </rPr>
      <t>in use phases of a building or facilities</t>
    </r>
    <r>
      <rPr>
        <sz val="11"/>
        <color theme="1"/>
        <rFont val="Calibri"/>
        <family val="2"/>
        <scheme val="minor"/>
      </rPr>
      <t xml:space="preserve">. The NRM 3 also aids the procurement process and the life cycle cost control of the building maintenance works.  </t>
    </r>
  </si>
  <si>
    <t>Revised</t>
  </si>
  <si>
    <t>No change</t>
  </si>
  <si>
    <t>Extended</t>
  </si>
  <si>
    <t xml:space="preserve">New </t>
  </si>
  <si>
    <t>New</t>
  </si>
  <si>
    <t>Changes</t>
  </si>
  <si>
    <t xml:space="preserve">2nd Edition of the NRM 3 Logic and Level Table (Released January 2021) </t>
  </si>
  <si>
    <t>RICS NRM 3 Logic and Level Table (Released January 2026)</t>
  </si>
  <si>
    <t>NRM 3 Appendix C - List of Function Types</t>
  </si>
  <si>
    <t>NRM 3 Logic and Level Table 2026 (Release of 3rd Edition)</t>
  </si>
  <si>
    <t>RICS NRM 3 Logic and Level Tables (January 2026)</t>
  </si>
  <si>
    <t>This NRM 3 publication is released in an Excel document format, and contents on the following TABS are:</t>
  </si>
  <si>
    <t>Explaining the NRM 3 logic and level tables (Release January 2026) in TAB 4</t>
  </si>
  <si>
    <t>Description  / Purpose</t>
  </si>
  <si>
    <r>
      <t>£Y</t>
    </r>
    <r>
      <rPr>
        <vertAlign val="subscript"/>
        <sz val="10"/>
        <color theme="1"/>
        <rFont val="Arial"/>
        <family val="2"/>
      </rPr>
      <t>1</t>
    </r>
  </si>
  <si>
    <r>
      <t>£Y</t>
    </r>
    <r>
      <rPr>
        <vertAlign val="subscript"/>
        <sz val="10"/>
        <color theme="1"/>
        <rFont val="Arial"/>
        <family val="2"/>
      </rPr>
      <t>2</t>
    </r>
  </si>
  <si>
    <r>
      <t>£Y</t>
    </r>
    <r>
      <rPr>
        <vertAlign val="subscript"/>
        <sz val="10"/>
        <color theme="1"/>
        <rFont val="Arial"/>
        <family val="2"/>
      </rPr>
      <t>3</t>
    </r>
  </si>
  <si>
    <r>
      <t>£Y</t>
    </r>
    <r>
      <rPr>
        <vertAlign val="subscript"/>
        <sz val="10"/>
        <color theme="1"/>
        <rFont val="Arial"/>
        <family val="2"/>
      </rPr>
      <t>n</t>
    </r>
  </si>
  <si>
    <r>
      <rPr>
        <b/>
        <sz val="10"/>
        <color theme="1"/>
        <rFont val="Arial"/>
        <family val="2"/>
      </rPr>
      <t>£</t>
    </r>
    <r>
      <rPr>
        <sz val="10"/>
        <color theme="1"/>
        <rFont val="Arial"/>
        <family val="2"/>
      </rPr>
      <t>k</t>
    </r>
  </si>
  <si>
    <t>Reproduced with the permsion of BESA publications (2015)</t>
  </si>
  <si>
    <t>TBA</t>
  </si>
  <si>
    <t>Date</t>
  </si>
  <si>
    <t>Deaerator</t>
  </si>
  <si>
    <t>NRM 3 - Excel extract from the published 1st edition effective from 1st January 2015</t>
  </si>
  <si>
    <t>NRM 3 - Excle extract from the published 1st edition effective from 1st January 2015</t>
  </si>
  <si>
    <t xml:space="preserve">      NRM 3 - Excel extract from the published 1st edition effective from 1st January 2015</t>
  </si>
  <si>
    <t>Task Time (Industry Standard PPM - Coal Face Times (In Minutes Examples)</t>
  </si>
  <si>
    <t>Work Package (Examples)</t>
  </si>
  <si>
    <t>Element (or Systems)</t>
  </si>
  <si>
    <t>Sub Element or (System or Sub Systems)</t>
  </si>
  <si>
    <t>Since the 1st edition of NRM 3 was published in 2015, NRM 3 has provided the basis to enable data interoperability between projects and</t>
  </si>
  <si>
    <r>
      <t xml:space="preserve">Refer to the 2021 </t>
    </r>
    <r>
      <rPr>
        <b/>
        <sz val="11"/>
        <color rgb="FF009999"/>
        <rFont val="Calibri"/>
        <family val="2"/>
        <scheme val="minor"/>
      </rPr>
      <t>2nd edition of RICS NRM 3 new rules of measurement</t>
    </r>
    <r>
      <rPr>
        <sz val="11"/>
        <color theme="1"/>
        <rFont val="Calibri"/>
        <family val="2"/>
        <scheme val="minor"/>
      </rPr>
      <t xml:space="preserve"> for the detailed guidance on how to use the content of this Excel document.</t>
    </r>
  </si>
  <si>
    <t>NRM Table 3.2 - Elemental Structure</t>
  </si>
  <si>
    <t>Elemental breakdown for cost estimating and cost planning</t>
  </si>
  <si>
    <r>
      <t xml:space="preserve">Refer to the 2021 </t>
    </r>
    <r>
      <rPr>
        <b/>
        <sz val="11"/>
        <color rgb="FF009999"/>
        <rFont val="Calibri"/>
        <family val="2"/>
        <scheme val="minor"/>
      </rPr>
      <t>2nd edition of NRM 3 new rules of measurement</t>
    </r>
    <r>
      <rPr>
        <sz val="11"/>
        <color theme="1"/>
        <rFont val="Calibri"/>
        <family val="2"/>
        <scheme val="minor"/>
      </rPr>
      <t xml:space="preserve"> for the detailed guidance on how to use the content of this Excel document.</t>
    </r>
  </si>
  <si>
    <t>T1 - Building Structure</t>
  </si>
  <si>
    <t>T2 - Roofing</t>
  </si>
  <si>
    <t>T5 - Internal Finishes</t>
  </si>
  <si>
    <t>T6 - Fixed Furniture / Fittings &amp; Service Equipment</t>
  </si>
  <si>
    <t>T4 – Internal Walls and Doors</t>
  </si>
  <si>
    <t>T7 – Sanitary and Plumbing Services</t>
  </si>
  <si>
    <t>T8 – Mechanical Services</t>
  </si>
  <si>
    <t>T9 – Electrical Services</t>
  </si>
  <si>
    <t>T10 – Fuel Installations</t>
  </si>
  <si>
    <t>T11 – Lifts and Conveyors</t>
  </si>
  <si>
    <t>T12 – Safety Systems</t>
  </si>
  <si>
    <t>T13 – Communication, Security and Controls</t>
  </si>
  <si>
    <t>T3 - External Walls, Windows and Doors</t>
  </si>
  <si>
    <t>T15 – Redecorations</t>
  </si>
  <si>
    <t xml:space="preserve">T16 – Specialist </t>
  </si>
  <si>
    <t>T17 – Management &amp; Operations</t>
  </si>
  <si>
    <t>Below is a list of sub components which have a BESA SFG20 maintenance task schedule (as at August 2025)</t>
  </si>
  <si>
    <t>SL L2</t>
  </si>
  <si>
    <t>SUP-Type</t>
  </si>
  <si>
    <t>Included components or subcomponent - List of Supplementary or Ancillaries sub- components</t>
  </si>
  <si>
    <t>Unit of measure</t>
  </si>
  <si>
    <t>Thermal actuators</t>
  </si>
  <si>
    <t>Pneumatic actuators</t>
  </si>
  <si>
    <t>Hydraulic actuators</t>
  </si>
  <si>
    <t>Motor driven actuators</t>
  </si>
  <si>
    <t>Power fail - motor return actuators</t>
  </si>
  <si>
    <t>Power fail - spring return actuators</t>
  </si>
  <si>
    <t>Building Management Systems</t>
  </si>
  <si>
    <t>Compressors – refrigeration - reciprocal</t>
  </si>
  <si>
    <t>Compressor - screw</t>
  </si>
  <si>
    <t>Compressor refrigeration - centrifugal</t>
  </si>
  <si>
    <t>Compressor – scroll</t>
  </si>
  <si>
    <t xml:space="preserve">Air compressors and receivers </t>
  </si>
  <si>
    <t xml:space="preserve">Air compressors – compressed air dryers  </t>
  </si>
  <si>
    <t>Compressors air network distribution</t>
  </si>
  <si>
    <t>Air Compressors Compressed Air Dryers - Water Cooled After Coolers</t>
  </si>
  <si>
    <t>Air Compressors Compressed Air Dryers - Water Absorption Type</t>
  </si>
  <si>
    <t xml:space="preserve"> Air Compressors and Receivers - Operational Checks</t>
  </si>
  <si>
    <t>Controllers and sensors</t>
  </si>
  <si>
    <t>Magnahelic Gauge Panel and Manometers</t>
  </si>
  <si>
    <t>Multiple boilers – sequence control</t>
  </si>
  <si>
    <t>Boiler controls – single boiler on/off</t>
  </si>
  <si>
    <t>Boiler protection controls</t>
  </si>
  <si>
    <t>Boilers – space temperature controls</t>
  </si>
  <si>
    <t>Boilers – fire and safety circuits</t>
  </si>
  <si>
    <t>Control panels – electrical services</t>
  </si>
  <si>
    <t>Control panels – lamps, meters, alarms</t>
  </si>
  <si>
    <t>Control optimiser</t>
  </si>
  <si>
    <t>Heating control - compensator type</t>
  </si>
  <si>
    <t>Controller single input type</t>
  </si>
  <si>
    <t>Controller unit and sensor type</t>
  </si>
  <si>
    <t>Controller - timer type</t>
  </si>
  <si>
    <t>Step controllers</t>
  </si>
  <si>
    <t>Time switches</t>
  </si>
  <si>
    <t>Multi input controllers</t>
  </si>
  <si>
    <t>Indicator and displays</t>
  </si>
  <si>
    <t>Alarm modules</t>
  </si>
  <si>
    <t>Level controllers</t>
  </si>
  <si>
    <t>Speed controllers</t>
  </si>
  <si>
    <t xml:space="preserve">Transducers </t>
  </si>
  <si>
    <t>Direct Current (DC) Drives</t>
  </si>
  <si>
    <t>Emergency stop button</t>
  </si>
  <si>
    <t>Emergency Assistance Alarm</t>
  </si>
  <si>
    <t>Instrument Control Panel</t>
  </si>
  <si>
    <t>Local Control Panel/Local Control Station</t>
  </si>
  <si>
    <t>Motor Control Centre</t>
  </si>
  <si>
    <t>Water Leak Detection Systems</t>
  </si>
  <si>
    <t>Lighting Control Module</t>
  </si>
  <si>
    <t>Controller Timers - Electronic</t>
  </si>
  <si>
    <t>Step Controllers - Electronic</t>
  </si>
  <si>
    <t>Time Switches - Electronic</t>
  </si>
  <si>
    <t>Control dampers</t>
  </si>
  <si>
    <t>Ducting - Motorised Volume Control Dampers (VCDs)</t>
  </si>
  <si>
    <t>Calorifier and Heat Exchange Controls</t>
  </si>
  <si>
    <t>Controller - flow meter</t>
  </si>
  <si>
    <t>Pneumatic relays</t>
  </si>
  <si>
    <t>Digital Bus Power Supply</t>
  </si>
  <si>
    <t>Door Access Control</t>
  </si>
  <si>
    <t>Switches and sensors</t>
  </si>
  <si>
    <t>Pressure measurement sensors</t>
  </si>
  <si>
    <t>Temperature measurement sensors</t>
  </si>
  <si>
    <t>Relative humidity sensor</t>
  </si>
  <si>
    <t>Absolute humidity sensor</t>
  </si>
  <si>
    <t>Air quality sensor</t>
  </si>
  <si>
    <t>Velocity sensor</t>
  </si>
  <si>
    <t>Occupancy and light sensors</t>
  </si>
  <si>
    <t>Gas Detector Sensors/Carbon Monoxide Sensors</t>
  </si>
  <si>
    <t>Wind Speed and Wind Direction Sensors</t>
  </si>
  <si>
    <t>Gas Detection Panel</t>
  </si>
  <si>
    <t>Magnetic Level Sensors/Switch</t>
  </si>
  <si>
    <t>Float Switch</t>
  </si>
  <si>
    <t>Portable Refrigerant Leak Detectors</t>
  </si>
  <si>
    <t>Absolute Humidity Sensors - Duct-Mounted</t>
  </si>
  <si>
    <t>Air Quality Sensors - Duct-Mounted</t>
  </si>
  <si>
    <t>Temperature Sensors - External</t>
  </si>
  <si>
    <t>Temperature Sensors - Duct-Mounted</t>
  </si>
  <si>
    <t>Temperature Sensors - Immersion</t>
  </si>
  <si>
    <t>Temperature Sensors - Clamp-On and Surface-Mounted</t>
  </si>
  <si>
    <t>Gas Sensors - Oxygen</t>
  </si>
  <si>
    <t>Gas Sensors - Carbon Monoxide</t>
  </si>
  <si>
    <t>Relative Humidity Sensors - External</t>
  </si>
  <si>
    <t>Relative Humidity Sensors - Duct-Mounted</t>
  </si>
  <si>
    <t>On/off switching devices</t>
  </si>
  <si>
    <t>Control Relays</t>
  </si>
  <si>
    <t>Automatic Transfer Switch</t>
  </si>
  <si>
    <t>Mobile Electronically Controlled Cyclone Separator</t>
  </si>
  <si>
    <t>Ammonia Leak Detection System</t>
  </si>
  <si>
    <t>Voltage optimisation unit</t>
  </si>
  <si>
    <t>Ductwork</t>
  </si>
  <si>
    <t>Ductwork system – general</t>
  </si>
  <si>
    <t>Ductwork ancillaries – various</t>
  </si>
  <si>
    <t>Ducting - volume control dampers and fire/ smoke dampers</t>
  </si>
  <si>
    <t>Ducting – attenuators and acoustics</t>
  </si>
  <si>
    <t>Ducting - Fire Dampers - Fusible Link Type</t>
  </si>
  <si>
    <t>Ducting - Combined Fire/Smoke Dampers used in Smoke Control Systems for Means of Escape</t>
  </si>
  <si>
    <t>Ducting - Combined Fire/Smoke Dampers used in Ventilation Systems</t>
  </si>
  <si>
    <t>Ductwork – cleaning hygiene, inspections and monitoring</t>
  </si>
  <si>
    <t>External louvers (anodised aluminium)</t>
  </si>
  <si>
    <t>External louvers (steel painted)</t>
  </si>
  <si>
    <t>Grilles /diffusers (anodised aluminium)</t>
  </si>
  <si>
    <t>Grilles /diffusers (painted metal)</t>
  </si>
  <si>
    <t>Thermal wheels</t>
  </si>
  <si>
    <t>Run around heat recovery coil</t>
  </si>
  <si>
    <t>Plate heat exchangers</t>
  </si>
  <si>
    <t>Isolators/ starters/ fuse switches</t>
  </si>
  <si>
    <t>Motors - drive elements</t>
  </si>
  <si>
    <t>Fans - Ventilating general</t>
  </si>
  <si>
    <t>Fans – High temperature (boiler combustion)</t>
  </si>
  <si>
    <t>Fans – Roof mounted units</t>
  </si>
  <si>
    <t xml:space="preserve">Fans - Centrifugal </t>
  </si>
  <si>
    <t xml:space="preserve">Fans - Axial </t>
  </si>
  <si>
    <t xml:space="preserve">Fans - Propeller </t>
  </si>
  <si>
    <t xml:space="preserve">Fans - Mixed flow </t>
  </si>
  <si>
    <t xml:space="preserve">Fans - Bifurcated </t>
  </si>
  <si>
    <t>Fans – Extract -  (domestic purposes)</t>
  </si>
  <si>
    <t>Fans – Extract – including fire/smoke units</t>
  </si>
  <si>
    <t>Ammonia Extract Fan</t>
  </si>
  <si>
    <t>Hazardous Area Extract Fan</t>
  </si>
  <si>
    <t>Extract Fans - Twin Toilet</t>
  </si>
  <si>
    <t>Fans - Window or Wall Mounted</t>
  </si>
  <si>
    <t>Air handling unit - filters</t>
  </si>
  <si>
    <t>Air Filters - Disposal</t>
  </si>
  <si>
    <t xml:space="preserve">Electrostatic filters </t>
  </si>
  <si>
    <t>Ductwork ancillaries – filters:</t>
  </si>
  <si>
    <t>Air Filters - Reusable</t>
  </si>
  <si>
    <t>Air Filters - Absorption Type</t>
  </si>
  <si>
    <t>Air Filters - Automatic Roll Band Type</t>
  </si>
  <si>
    <t>Air Filters - Grease</t>
  </si>
  <si>
    <t>Air Filters - High Efficiency - HEPA</t>
  </si>
  <si>
    <t>Humidifiers/dehumidifiers</t>
  </si>
  <si>
    <t>Humidifier – cold water evaporator drum type</t>
  </si>
  <si>
    <t>Humidifier – direct stream injection type</t>
  </si>
  <si>
    <t>Humidifier – electrode boiler</t>
  </si>
  <si>
    <t>Humidifier – compressed air type</t>
  </si>
  <si>
    <t>Humidifier – ultrasonic</t>
  </si>
  <si>
    <t>Humidifier – resistance heater type</t>
  </si>
  <si>
    <t>Humidifiers – spray</t>
  </si>
  <si>
    <t>Humidifiers – Spirax Sarco direct steam injection type</t>
  </si>
  <si>
    <t>Humidifiers – steam humidifier (VAPAC type)</t>
  </si>
  <si>
    <t>Dehumidifier - Desiccant Type</t>
  </si>
  <si>
    <t>Dehumidifier - Heat Pump Type</t>
  </si>
  <si>
    <t>Humidifiers - Gas-fired</t>
  </si>
  <si>
    <t>Pumps – general</t>
  </si>
  <si>
    <t>Circulating pumps</t>
  </si>
  <si>
    <t>Centrifugal pumps</t>
  </si>
  <si>
    <t>Pressurisation pumps</t>
  </si>
  <si>
    <t>Rotary hand pumps</t>
  </si>
  <si>
    <t>Secondary hot water circulation pumps</t>
  </si>
  <si>
    <t>Sewage or drainage pumps submersible</t>
  </si>
  <si>
    <t>Sewage and drainage pumps – drywell</t>
  </si>
  <si>
    <t>Sewage pumps – compressed air</t>
  </si>
  <si>
    <t>Sump pumps – extended shaft</t>
  </si>
  <si>
    <t>Domestic water accelerators</t>
  </si>
  <si>
    <t>Water booster pumps</t>
  </si>
  <si>
    <t>Steam driven pumps</t>
  </si>
  <si>
    <t>Condensate pumps</t>
  </si>
  <si>
    <t>Fuel oil transfer pumps</t>
  </si>
  <si>
    <t>Twin set pumps</t>
  </si>
  <si>
    <t>Shower booster pumps</t>
  </si>
  <si>
    <t>Drive element – starters</t>
  </si>
  <si>
    <t>Starters – star delta</t>
  </si>
  <si>
    <t>Starters – two speed – dual wound</t>
  </si>
  <si>
    <t>Starters – two speed – pole change</t>
  </si>
  <si>
    <t>Starters –  reversing</t>
  </si>
  <si>
    <t>Starters – auto transformer</t>
  </si>
  <si>
    <t>Starters – quick transition electric heater</t>
  </si>
  <si>
    <t>Starters – electrolyte type</t>
  </si>
  <si>
    <t>Starters – air break and contactors</t>
  </si>
  <si>
    <t>Motors – drive elements</t>
  </si>
  <si>
    <t>Direct current drives</t>
  </si>
  <si>
    <t>Speed Controllers - Auto-Transformer</t>
  </si>
  <si>
    <t>Speed Controllers - Variable Transformer</t>
  </si>
  <si>
    <t>Speed Controllers - Eddy Current Type</t>
  </si>
  <si>
    <t>Speed Controllers - Inverter Type</t>
  </si>
  <si>
    <t>Taps and outlet fittings</t>
  </si>
  <si>
    <t xml:space="preserve">Taps and outlet fittings </t>
  </si>
  <si>
    <t>Taps and outlet fittings – sluice valves</t>
  </si>
  <si>
    <t>Taps and outlet fittings – stop cocks and stop taps</t>
  </si>
  <si>
    <t>Combination tap assemblies – non-thermostatic mixing valves (type 1)</t>
  </si>
  <si>
    <t>Combination tap assemblies – thermostatic mixing valves (type 2)</t>
  </si>
  <si>
    <t>Combination tap assemblies – thermostatic mixing valves (type 3)</t>
  </si>
  <si>
    <t>Automatic (sensor) taps</t>
  </si>
  <si>
    <t>Spray taps</t>
  </si>
  <si>
    <t>Free fall fire valves – gas and oil</t>
  </si>
  <si>
    <t>Solenoid gas/oil shut-off (safety) valves</t>
  </si>
  <si>
    <t>Shower valves</t>
  </si>
  <si>
    <t>Steam boiler water level control valves (Mobrey)</t>
  </si>
  <si>
    <t>Butterfly and ball valves</t>
  </si>
  <si>
    <t>Valves – boiler valves</t>
  </si>
  <si>
    <t>Valves – diaphragm valves</t>
  </si>
  <si>
    <t xml:space="preserve">Valves – float operated valve </t>
  </si>
  <si>
    <t>Valves – gate</t>
  </si>
  <si>
    <t>Valves – globe valves</t>
  </si>
  <si>
    <t>Valves – lubricated plug valves</t>
  </si>
  <si>
    <t>Valves – multiport valves</t>
  </si>
  <si>
    <t>Valves – parallel slide valves</t>
  </si>
  <si>
    <t>Valves – sluice valves</t>
  </si>
  <si>
    <t>Valves – steam pressure reducing valves</t>
  </si>
  <si>
    <t>Valves – steam safety valves</t>
  </si>
  <si>
    <t>Valves – thermostatic radiator valves (TRVs)</t>
  </si>
  <si>
    <t xml:space="preserve">Combination tap assemblies, mixing valves/taps </t>
  </si>
  <si>
    <t>Automatic Air Vent (AAV)</t>
  </si>
  <si>
    <t>Double Regulating Valve (DRV)</t>
  </si>
  <si>
    <t>Valves – automatic control</t>
  </si>
  <si>
    <t>Rotary valves – shoe or slipper</t>
  </si>
  <si>
    <t>Self acting and thermal valves</t>
  </si>
  <si>
    <t>Solenoid valves</t>
  </si>
  <si>
    <t>Pressure control valves</t>
  </si>
  <si>
    <t>Seat valves</t>
  </si>
  <si>
    <t>Reduced Pressure Zone (RPZ) valves</t>
  </si>
  <si>
    <t>Supplementary lists of building fabric sub components and ancillaries  and building services sub components and ancillaries (applicable to various systems)</t>
  </si>
  <si>
    <t>T14 – External Works</t>
  </si>
  <si>
    <t>Release Copy of NRM 3 tables January 2026</t>
  </si>
  <si>
    <r>
      <t xml:space="preserve">NRM 3 Aligned Data Standards Version  </t>
    </r>
    <r>
      <rPr>
        <b/>
        <sz val="16"/>
        <color rgb="FFFF0000"/>
        <rFont val="Calibri"/>
        <family val="2"/>
      </rPr>
      <t>(Frozen date End December 2025)</t>
    </r>
  </si>
  <si>
    <t>Supplementary List - Version January 2026</t>
  </si>
  <si>
    <t>BUILDING FABRIC &amp; CIBSE Guide M SERVICES</t>
  </si>
  <si>
    <t>Part 6 of these rules) and pumps, valves, fans, filters, controls (referred to in the group tables 5.1 to 5.13 and in Part 6 of these rules))</t>
  </si>
  <si>
    <t xml:space="preserve">Applicable components are to be included with the relevant systems or components (e.g. ceiling tiles (referred to in the group tables 3.3.2) </t>
  </si>
  <si>
    <t>m²/m3</t>
  </si>
  <si>
    <t>Parapet walls, including copings and cappings</t>
  </si>
  <si>
    <t>nr (m/m²)</t>
  </si>
  <si>
    <t>Plasterboard or other sheet lining inc jointing</t>
  </si>
  <si>
    <t>Non structural screeds inc damp proof membranes</t>
  </si>
  <si>
    <t>Shelving - Longspan</t>
  </si>
  <si>
    <t>5.3.1.3.3</t>
  </si>
  <si>
    <t>5.3.1.9.X</t>
  </si>
  <si>
    <t>5.3.3.10.1</t>
  </si>
  <si>
    <t>5.3.3.10.2</t>
  </si>
  <si>
    <t>5.4.3.18.1</t>
  </si>
  <si>
    <t>5.4.3.18.2</t>
  </si>
  <si>
    <t>5.4.3.18.3</t>
  </si>
  <si>
    <t>5.4.3.21.1</t>
  </si>
  <si>
    <t>5.4.3.21.2</t>
  </si>
  <si>
    <t>5.4.3.21.3</t>
  </si>
  <si>
    <t>5.4.3.21.4</t>
  </si>
  <si>
    <t>5.4.3.21.5</t>
  </si>
  <si>
    <t>5.4.3.21.6</t>
  </si>
  <si>
    <t>5.4.3.21.7</t>
  </si>
  <si>
    <t>5.4.3.21.8</t>
  </si>
  <si>
    <t>5.4.3.21.9</t>
  </si>
  <si>
    <t>5.4.3.21.10</t>
  </si>
  <si>
    <t>5.4.3.21.11</t>
  </si>
  <si>
    <t>5.4.3.21.12</t>
  </si>
  <si>
    <t>5.4.3.21.13</t>
  </si>
  <si>
    <t>5.4.3.21.14</t>
  </si>
  <si>
    <t>5.4.3.21.15</t>
  </si>
  <si>
    <t>5.4.3.21.16</t>
  </si>
  <si>
    <t>5.4.3.21.17</t>
  </si>
  <si>
    <t>5.4.3.21.18</t>
  </si>
  <si>
    <t>5.4.3.21.19</t>
  </si>
  <si>
    <t>5.4.3.22.X</t>
  </si>
  <si>
    <t>5.4.3.23.1</t>
  </si>
  <si>
    <t>5.4.3.23.2</t>
  </si>
  <si>
    <t>5.4.5.11.X</t>
  </si>
  <si>
    <t>5.4.5.12.1</t>
  </si>
  <si>
    <t>5.4.5.12.2</t>
  </si>
  <si>
    <t>5.5.1.2.18</t>
  </si>
  <si>
    <t>Medium Temperature Hot Water (MTHW) Boilers - Operational Checks</t>
  </si>
  <si>
    <t>5.5.1.35</t>
  </si>
  <si>
    <t>Biomass Fuel Supply Moving Floor</t>
  </si>
  <si>
    <t>Smoke Barrier - Active</t>
  </si>
  <si>
    <t>5.7.3.2.5</t>
  </si>
  <si>
    <t>Smoke Barrier - Static</t>
  </si>
  <si>
    <t>5.7.3.2.6</t>
  </si>
  <si>
    <t>Smoke Control Dampers (SCD) - Automatic</t>
  </si>
  <si>
    <t>5.7.3.2.7</t>
  </si>
  <si>
    <t>Smoke Control Dampers (SCD) - Manual</t>
  </si>
  <si>
    <t>5.7.3.2.8</t>
  </si>
  <si>
    <t>Smoke Control - Pressure Differential System (PDS)</t>
  </si>
  <si>
    <t>5.7.3.2.9</t>
  </si>
  <si>
    <t>Smoke Control - Smoke Duct Sections</t>
  </si>
  <si>
    <t>5.7.3.2.10</t>
  </si>
  <si>
    <t>Smoke Control - Covered or Enclosed Car Park System</t>
  </si>
  <si>
    <t>HV Switchpanel</t>
  </si>
  <si>
    <t>5.8.1.4.9</t>
  </si>
  <si>
    <t>High Voltage (HV) Insulation</t>
  </si>
  <si>
    <t>5.8.1.4.10</t>
  </si>
  <si>
    <t>High Voltage (HV) Interlocks</t>
  </si>
  <si>
    <t>5.8.1.4.11</t>
  </si>
  <si>
    <t>5.8.1.4.12</t>
  </si>
  <si>
    <t>5.8.1.4.13</t>
  </si>
  <si>
    <t>5.8.1.4.14</t>
  </si>
  <si>
    <t>5.8.1.4.15</t>
  </si>
  <si>
    <t>High Voltage Switchgear and Controlgear (Main Intake) - England</t>
  </si>
  <si>
    <t>5.8.1.4.16</t>
  </si>
  <si>
    <t>High Voltage Switchgear and Controlgear (Main Intake) - Scotland</t>
  </si>
  <si>
    <t>5.8.2.27</t>
  </si>
  <si>
    <t>General Electrical Services (excluding Electrical Controllers and Pneumatic Relays)</t>
  </si>
  <si>
    <t>5.9.1.4.1</t>
  </si>
  <si>
    <t>5.9.1.4.2</t>
  </si>
  <si>
    <t>5.9.1.4.3</t>
  </si>
  <si>
    <t>5.9.1.4.4</t>
  </si>
  <si>
    <t>Pipework - Low Pressure Natural Gas</t>
  </si>
  <si>
    <t>Pipework - Low Pressure Liquefied Petroleum Gas (LPG)</t>
  </si>
  <si>
    <t>Pipework - Oil and Liquid Fuels</t>
  </si>
  <si>
    <t>Fuel Polishing Filtration System</t>
  </si>
  <si>
    <t>Safety Shut-off Valve (SSOV)</t>
  </si>
  <si>
    <t>5.9.2.4.1</t>
  </si>
  <si>
    <t>Safety Shut-Off Valve (SSOV) - Slam Shut - Gas</t>
  </si>
  <si>
    <t>5.9.2.4.2</t>
  </si>
  <si>
    <t>Safety Shut-Off Valve (SSOV) - Free Fall - Gas</t>
  </si>
  <si>
    <t>5.9.2.4.3</t>
  </si>
  <si>
    <t>Safety Shut-Off Valve (SSOV) - Solenoid - Gas</t>
  </si>
  <si>
    <t>5.9.2.4.4</t>
  </si>
  <si>
    <t>Safety Shut-Off Valve (SSOV) - Free Fall - Oil</t>
  </si>
  <si>
    <t>5.9.2.4.5</t>
  </si>
  <si>
    <t>Safety Shut-Off Valve (SSOV) - Capillary - Oil</t>
  </si>
  <si>
    <t>5.9.2.4.6</t>
  </si>
  <si>
    <t>Safety Shut-Off Valve (SSOV) - Lever - Oil</t>
  </si>
  <si>
    <t>5.9.2.4.7</t>
  </si>
  <si>
    <t>Safety Shut-Off Valve (SSOV) - Solenoid - Oil</t>
  </si>
  <si>
    <t>Automatic Isolation Valve (AIV)</t>
  </si>
  <si>
    <t>5.9.2.8.1</t>
  </si>
  <si>
    <t>5.9.2.8.2</t>
  </si>
  <si>
    <t>Synthetic Roundsling</t>
  </si>
  <si>
    <t>Fire and Smoke Curtains/Barriers</t>
  </si>
  <si>
    <t>5.11.1.4.1</t>
  </si>
  <si>
    <t>5.11.1.4.2</t>
  </si>
  <si>
    <t>Fire Curtains - Active</t>
  </si>
  <si>
    <t>5.11.1.4.3</t>
  </si>
  <si>
    <t>Fire Curtains - Static</t>
  </si>
  <si>
    <t>5.11.5.5</t>
  </si>
  <si>
    <t>5.12.1.10.14</t>
  </si>
  <si>
    <t>Fire Alarm - Voice Alarm Systems (VAS)</t>
  </si>
  <si>
    <t>5.12.1.10.15</t>
  </si>
  <si>
    <t>Carbon Monoxide Alarms - Residential and Domestic - Scotland</t>
  </si>
  <si>
    <t>5.12.1.14.1</t>
  </si>
  <si>
    <t>5.12.1.14.2</t>
  </si>
  <si>
    <t>Gas Detectors - Fixed - Flammable Gases and Oxygen</t>
  </si>
  <si>
    <t>8.5.1.8.1</t>
  </si>
  <si>
    <t>Flagpole - Base-Hinged</t>
  </si>
  <si>
    <t>8.5.1.8.2</t>
  </si>
  <si>
    <t>Flagpole - Fixed</t>
  </si>
  <si>
    <t>Gas Safety Checks, Tightness Testing and Reporting Procedures</t>
  </si>
  <si>
    <t>9.2.15.34</t>
  </si>
  <si>
    <t>Item/m2</t>
  </si>
  <si>
    <t>T18 – Contractors Overheads &amp; Profit</t>
  </si>
  <si>
    <t>T19 - Specialist Fees</t>
  </si>
  <si>
    <t>T20 - Employers Costs</t>
  </si>
  <si>
    <t>T21 - Risks</t>
  </si>
  <si>
    <t>T22 - Inflation</t>
  </si>
  <si>
    <t>5.4.1.1.X</t>
  </si>
  <si>
    <t>Electrical Trace Heating</t>
  </si>
  <si>
    <t>5.4.2.1.X</t>
  </si>
  <si>
    <t>5.4.3.6.X</t>
  </si>
  <si>
    <t>5.6.1.1.X</t>
  </si>
  <si>
    <t>5.6.3.9.X</t>
  </si>
  <si>
    <t>5.6.4.2.X</t>
  </si>
  <si>
    <t>5.6.5.5.X</t>
  </si>
  <si>
    <t>5.6.6.2.X</t>
  </si>
  <si>
    <t>5.6.7.11.X</t>
  </si>
  <si>
    <t>5.6.8.3.X</t>
  </si>
  <si>
    <t>5.7.1.11.X</t>
  </si>
  <si>
    <t>5.11.1.2.1</t>
  </si>
  <si>
    <t>5.11.1.3.1</t>
  </si>
  <si>
    <t>5.11.1.3.2</t>
  </si>
  <si>
    <t>5.11.1.4.4</t>
  </si>
  <si>
    <t>5.11.1.5.X</t>
  </si>
  <si>
    <t>5.13.1.12.X</t>
  </si>
  <si>
    <t>8.3.3.1.X</t>
  </si>
  <si>
    <t>Sewerage treatment systems</t>
  </si>
  <si>
    <t>8.7.1.4.1</t>
  </si>
  <si>
    <t>8.7.1.4.2</t>
  </si>
  <si>
    <t>8.7.1.4.3</t>
  </si>
  <si>
    <t>See SUP - Pipework</t>
  </si>
  <si>
    <t>Pipework</t>
  </si>
  <si>
    <t>m/m²</t>
  </si>
  <si>
    <r>
      <t xml:space="preserve">RICS has updated the </t>
    </r>
    <r>
      <rPr>
        <b/>
        <sz val="11"/>
        <color rgb="FF009999"/>
        <rFont val="Calibri"/>
        <family val="2"/>
        <scheme val="minor"/>
      </rPr>
      <t>NRM 3 logic and level tables</t>
    </r>
    <r>
      <rPr>
        <b/>
        <u/>
        <sz val="11"/>
        <color rgb="FF7030A0"/>
        <rFont val="Calibri"/>
        <family val="2"/>
        <scheme val="minor"/>
      </rPr>
      <t xml:space="preserve"> </t>
    </r>
    <r>
      <rPr>
        <b/>
        <u/>
        <sz val="11"/>
        <color rgb="FF009999"/>
        <rFont val="Calibri"/>
        <family val="2"/>
        <scheme val="minor"/>
      </rPr>
      <t>(January 2026)</t>
    </r>
    <r>
      <rPr>
        <b/>
        <u/>
        <sz val="11"/>
        <color rgb="FF7030A0"/>
        <rFont val="Calibri"/>
        <family val="2"/>
        <scheme val="minor"/>
      </rPr>
      <t>,</t>
    </r>
    <r>
      <rPr>
        <sz val="11"/>
        <color theme="1"/>
        <rFont val="Calibri"/>
        <family val="2"/>
        <scheme val="minor"/>
      </rPr>
      <t xml:space="preserve"> in order to align the NRM 3 cost structure with the </t>
    </r>
  </si>
  <si>
    <t>latest SFG20 maintenance task schedules and CIBSE Guide M life cycle costing (for the MEP reference service life tables).</t>
  </si>
  <si>
    <t>This is the third iteration of the NRM 3 logic and level tables, the first being for the 1st edition NRM 3, published in January 2015.</t>
  </si>
  <si>
    <t>The 2nd Edition of NRM 3 updated the logic and level tables, which were published in Excel format in January 2021.</t>
  </si>
  <si>
    <t>2026 version summary</t>
  </si>
  <si>
    <t>This 2026 version of the NRM 3 logic and level tables has updated the 2nd edition version as follows.</t>
  </si>
  <si>
    <t>Group element, element and sub element</t>
  </si>
  <si>
    <t>NRM 3 list aligns with all SFG20 tasks</t>
  </si>
  <si>
    <t>NRM 1 and NRM 3 unit of measure unaltered</t>
  </si>
  <si>
    <t xml:space="preserve">NRM 3 now lists the maintain unit of measure separately  </t>
  </si>
  <si>
    <t>NRM 3-specific information needed for life cycle costing</t>
  </si>
  <si>
    <t xml:space="preserve">Rationale behind changes since NRM 3 2nd edition </t>
  </si>
  <si>
    <r>
      <t xml:space="preserve">The rationale behind NRM 3, </t>
    </r>
    <r>
      <rPr>
        <i/>
        <sz val="11"/>
        <color theme="1"/>
        <rFont val="Calibri"/>
        <family val="2"/>
        <scheme val="minor"/>
      </rPr>
      <t>Order of cost estimating and cost planning for building maintenance works</t>
    </r>
    <r>
      <rPr>
        <sz val="11"/>
        <color theme="1"/>
        <rFont val="Calibri"/>
        <family val="2"/>
        <scheme val="minor"/>
      </rPr>
      <t xml:space="preserve">, is to provide the </t>
    </r>
  </si>
  <si>
    <r>
      <rPr>
        <b/>
        <sz val="11"/>
        <color rgb="FF009999"/>
        <rFont val="Calibri"/>
        <family val="2"/>
        <scheme val="minor"/>
      </rPr>
      <t>standardised basis to integrate</t>
    </r>
    <r>
      <rPr>
        <sz val="11"/>
        <color theme="1"/>
        <rFont val="Calibri"/>
        <family val="2"/>
        <scheme val="minor"/>
      </rPr>
      <t xml:space="preserve"> capital construction cost management (NRM 1) with life cycle renewals and maintenance works (NRM 3).</t>
    </r>
  </si>
  <si>
    <r>
      <t xml:space="preserve">To provide this, NRM 1 and NRM 3 have exactly the same </t>
    </r>
    <r>
      <rPr>
        <b/>
        <sz val="11"/>
        <color rgb="FF009999"/>
        <rFont val="Calibri"/>
        <family val="2"/>
        <scheme val="minor"/>
      </rPr>
      <t>group, element and sub element cost breakdown structure.</t>
    </r>
  </si>
  <si>
    <r>
      <t>The list of m</t>
    </r>
    <r>
      <rPr>
        <b/>
        <sz val="11"/>
        <color rgb="FF009999"/>
        <rFont val="Calibri"/>
        <family val="2"/>
        <scheme val="minor"/>
      </rPr>
      <t>aintainable asset descriptions</t>
    </r>
    <r>
      <rPr>
        <sz val="11"/>
        <color theme="1"/>
        <rFont val="Calibri"/>
        <family val="2"/>
        <scheme val="minor"/>
      </rPr>
      <t xml:space="preserve"> in NRM 3 has been established by the alignment between NRM 3 and SFG20 tasks.</t>
    </r>
  </si>
  <si>
    <t xml:space="preserve">The extended list of maintainable assets/components has been updated, as new SFG20 maintenance task schedules have been created since 2021. </t>
  </si>
  <si>
    <r>
      <t xml:space="preserve">NRM 3 provides the </t>
    </r>
    <r>
      <rPr>
        <b/>
        <sz val="11"/>
        <color rgb="FF009999"/>
        <rFont val="Calibri"/>
        <family val="2"/>
        <scheme val="minor"/>
      </rPr>
      <t>bridge between the capital and revenue</t>
    </r>
    <r>
      <rPr>
        <sz val="11"/>
        <color theme="1"/>
        <rFont val="Calibri"/>
        <family val="2"/>
        <scheme val="minor"/>
      </rPr>
      <t>. NRM 3 has been adopted and used in the CIBSE Guide M 11 -</t>
    </r>
  </si>
  <si>
    <t xml:space="preserve">Indicative Economic Life Expectancy table, linking the NRM 3 cost breakdown structure to the reference service life (in years) of each individual </t>
  </si>
  <si>
    <t>building engineering assets.</t>
  </si>
  <si>
    <r>
      <t xml:space="preserve">NRM 3 has also been mapped to the Uniclass systems and products. NRM 3 codes have been incorporated in </t>
    </r>
    <r>
      <rPr>
        <b/>
        <sz val="11"/>
        <color rgb="FF009999"/>
        <rFont val="Calibri"/>
        <family val="2"/>
        <scheme val="minor"/>
      </rPr>
      <t>Uniclass classification tables</t>
    </r>
  </si>
  <si>
    <r>
      <t xml:space="preserve">As the result of the </t>
    </r>
    <r>
      <rPr>
        <sz val="11"/>
        <color rgb="FF009999"/>
        <rFont val="Calibri"/>
        <family val="2"/>
        <scheme val="minor"/>
      </rPr>
      <t>a</t>
    </r>
    <r>
      <rPr>
        <b/>
        <sz val="11"/>
        <color rgb="FF009999"/>
        <rFont val="Calibri"/>
        <family val="2"/>
        <scheme val="minor"/>
      </rPr>
      <t>lignment of the NRM 3 logic and level tables with these industry data standards</t>
    </r>
    <r>
      <rPr>
        <sz val="11"/>
        <color theme="1"/>
        <rFont val="Calibri"/>
        <family val="2"/>
        <scheme val="minor"/>
      </rPr>
      <t xml:space="preserve">, it now provides: </t>
    </r>
  </si>
  <si>
    <t xml:space="preserve">a common data structure for use not just for capital projects, but for the entire asset life cycle through to disposal </t>
  </si>
  <si>
    <t xml:space="preserve">alignment of NRM 3 with applicable operation and maintenance tasks (by linking to SFG20 task schedule/codes) </t>
  </si>
  <si>
    <t>(combined with maintain)</t>
  </si>
  <si>
    <t>which provides the basis to standardise asset registers for maintenance planning, while also standardising the use of asset renewal plans</t>
  </si>
  <si>
    <t>a common language for all the maintainable asset descriptions (such as chiller, boiler, or air handling unit)</t>
  </si>
  <si>
    <t>an asset breakdown structure by linking the NRM cost breakdown structure with Uniclass,</t>
  </si>
  <si>
    <t>which enables the quantification and extraction of costs and whole life carbon assesment off of BIM models</t>
  </si>
  <si>
    <t>a connection down to lowest maintainable assets through NRM 3's element and sub-element structure;</t>
  </si>
  <si>
    <t xml:space="preserve">this is important to create one asset register that can be used for multiple purposes (such as, planned preventative maintenance, </t>
  </si>
  <si>
    <t xml:space="preserve">net zero carbon and asset life renewals), and </t>
  </si>
  <si>
    <t>NRM 3 work groupings that can be used to procure relevant packages of work (such as, life safety systems, electrical works, or lifts)</t>
  </si>
  <si>
    <t>Informative worked examples</t>
  </si>
  <si>
    <t>The NRM 3 logic and level tables Excel document includes the following informative worked examples:</t>
  </si>
  <si>
    <t>NRM 3 Maintain  -  cost model from an asset register</t>
  </si>
  <si>
    <t>NRM 3 Renewals – from construction cost plans</t>
  </si>
  <si>
    <t>NRM 3 Renewals -  from as built data</t>
  </si>
  <si>
    <t>NRM 3 Renewals – from asset condition surveys</t>
  </si>
  <si>
    <t>The NRM 3 logic and level tables have been updated by a industry collaboration between the industry data standards bodies:</t>
  </si>
  <si>
    <t xml:space="preserve">the NRM 3 technical author updated the tables, which were validated by the NRM 1 technical author. </t>
  </si>
  <si>
    <t>members adopted the NRM 3 structure in the latest economic life expectancy tables for Guide M technical standards.</t>
  </si>
  <si>
    <t>the technical standards team supported the alignment of NRM 3 with the latest SFG20 task schedules and service groupings.</t>
  </si>
  <si>
    <t>the technical classification team incorporated NRM 3 codification to align with Uniclass systems and product tables.</t>
  </si>
  <si>
    <t xml:space="preserve">Statement from the technical Author of NRM 3 </t>
  </si>
  <si>
    <t xml:space="preserve">operation and maintenance (that is, maintain and renewals), as well as be used in the application of digital enabled life cycle costing </t>
  </si>
  <si>
    <t>and the procurement of supply contracts.</t>
  </si>
  <si>
    <t>NRM 3 provides a common data classification and common language that can be used throughout the entire asset life cycle - cradle to grave.</t>
  </si>
  <si>
    <t>Using NRM 3 as the basis to align with the other data standards will be a game changer and assist with the wider use of life cycle costing across all</t>
  </si>
  <si>
    <t xml:space="preserve">stages of capital projects and during the operational in-use phase, driving a standardised, robust and effective method of cost management. </t>
  </si>
  <si>
    <t xml:space="preserve">This has been made possible by collaboration with other data standards bodies, which has also improved all of their classification and data standards'  </t>
  </si>
  <si>
    <r>
      <rPr>
        <b/>
        <i/>
        <sz val="11"/>
        <color rgb="FF009999"/>
        <rFont val="Calibri"/>
        <family val="2"/>
        <scheme val="minor"/>
      </rPr>
      <t xml:space="preserve">                                                                    </t>
    </r>
    <r>
      <rPr>
        <b/>
        <i/>
        <sz val="13"/>
        <color rgb="FF009999"/>
        <rFont val="Calibri"/>
        <family val="2"/>
        <scheme val="minor"/>
      </rPr>
      <t xml:space="preserve">Andrew Green </t>
    </r>
    <r>
      <rPr>
        <i/>
        <sz val="11"/>
        <color theme="1"/>
        <rFont val="Calibri"/>
        <family val="2"/>
        <scheme val="minor"/>
      </rPr>
      <t>- Technical Author of NRM 3,  and the technical author for CIBSE's Guide M11 Life cycle costing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</si>
</sst>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809]mmm\ yyyy;@"/>
    <numFmt numFmtId="165" formatCode="&quot;£&quot;#,##0.00"/>
    <numFmt numFmtId="166" formatCode="&quot;£&quot;#,##0"/>
    <numFmt numFmtId="167" formatCode="General\ &quot;yrs&quot;"/>
    <numFmt numFmtId="168" formatCode="0.00000"/>
    <numFmt numFmtId="169" formatCode="0.0000"/>
    <numFmt numFmtId="170" formatCode="General\ &quot;Years&quot;"/>
  </numFmts>
  <fonts count="160" x14ac:knownFonts="1">
    <font>
      <sz val="11"/>
      <color theme="1"/>
      <name val="Calibri"/>
      <family val="2"/>
      <scheme val="minor"/>
    </font>
    <font>
      <sz val="11"/>
      <color theme="1"/>
      <name val="Calibri"/>
      <family val="2"/>
      <scheme val="minor"/>
    </font>
    <font>
      <b/>
      <sz val="15"/>
      <color theme="3"/>
      <name val="Calibri"/>
      <family val="2"/>
      <scheme val="minor"/>
    </font>
    <font>
      <sz val="10"/>
      <name val="Arial"/>
      <family val="2"/>
    </font>
    <font>
      <sz val="10"/>
      <color theme="1"/>
      <name val="Arial"/>
      <family val="2"/>
    </font>
    <font>
      <b/>
      <sz val="10"/>
      <name val="Arial"/>
      <family val="2"/>
    </font>
    <font>
      <sz val="8"/>
      <name val="Calibri"/>
      <family val="2"/>
    </font>
    <font>
      <sz val="11"/>
      <color theme="1"/>
      <name val="Open Sans"/>
      <family val="2"/>
    </font>
    <font>
      <sz val="10"/>
      <name val="Open Sans"/>
      <family val="2"/>
    </font>
    <font>
      <b/>
      <sz val="16"/>
      <name val="Open Sans"/>
      <family val="2"/>
    </font>
    <font>
      <sz val="10"/>
      <color rgb="FFFF0000"/>
      <name val="Open Sans"/>
      <family val="2"/>
    </font>
    <font>
      <b/>
      <sz val="14"/>
      <name val="Open Sans"/>
      <family val="2"/>
    </font>
    <font>
      <b/>
      <sz val="14"/>
      <color theme="1"/>
      <name val="Open Sans"/>
      <family val="2"/>
    </font>
    <font>
      <sz val="6"/>
      <color theme="1"/>
      <name val="Open Sans"/>
      <family val="2"/>
    </font>
    <font>
      <sz val="10"/>
      <color theme="0"/>
      <name val="Open Sans"/>
      <family val="2"/>
    </font>
    <font>
      <b/>
      <sz val="10"/>
      <color theme="1"/>
      <name val="Open Sans"/>
      <family val="2"/>
    </font>
    <font>
      <b/>
      <sz val="10"/>
      <name val="Open Sans"/>
      <family val="2"/>
    </font>
    <font>
      <sz val="6"/>
      <name val="Open Sans"/>
      <family val="2"/>
    </font>
    <font>
      <sz val="10"/>
      <color theme="1"/>
      <name val="Open Sans"/>
      <family val="2"/>
    </font>
    <font>
      <b/>
      <sz val="11"/>
      <color theme="1"/>
      <name val="Open Sans"/>
      <family val="2"/>
    </font>
    <font>
      <i/>
      <sz val="10"/>
      <color theme="1"/>
      <name val="Open Sans"/>
      <family val="2"/>
    </font>
    <font>
      <b/>
      <sz val="12"/>
      <color rgb="FF850D6F"/>
      <name val="Calibri"/>
      <family val="2"/>
      <scheme val="minor"/>
    </font>
    <font>
      <b/>
      <sz val="12"/>
      <name val="Open Sans"/>
      <family val="2"/>
    </font>
    <font>
      <sz val="8"/>
      <name val="Calibri"/>
      <family val="2"/>
    </font>
    <font>
      <sz val="11"/>
      <color theme="0"/>
      <name val="Calibri"/>
      <family val="2"/>
      <scheme val="minor"/>
    </font>
    <font>
      <sz val="10"/>
      <name val="Calibri"/>
      <family val="2"/>
    </font>
    <font>
      <b/>
      <sz val="10"/>
      <name val="Calibri"/>
      <family val="2"/>
    </font>
    <font>
      <b/>
      <sz val="16"/>
      <color theme="1"/>
      <name val="Calibri"/>
      <family val="2"/>
    </font>
    <font>
      <b/>
      <sz val="10"/>
      <color theme="1"/>
      <name val="Calibri"/>
      <family val="2"/>
    </font>
    <font>
      <b/>
      <sz val="10"/>
      <color theme="0"/>
      <name val="Calibri"/>
      <family val="2"/>
    </font>
    <font>
      <sz val="10"/>
      <color theme="1"/>
      <name val="Calibri"/>
      <family val="2"/>
    </font>
    <font>
      <b/>
      <sz val="16"/>
      <color rgb="FFFF0000"/>
      <name val="Calibri"/>
      <family val="2"/>
    </font>
    <font>
      <b/>
      <sz val="14"/>
      <color indexed="10"/>
      <name val="Arial Narrow"/>
      <family val="2"/>
    </font>
    <font>
      <b/>
      <sz val="16"/>
      <color theme="1"/>
      <name val="Arial"/>
      <family val="2"/>
    </font>
    <font>
      <sz val="14"/>
      <color theme="1"/>
      <name val="Arial Narrow"/>
      <family val="2"/>
    </font>
    <font>
      <b/>
      <sz val="14"/>
      <color indexed="8"/>
      <name val="Arial"/>
      <family val="2"/>
    </font>
    <font>
      <sz val="14"/>
      <color theme="0"/>
      <name val="Arial"/>
      <family val="2"/>
    </font>
    <font>
      <sz val="10"/>
      <color theme="0"/>
      <name val="Arial"/>
      <family val="2"/>
    </font>
    <font>
      <b/>
      <sz val="10"/>
      <color indexed="9"/>
      <name val="Arial"/>
      <family val="2"/>
    </font>
    <font>
      <b/>
      <sz val="10"/>
      <color indexed="8"/>
      <name val="Arial"/>
      <family val="2"/>
    </font>
    <font>
      <vertAlign val="subscript"/>
      <sz val="10"/>
      <color indexed="8"/>
      <name val="Arial"/>
      <family val="2"/>
    </font>
    <font>
      <sz val="12"/>
      <color indexed="8"/>
      <name val="Calibri"/>
      <family val="2"/>
    </font>
    <font>
      <b/>
      <sz val="10"/>
      <color theme="1"/>
      <name val="Arial"/>
      <family val="2"/>
    </font>
    <font>
      <vertAlign val="superscript"/>
      <sz val="10"/>
      <color indexed="8"/>
      <name val="Arial"/>
      <family val="2"/>
    </font>
    <font>
      <i/>
      <sz val="10"/>
      <color indexed="8"/>
      <name val="Arial"/>
      <family val="2"/>
    </font>
    <font>
      <sz val="10"/>
      <color indexed="8"/>
      <name val="Calibri"/>
      <family val="2"/>
    </font>
    <font>
      <sz val="10"/>
      <color indexed="8"/>
      <name val="Arial"/>
      <family val="2"/>
    </font>
    <font>
      <b/>
      <sz val="18"/>
      <color indexed="10"/>
      <name val="Arial Narrow"/>
      <family val="2"/>
    </font>
    <font>
      <sz val="24"/>
      <color indexed="8"/>
      <name val="Arial"/>
      <family val="2"/>
    </font>
    <font>
      <sz val="10"/>
      <name val="Arial Narrow"/>
      <family val="2"/>
    </font>
    <font>
      <b/>
      <sz val="10"/>
      <name val="Arial Narrow"/>
      <family val="2"/>
    </font>
    <font>
      <b/>
      <sz val="22"/>
      <name val="Arial Narrow"/>
      <family val="2"/>
    </font>
    <font>
      <b/>
      <sz val="16"/>
      <name val="Arial Narrow"/>
      <family val="2"/>
    </font>
    <font>
      <sz val="14"/>
      <name val="Arial Narrow"/>
      <family val="2"/>
    </font>
    <font>
      <b/>
      <sz val="10"/>
      <color indexed="10"/>
      <name val="Arial Narrow"/>
      <family val="2"/>
    </font>
    <font>
      <sz val="18"/>
      <name val="Arial Narrow"/>
      <family val="2"/>
    </font>
    <font>
      <sz val="18"/>
      <color theme="0"/>
      <name val="Arial Narrow"/>
      <family val="2"/>
    </font>
    <font>
      <b/>
      <sz val="14"/>
      <name val="Arial Narrow"/>
      <family val="2"/>
    </font>
    <font>
      <b/>
      <sz val="12"/>
      <name val="Arial Narrow"/>
      <family val="2"/>
    </font>
    <font>
      <sz val="12"/>
      <name val="Arial Narrow"/>
      <family val="2"/>
    </font>
    <font>
      <b/>
      <sz val="18"/>
      <color theme="0"/>
      <name val="Arial Narrow"/>
      <family val="2"/>
    </font>
    <font>
      <b/>
      <sz val="18"/>
      <name val="Arial Narrow"/>
      <family val="2"/>
    </font>
    <font>
      <sz val="18"/>
      <name val="Arial"/>
      <family val="2"/>
    </font>
    <font>
      <b/>
      <sz val="18"/>
      <color indexed="8"/>
      <name val="Arial Narrow"/>
      <family val="2"/>
    </font>
    <font>
      <b/>
      <sz val="10"/>
      <color indexed="8"/>
      <name val="Arial Narrow"/>
      <family val="2"/>
    </font>
    <font>
      <sz val="18"/>
      <color indexed="8"/>
      <name val="Arial Narrow"/>
      <family val="2"/>
    </font>
    <font>
      <sz val="18"/>
      <color indexed="10"/>
      <name val="Arial Narrow"/>
      <family val="2"/>
    </font>
    <font>
      <i/>
      <sz val="18"/>
      <color indexed="10"/>
      <name val="Arial Narrow"/>
      <family val="2"/>
    </font>
    <font>
      <i/>
      <sz val="18"/>
      <name val="Arial Narrow"/>
      <family val="2"/>
    </font>
    <font>
      <b/>
      <sz val="26"/>
      <color indexed="10"/>
      <name val="Arial"/>
      <family val="2"/>
    </font>
    <font>
      <sz val="18"/>
      <color theme="1"/>
      <name val="Arial Narrow"/>
      <family val="2"/>
    </font>
    <font>
      <sz val="18"/>
      <color theme="1"/>
      <name val="Arial"/>
      <family val="2"/>
    </font>
    <font>
      <b/>
      <sz val="18"/>
      <color theme="1"/>
      <name val="Arial"/>
      <family val="2"/>
    </font>
    <font>
      <b/>
      <sz val="24"/>
      <color theme="1"/>
      <name val="Arial Narrow"/>
      <family val="2"/>
    </font>
    <font>
      <b/>
      <sz val="18"/>
      <color theme="1"/>
      <name val="Arial Narrow"/>
      <family val="2"/>
    </font>
    <font>
      <sz val="14"/>
      <color theme="1"/>
      <name val="Arial"/>
      <family val="2"/>
    </font>
    <font>
      <sz val="16"/>
      <color theme="1"/>
      <name val="Arial Narrow"/>
      <family val="2"/>
    </font>
    <font>
      <b/>
      <sz val="28"/>
      <name val="Arial Narrow"/>
      <family val="2"/>
    </font>
    <font>
      <b/>
      <u/>
      <sz val="28"/>
      <name val="Arial Narrow"/>
      <family val="2"/>
    </font>
    <font>
      <b/>
      <sz val="26"/>
      <name val="Arial Narrow"/>
      <family val="2"/>
    </font>
    <font>
      <b/>
      <sz val="26"/>
      <color indexed="10"/>
      <name val="Arial Narrow"/>
      <family val="2"/>
    </font>
    <font>
      <b/>
      <sz val="26"/>
      <color theme="0"/>
      <name val="Arial Narrow"/>
      <family val="2"/>
    </font>
    <font>
      <b/>
      <sz val="26"/>
      <color indexed="8"/>
      <name val="Arial Narrow"/>
      <family val="2"/>
    </font>
    <font>
      <sz val="26"/>
      <color indexed="8"/>
      <name val="Arial Narrow"/>
      <family val="2"/>
    </font>
    <font>
      <sz val="26"/>
      <name val="Arial Narrow"/>
      <family val="2"/>
    </font>
    <font>
      <i/>
      <sz val="26"/>
      <color indexed="8"/>
      <name val="Arial Narrow"/>
      <family val="2"/>
    </font>
    <font>
      <b/>
      <i/>
      <sz val="26"/>
      <color indexed="8"/>
      <name val="Arial Narrow"/>
      <family val="2"/>
    </font>
    <font>
      <sz val="26"/>
      <color indexed="10"/>
      <name val="Arial Narrow"/>
      <family val="2"/>
    </font>
    <font>
      <i/>
      <sz val="26"/>
      <name val="Arial Narrow"/>
      <family val="2"/>
    </font>
    <font>
      <b/>
      <sz val="22"/>
      <color indexed="10"/>
      <name val="Arial Narrow"/>
      <family val="2"/>
    </font>
    <font>
      <b/>
      <u/>
      <sz val="22"/>
      <color indexed="8"/>
      <name val="Arial"/>
      <family val="2"/>
    </font>
    <font>
      <b/>
      <sz val="18"/>
      <color indexed="9"/>
      <name val="Arial Narrow"/>
      <family val="2"/>
    </font>
    <font>
      <i/>
      <sz val="18"/>
      <color indexed="8"/>
      <name val="Arial Narrow"/>
      <family val="2"/>
    </font>
    <font>
      <b/>
      <i/>
      <sz val="18"/>
      <name val="Arial Narrow"/>
      <family val="2"/>
    </font>
    <font>
      <i/>
      <u/>
      <sz val="18"/>
      <color indexed="10"/>
      <name val="Arial Narrow"/>
      <family val="2"/>
    </font>
    <font>
      <sz val="10"/>
      <color indexed="10"/>
      <name val="Arial"/>
      <family val="2"/>
    </font>
    <font>
      <b/>
      <i/>
      <sz val="18"/>
      <color indexed="10"/>
      <name val="Arial Narrow"/>
      <family val="2"/>
    </font>
    <font>
      <sz val="16"/>
      <name val="Arial Narrow"/>
      <family val="2"/>
    </font>
    <font>
      <b/>
      <sz val="16"/>
      <name val="Arial"/>
      <family val="2"/>
    </font>
    <font>
      <b/>
      <sz val="13"/>
      <color indexed="10"/>
      <name val="Arial"/>
      <family val="2"/>
    </font>
    <font>
      <sz val="16"/>
      <color theme="1"/>
      <name val="Arial"/>
      <family val="2"/>
    </font>
    <font>
      <b/>
      <sz val="20"/>
      <color indexed="8"/>
      <name val="Arial"/>
      <family val="2"/>
    </font>
    <font>
      <b/>
      <sz val="16"/>
      <color theme="0"/>
      <name val="Arial"/>
      <family val="2"/>
    </font>
    <font>
      <b/>
      <sz val="11"/>
      <color indexed="8"/>
      <name val="Arial"/>
      <family val="2"/>
    </font>
    <font>
      <sz val="11"/>
      <color indexed="8"/>
      <name val="Arial"/>
      <family val="2"/>
    </font>
    <font>
      <b/>
      <sz val="14"/>
      <color rgb="FFFF0000"/>
      <name val="Arial"/>
      <family val="2"/>
    </font>
    <font>
      <b/>
      <sz val="18"/>
      <name val="Arial Black"/>
      <family val="2"/>
    </font>
    <font>
      <b/>
      <sz val="16"/>
      <name val="Arial Black"/>
      <family val="2"/>
    </font>
    <font>
      <sz val="16"/>
      <name val="Arial Black"/>
      <family val="2"/>
    </font>
    <font>
      <b/>
      <sz val="10"/>
      <name val="Arial Black"/>
      <family val="2"/>
    </font>
    <font>
      <sz val="10"/>
      <name val="Arial Black"/>
      <family val="2"/>
    </font>
    <font>
      <sz val="10"/>
      <color indexed="8"/>
      <name val="Arial Black"/>
      <family val="2"/>
    </font>
    <font>
      <b/>
      <sz val="10"/>
      <color theme="0"/>
      <name val="Arial"/>
      <family val="2"/>
    </font>
    <font>
      <b/>
      <vertAlign val="subscript"/>
      <sz val="10"/>
      <name val="Arial"/>
      <family val="2"/>
    </font>
    <font>
      <b/>
      <sz val="9"/>
      <color theme="0"/>
      <name val="Arial"/>
      <family val="2"/>
    </font>
    <font>
      <i/>
      <sz val="10"/>
      <name val="Arial"/>
      <family val="2"/>
    </font>
    <font>
      <b/>
      <sz val="14"/>
      <color rgb="FFFF0000"/>
      <name val="Arial Narrow"/>
      <family val="2"/>
    </font>
    <font>
      <sz val="22"/>
      <color theme="0"/>
      <name val="Arial"/>
      <family val="2"/>
    </font>
    <font>
      <b/>
      <u/>
      <sz val="10"/>
      <color indexed="8"/>
      <name val="Arial"/>
      <family val="2"/>
    </font>
    <font>
      <b/>
      <sz val="18"/>
      <color theme="0"/>
      <name val="Arial"/>
      <family val="2"/>
    </font>
    <font>
      <b/>
      <sz val="11"/>
      <color theme="1"/>
      <name val="Calibri"/>
      <family val="2"/>
      <scheme val="minor"/>
    </font>
    <font>
      <b/>
      <sz val="11"/>
      <color rgb="FFFFFFFF"/>
      <name val="Calibri"/>
      <family val="2"/>
    </font>
    <font>
      <i/>
      <sz val="11"/>
      <color theme="1"/>
      <name val="Calibri"/>
      <family val="2"/>
      <scheme val="minor"/>
    </font>
    <font>
      <b/>
      <sz val="11"/>
      <color theme="0"/>
      <name val="Calibri"/>
      <family val="2"/>
      <scheme val="minor"/>
    </font>
    <font>
      <b/>
      <sz val="20"/>
      <color theme="1"/>
      <name val="Calibri"/>
      <family val="2"/>
      <scheme val="minor"/>
    </font>
    <font>
      <b/>
      <sz val="15"/>
      <color rgb="FF7030A0"/>
      <name val="Calibri"/>
      <family val="2"/>
      <scheme val="minor"/>
    </font>
    <font>
      <b/>
      <sz val="24"/>
      <color rgb="FF009999"/>
      <name val="Calibri"/>
      <family val="2"/>
      <scheme val="minor"/>
    </font>
    <font>
      <b/>
      <sz val="18"/>
      <color rgb="FF7030A0"/>
      <name val="Calibri"/>
      <family val="2"/>
      <scheme val="minor"/>
    </font>
    <font>
      <b/>
      <sz val="30"/>
      <color rgb="FF009999"/>
      <name val="Open Sans"/>
      <family val="2"/>
    </font>
    <font>
      <b/>
      <sz val="26"/>
      <color rgb="FF009999"/>
      <name val="Calibri"/>
      <family val="2"/>
    </font>
    <font>
      <sz val="18"/>
      <color theme="0"/>
      <name val="Arial"/>
      <family val="2"/>
    </font>
    <font>
      <b/>
      <sz val="11"/>
      <color rgb="FF7030A0"/>
      <name val="Calibri"/>
      <family val="2"/>
      <scheme val="minor"/>
    </font>
    <font>
      <b/>
      <sz val="11"/>
      <color rgb="FF009999"/>
      <name val="Calibri"/>
      <family val="2"/>
      <scheme val="minor"/>
    </font>
    <font>
      <b/>
      <sz val="16"/>
      <color rgb="FF7030A0"/>
      <name val="Calibri"/>
      <family val="2"/>
      <scheme val="minor"/>
    </font>
    <font>
      <sz val="18"/>
      <color theme="1"/>
      <name val="Calibri"/>
      <family val="2"/>
      <scheme val="minor"/>
    </font>
    <font>
      <sz val="14"/>
      <color theme="1"/>
      <name val="Calibri"/>
      <family val="2"/>
      <scheme val="minor"/>
    </font>
    <font>
      <sz val="11"/>
      <color rgb="FF009999"/>
      <name val="Calibri"/>
      <family val="2"/>
      <scheme val="minor"/>
    </font>
    <font>
      <b/>
      <u/>
      <sz val="11"/>
      <color rgb="FF009999"/>
      <name val="Calibri"/>
      <family val="2"/>
      <scheme val="minor"/>
    </font>
    <font>
      <sz val="12"/>
      <color theme="1"/>
      <name val="Calibri"/>
      <family val="2"/>
      <scheme val="minor"/>
    </font>
    <font>
      <b/>
      <u/>
      <sz val="11"/>
      <color rgb="FF7030A0"/>
      <name val="Calibri"/>
      <family val="2"/>
      <scheme val="minor"/>
    </font>
    <font>
      <b/>
      <i/>
      <sz val="11"/>
      <color rgb="FF009999"/>
      <name val="Calibri"/>
      <family val="2"/>
      <scheme val="minor"/>
    </font>
    <font>
      <b/>
      <i/>
      <sz val="13"/>
      <color rgb="FF009999"/>
      <name val="Calibri"/>
      <family val="2"/>
      <scheme val="minor"/>
    </font>
    <font>
      <b/>
      <sz val="12"/>
      <color theme="1"/>
      <name val="Calibri"/>
      <family val="2"/>
    </font>
    <font>
      <b/>
      <sz val="12"/>
      <color theme="0"/>
      <name val="Calibri"/>
      <family val="2"/>
    </font>
    <font>
      <b/>
      <sz val="12"/>
      <color theme="1"/>
      <name val="Calibri"/>
      <family val="2"/>
      <scheme val="minor"/>
    </font>
    <font>
      <b/>
      <sz val="20"/>
      <color rgb="FFFF0000"/>
      <name val="Open Sans"/>
      <family val="2"/>
    </font>
    <font>
      <b/>
      <sz val="16"/>
      <color rgb="FFFF0000"/>
      <name val="Calibri"/>
      <family val="2"/>
      <scheme val="minor"/>
    </font>
    <font>
      <vertAlign val="subscript"/>
      <sz val="10"/>
      <color theme="1"/>
      <name val="Arial"/>
      <family val="2"/>
    </font>
    <font>
      <i/>
      <sz val="11"/>
      <name val="Arial Narrow"/>
      <family val="2"/>
    </font>
    <font>
      <b/>
      <sz val="20"/>
      <color indexed="10"/>
      <name val="Arial"/>
      <family val="2"/>
    </font>
    <font>
      <b/>
      <sz val="26"/>
      <color theme="1"/>
      <name val="Calibri"/>
      <family val="2"/>
    </font>
    <font>
      <b/>
      <sz val="20"/>
      <color theme="1"/>
      <name val="Calibri"/>
      <family val="2"/>
    </font>
    <font>
      <sz val="10"/>
      <color theme="0"/>
      <name val="Calibri"/>
      <family val="2"/>
    </font>
    <font>
      <sz val="10"/>
      <color rgb="FF000000"/>
      <name val="Calibri"/>
      <family val="2"/>
    </font>
    <font>
      <sz val="10"/>
      <color rgb="FFBFBFBF"/>
      <name val="Calibri"/>
      <family val="2"/>
    </font>
    <font>
      <sz val="10"/>
      <color theme="2" tint="-0.249977111117893"/>
      <name val="Calibri"/>
      <family val="2"/>
    </font>
    <font>
      <sz val="10"/>
      <color theme="2" tint="-9.9978637043366805E-2"/>
      <name val="Calibri"/>
      <family val="2"/>
    </font>
    <font>
      <sz val="10"/>
      <color rgb="FFEE0000"/>
      <name val="Calibri"/>
      <family val="2"/>
    </font>
    <font>
      <sz val="10"/>
      <color rgb="FF00B0F0"/>
      <name val="Calibri"/>
      <family val="2"/>
    </font>
    <font>
      <sz val="16"/>
      <color theme="1"/>
      <name val="Calibri"/>
      <family val="2"/>
      <scheme val="minor"/>
    </font>
  </fonts>
  <fills count="41">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3"/>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C0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rgb="FF009999"/>
        <bgColor indexed="64"/>
      </patternFill>
    </fill>
    <fill>
      <patternFill patternType="solid">
        <fgColor indexed="9"/>
        <bgColor indexed="64"/>
      </patternFill>
    </fill>
    <fill>
      <patternFill patternType="solid">
        <fgColor indexed="30"/>
        <bgColor indexed="64"/>
      </patternFill>
    </fill>
    <fill>
      <patternFill patternType="solid">
        <fgColor indexed="50"/>
        <bgColor indexed="64"/>
      </patternFill>
    </fill>
    <fill>
      <patternFill patternType="solid">
        <fgColor rgb="FF0066CC"/>
        <bgColor indexed="64"/>
      </patternFill>
    </fill>
    <fill>
      <patternFill patternType="solid">
        <fgColor rgb="FF008000"/>
        <bgColor indexed="64"/>
      </patternFill>
    </fill>
    <fill>
      <patternFill patternType="solid">
        <fgColor indexed="55"/>
        <bgColor indexed="64"/>
      </patternFill>
    </fill>
    <fill>
      <patternFill patternType="solid">
        <fgColor indexed="22"/>
        <bgColor indexed="64"/>
      </patternFill>
    </fill>
    <fill>
      <patternFill patternType="solid">
        <fgColor indexed="43"/>
        <bgColor indexed="64"/>
      </patternFill>
    </fill>
    <fill>
      <patternFill patternType="solid">
        <fgColor indexed="53"/>
        <bgColor indexed="64"/>
      </patternFill>
    </fill>
    <fill>
      <patternFill patternType="solid">
        <fgColor rgb="FF99CC00"/>
        <bgColor indexed="64"/>
      </patternFill>
    </fill>
    <fill>
      <patternFill patternType="solid">
        <fgColor rgb="FFFFFF99"/>
        <bgColor indexed="64"/>
      </patternFill>
    </fill>
    <fill>
      <patternFill patternType="solid">
        <fgColor indexed="57"/>
        <bgColor indexed="64"/>
      </patternFill>
    </fill>
    <fill>
      <patternFill patternType="solid">
        <fgColor indexed="51"/>
        <bgColor indexed="64"/>
      </patternFill>
    </fill>
    <fill>
      <patternFill patternType="solid">
        <fgColor indexed="27"/>
        <bgColor indexed="64"/>
      </patternFill>
    </fill>
    <fill>
      <patternFill patternType="solid">
        <fgColor rgb="FF33CCCC"/>
        <bgColor indexed="64"/>
      </patternFill>
    </fill>
    <fill>
      <patternFill patternType="solid">
        <fgColor indexed="49"/>
        <bgColor indexed="64"/>
      </patternFill>
    </fill>
    <fill>
      <patternFill patternType="solid">
        <fgColor theme="4" tint="0.59999389629810485"/>
        <bgColor indexed="64"/>
      </patternFill>
    </fill>
    <fill>
      <patternFill patternType="solid">
        <fgColor rgb="FFFFFFCC"/>
        <bgColor indexed="64"/>
      </patternFill>
    </fill>
    <fill>
      <patternFill patternType="solid">
        <fgColor indexed="44"/>
        <bgColor indexed="64"/>
      </patternFill>
    </fill>
    <fill>
      <patternFill patternType="solid">
        <fgColor theme="4" tint="0.79998168889431442"/>
        <bgColor indexed="64"/>
      </patternFill>
    </fill>
    <fill>
      <patternFill patternType="solid">
        <fgColor rgb="FF1F497D"/>
        <bgColor rgb="FF1F497D"/>
      </patternFill>
    </fill>
    <fill>
      <patternFill patternType="solid">
        <fgColor rgb="FF7030A0"/>
        <bgColor indexed="64"/>
      </patternFill>
    </fill>
    <fill>
      <patternFill patternType="solid">
        <fgColor theme="1"/>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FFFFFF"/>
        <bgColor indexed="64"/>
      </patternFill>
    </fill>
  </fills>
  <borders count="116">
    <border>
      <left/>
      <right/>
      <top/>
      <bottom/>
      <diagonal/>
    </border>
    <border>
      <left/>
      <right/>
      <top/>
      <bottom style="thick">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bottom style="thin">
        <color theme="3"/>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thin">
        <color theme="1"/>
      </left>
      <right style="thin">
        <color theme="1"/>
      </right>
      <top style="thin">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diagonal/>
    </border>
    <border>
      <left style="medium">
        <color theme="1"/>
      </left>
      <right style="medium">
        <color theme="1"/>
      </right>
      <top style="medium">
        <color theme="1"/>
      </top>
      <bottom style="thin">
        <color indexed="64"/>
      </bottom>
      <diagonal/>
    </border>
    <border>
      <left style="medium">
        <color theme="1"/>
      </left>
      <right style="medium">
        <color theme="1"/>
      </right>
      <top style="thin">
        <color indexed="64"/>
      </top>
      <bottom style="medium">
        <color theme="1"/>
      </bottom>
      <diagonal/>
    </border>
    <border>
      <left style="medium">
        <color theme="1"/>
      </left>
      <right style="medium">
        <color theme="1"/>
      </right>
      <top/>
      <bottom style="thin">
        <color theme="1"/>
      </bottom>
      <diagonal/>
    </border>
    <border>
      <left style="medium">
        <color theme="1"/>
      </left>
      <right style="medium">
        <color theme="1"/>
      </right>
      <top style="thin">
        <color indexed="64"/>
      </top>
      <bottom style="thin">
        <color indexed="64"/>
      </bottom>
      <diagonal/>
    </border>
    <border>
      <left style="medium">
        <color theme="1"/>
      </left>
      <right style="medium">
        <color theme="1"/>
      </right>
      <top/>
      <bottom style="thin">
        <color indexed="64"/>
      </bottom>
      <diagonal/>
    </border>
    <border>
      <left style="medium">
        <color theme="1"/>
      </left>
      <right style="medium">
        <color indexed="64"/>
      </right>
      <top style="medium">
        <color theme="1"/>
      </top>
      <bottom style="thin">
        <color indexed="64"/>
      </bottom>
      <diagonal/>
    </border>
    <border>
      <left/>
      <right/>
      <top style="medium">
        <color theme="1"/>
      </top>
      <bottom style="thin">
        <color indexed="64"/>
      </bottom>
      <diagonal/>
    </border>
    <border>
      <left style="medium">
        <color indexed="64"/>
      </left>
      <right style="medium">
        <color indexed="64"/>
      </right>
      <top style="medium">
        <color theme="1"/>
      </top>
      <bottom style="thin">
        <color indexed="64"/>
      </bottom>
      <diagonal/>
    </border>
    <border>
      <left style="medium">
        <color indexed="64"/>
      </left>
      <right/>
      <top style="medium">
        <color theme="1"/>
      </top>
      <bottom style="thin">
        <color indexed="64"/>
      </bottom>
      <diagonal/>
    </border>
    <border>
      <left style="medium">
        <color theme="1"/>
      </left>
      <right style="medium">
        <color indexed="64"/>
      </right>
      <top style="thin">
        <color indexed="64"/>
      </top>
      <bottom style="thin">
        <color indexed="64"/>
      </bottom>
      <diagonal/>
    </border>
    <border>
      <left style="medium">
        <color theme="1"/>
      </left>
      <right style="medium">
        <color indexed="64"/>
      </right>
      <top style="thin">
        <color indexed="64"/>
      </top>
      <bottom style="medium">
        <color theme="1"/>
      </bottom>
      <diagonal/>
    </border>
    <border>
      <left/>
      <right/>
      <top style="thin">
        <color indexed="64"/>
      </top>
      <bottom style="medium">
        <color theme="1"/>
      </bottom>
      <diagonal/>
    </border>
    <border>
      <left style="medium">
        <color indexed="64"/>
      </left>
      <right style="medium">
        <color indexed="64"/>
      </right>
      <top style="thin">
        <color indexed="64"/>
      </top>
      <bottom style="medium">
        <color theme="1"/>
      </bottom>
      <diagonal/>
    </border>
    <border>
      <left style="medium">
        <color indexed="64"/>
      </left>
      <right/>
      <top style="thin">
        <color indexed="64"/>
      </top>
      <bottom style="medium">
        <color theme="1"/>
      </bottom>
      <diagonal/>
    </border>
    <border>
      <left style="medium">
        <color theme="1"/>
      </left>
      <right style="medium">
        <color indexed="64"/>
      </right>
      <top style="medium">
        <color theme="1"/>
      </top>
      <bottom style="medium">
        <color theme="1"/>
      </bottom>
      <diagonal/>
    </border>
    <border>
      <left/>
      <right/>
      <top style="medium">
        <color theme="1"/>
      </top>
      <bottom style="medium">
        <color theme="1"/>
      </bottom>
      <diagonal/>
    </border>
    <border>
      <left style="medium">
        <color indexed="64"/>
      </left>
      <right style="medium">
        <color indexed="64"/>
      </right>
      <top style="medium">
        <color theme="1"/>
      </top>
      <bottom style="medium">
        <color theme="1"/>
      </bottom>
      <diagonal/>
    </border>
    <border>
      <left style="medium">
        <color indexed="64"/>
      </left>
      <right style="medium">
        <color theme="1"/>
      </right>
      <top style="medium">
        <color theme="1"/>
      </top>
      <bottom style="medium">
        <color theme="1"/>
      </bottom>
      <diagonal/>
    </border>
    <border>
      <left style="medium">
        <color indexed="64"/>
      </left>
      <right style="medium">
        <color theme="1"/>
      </right>
      <top style="medium">
        <color theme="1"/>
      </top>
      <bottom style="thin">
        <color indexed="64"/>
      </bottom>
      <diagonal/>
    </border>
    <border>
      <left style="medium">
        <color indexed="64"/>
      </left>
      <right style="medium">
        <color theme="1"/>
      </right>
      <top style="thin">
        <color indexed="64"/>
      </top>
      <bottom style="thin">
        <color indexed="64"/>
      </bottom>
      <diagonal/>
    </border>
    <border>
      <left style="medium">
        <color indexed="64"/>
      </left>
      <right style="medium">
        <color theme="1"/>
      </right>
      <top style="thin">
        <color indexed="64"/>
      </top>
      <bottom style="medium">
        <color theme="1"/>
      </bottom>
      <diagonal/>
    </border>
    <border>
      <left style="thin">
        <color rgb="FF225A5E"/>
      </left>
      <right style="thin">
        <color rgb="FF225A5E"/>
      </right>
      <top style="thin">
        <color rgb="FF225A5E"/>
      </top>
      <bottom style="thin">
        <color rgb="FF225A5E"/>
      </bottom>
      <diagonal style="thin">
        <color rgb="FF225A5E"/>
      </diagonal>
    </border>
    <border>
      <left style="thin">
        <color rgb="FF225A5E"/>
      </left>
      <right style="thin">
        <color rgb="FF225A5E"/>
      </right>
      <top/>
      <bottom style="thin">
        <color rgb="FF225A5E"/>
      </bottom>
      <diagonal style="thin">
        <color rgb="FF225A5E"/>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medium">
        <color indexed="64"/>
      </right>
      <top style="thin">
        <color indexed="64"/>
      </top>
      <bottom style="thin">
        <color indexed="64"/>
      </bottom>
      <diagonal style="thin">
        <color rgb="FF225A5E"/>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s>
  <cellStyleXfs count="14">
    <xf numFmtId="0" fontId="0" fillId="0" borderId="0"/>
    <xf numFmtId="0" fontId="3" fillId="0" borderId="0"/>
    <xf numFmtId="164" fontId="1" fillId="0" borderId="0"/>
    <xf numFmtId="164" fontId="2" fillId="0" borderId="1"/>
    <xf numFmtId="0" fontId="4" fillId="0" borderId="0"/>
    <xf numFmtId="0" fontId="3" fillId="0" borderId="0"/>
    <xf numFmtId="0" fontId="2" fillId="0" borderId="1"/>
    <xf numFmtId="0" fontId="6" fillId="0" borderId="0"/>
    <xf numFmtId="0" fontId="6" fillId="0" borderId="0"/>
    <xf numFmtId="0" fontId="21" fillId="0" borderId="56" applyNumberFormat="0" applyFill="0" applyAlignment="0" applyProtection="0">
      <alignment vertical="center"/>
    </xf>
    <xf numFmtId="0" fontId="23" fillId="0" borderId="0"/>
    <xf numFmtId="0" fontId="1" fillId="0" borderId="0"/>
    <xf numFmtId="0" fontId="30" fillId="0" borderId="0"/>
    <xf numFmtId="0" fontId="3" fillId="0" borderId="0"/>
  </cellStyleXfs>
  <cellXfs count="1885">
    <xf numFmtId="0" fontId="0" fillId="0" borderId="0" xfId="0"/>
    <xf numFmtId="0" fontId="8" fillId="0" borderId="19" xfId="1" applyFont="1" applyBorder="1" applyAlignment="1">
      <alignment horizontal="center"/>
    </xf>
    <xf numFmtId="0" fontId="8" fillId="0" borderId="18" xfId="1" applyFont="1" applyBorder="1" applyAlignment="1">
      <alignment horizontal="center"/>
    </xf>
    <xf numFmtId="0" fontId="8" fillId="0" borderId="18" xfId="1" applyFont="1" applyBorder="1" applyAlignment="1">
      <alignment horizontal="center" vertical="center"/>
    </xf>
    <xf numFmtId="0" fontId="8" fillId="2" borderId="18" xfId="1" applyFont="1" applyFill="1" applyBorder="1" applyAlignment="1">
      <alignment horizontal="center"/>
    </xf>
    <xf numFmtId="0" fontId="18" fillId="0" borderId="18" xfId="1" applyFont="1" applyBorder="1" applyAlignment="1">
      <alignment horizontal="center"/>
    </xf>
    <xf numFmtId="0" fontId="18" fillId="0" borderId="19" xfId="1" applyFont="1" applyBorder="1" applyAlignment="1">
      <alignment horizontal="center"/>
    </xf>
    <xf numFmtId="0" fontId="18" fillId="0" borderId="15" xfId="1" applyFont="1" applyBorder="1" applyAlignment="1">
      <alignment horizontal="center"/>
    </xf>
    <xf numFmtId="0" fontId="18" fillId="0" borderId="21" xfId="1" applyFont="1" applyBorder="1" applyAlignment="1">
      <alignment horizontal="center"/>
    </xf>
    <xf numFmtId="0" fontId="18" fillId="0" borderId="24" xfId="1" applyFont="1" applyBorder="1" applyAlignment="1">
      <alignment horizontal="center"/>
    </xf>
    <xf numFmtId="0" fontId="8" fillId="0" borderId="24" xfId="1" applyFont="1" applyBorder="1" applyAlignment="1">
      <alignment horizontal="center"/>
    </xf>
    <xf numFmtId="0" fontId="8" fillId="0" borderId="15" xfId="1" applyFont="1" applyBorder="1" applyAlignment="1">
      <alignment horizontal="center"/>
    </xf>
    <xf numFmtId="0" fontId="8" fillId="0" borderId="21" xfId="1" applyFont="1" applyBorder="1" applyAlignment="1">
      <alignment horizontal="center"/>
    </xf>
    <xf numFmtId="0" fontId="8" fillId="0" borderId="22" xfId="1" applyFont="1" applyBorder="1" applyAlignment="1">
      <alignment horizontal="center"/>
    </xf>
    <xf numFmtId="0" fontId="8" fillId="0" borderId="26" xfId="1" applyFont="1" applyBorder="1" applyAlignment="1">
      <alignment horizontal="center"/>
    </xf>
    <xf numFmtId="0" fontId="8" fillId="0" borderId="9" xfId="1" applyFont="1" applyBorder="1" applyAlignment="1">
      <alignment horizontal="center"/>
    </xf>
    <xf numFmtId="0" fontId="8" fillId="0" borderId="4" xfId="1" applyFont="1" applyBorder="1" applyAlignment="1">
      <alignment horizontal="center"/>
    </xf>
    <xf numFmtId="0" fontId="8" fillId="0" borderId="12" xfId="1" applyFont="1" applyBorder="1" applyAlignment="1">
      <alignment horizontal="center"/>
    </xf>
    <xf numFmtId="0" fontId="8" fillId="0" borderId="19" xfId="1" applyFont="1" applyBorder="1" applyAlignment="1">
      <alignment horizontal="center" vertical="center"/>
    </xf>
    <xf numFmtId="0" fontId="8" fillId="0" borderId="11" xfId="1" applyFont="1" applyBorder="1" applyAlignment="1">
      <alignment horizontal="center"/>
    </xf>
    <xf numFmtId="0" fontId="8" fillId="2" borderId="19" xfId="1" applyFont="1" applyFill="1" applyBorder="1" applyAlignment="1">
      <alignment horizontal="center"/>
    </xf>
    <xf numFmtId="0" fontId="8" fillId="0" borderId="7" xfId="1" applyFont="1" applyBorder="1" applyAlignment="1">
      <alignment horizontal="center"/>
    </xf>
    <xf numFmtId="0" fontId="8" fillId="0" borderId="15" xfId="1" applyFont="1" applyBorder="1" applyAlignment="1">
      <alignment horizontal="center" vertical="top"/>
    </xf>
    <xf numFmtId="0" fontId="8" fillId="0" borderId="21" xfId="1" applyFont="1" applyBorder="1" applyAlignment="1">
      <alignment horizontal="center" vertical="top"/>
    </xf>
    <xf numFmtId="0" fontId="8" fillId="0" borderId="26" xfId="1" applyFont="1" applyBorder="1" applyAlignment="1">
      <alignment horizontal="center" vertical="top"/>
    </xf>
    <xf numFmtId="0" fontId="18" fillId="0" borderId="19" xfId="1" applyFont="1" applyBorder="1" applyAlignment="1">
      <alignment horizontal="center" vertical="top"/>
    </xf>
    <xf numFmtId="0" fontId="18" fillId="0" borderId="26" xfId="1" applyFont="1" applyBorder="1" applyAlignment="1">
      <alignment horizontal="center"/>
    </xf>
    <xf numFmtId="0" fontId="8" fillId="2" borderId="24" xfId="1" applyFont="1" applyFill="1" applyBorder="1" applyAlignment="1">
      <alignment horizontal="center"/>
    </xf>
    <xf numFmtId="0" fontId="8" fillId="0" borderId="25" xfId="1" applyFont="1" applyBorder="1" applyAlignment="1">
      <alignment horizontal="center"/>
    </xf>
    <xf numFmtId="0" fontId="8" fillId="0" borderId="20" xfId="1" applyFont="1" applyBorder="1" applyAlignment="1">
      <alignment horizontal="center"/>
    </xf>
    <xf numFmtId="0" fontId="8" fillId="0" borderId="19" xfId="1" applyFont="1" applyBorder="1" applyAlignment="1">
      <alignment horizontal="center" vertical="top"/>
    </xf>
    <xf numFmtId="0" fontId="8" fillId="0" borderId="24" xfId="1" applyFont="1" applyBorder="1" applyAlignment="1">
      <alignment horizontal="center" vertical="top"/>
    </xf>
    <xf numFmtId="0" fontId="18" fillId="0" borderId="18" xfId="1" applyFont="1" applyBorder="1" applyAlignment="1">
      <alignment horizontal="center" vertical="top"/>
    </xf>
    <xf numFmtId="0" fontId="8" fillId="0" borderId="43" xfId="1" applyFont="1" applyBorder="1" applyAlignment="1">
      <alignment horizontal="center"/>
    </xf>
    <xf numFmtId="0" fontId="8" fillId="0" borderId="44" xfId="1" applyFont="1" applyBorder="1" applyAlignment="1">
      <alignment horizontal="center"/>
    </xf>
    <xf numFmtId="0" fontId="8" fillId="0" borderId="45" xfId="1" applyFont="1" applyBorder="1" applyAlignment="1">
      <alignment horizontal="center"/>
    </xf>
    <xf numFmtId="0" fontId="8" fillId="0" borderId="12" xfId="1" applyFont="1" applyBorder="1" applyAlignment="1">
      <alignment horizontal="center" vertical="top"/>
    </xf>
    <xf numFmtId="0" fontId="8" fillId="0" borderId="11" xfId="1" applyFont="1" applyBorder="1" applyAlignment="1">
      <alignment horizontal="center" vertical="top"/>
    </xf>
    <xf numFmtId="0" fontId="8" fillId="0" borderId="36" xfId="1" applyFont="1" applyBorder="1" applyAlignment="1">
      <alignment horizontal="center"/>
    </xf>
    <xf numFmtId="0" fontId="8" fillId="0" borderId="44" xfId="1" applyFont="1" applyBorder="1" applyAlignment="1">
      <alignment horizontal="center" vertical="top"/>
    </xf>
    <xf numFmtId="0" fontId="8" fillId="0" borderId="43" xfId="1" applyFont="1" applyBorder="1" applyAlignment="1">
      <alignment horizontal="center" vertical="top"/>
    </xf>
    <xf numFmtId="0" fontId="8" fillId="0" borderId="45" xfId="1" applyFont="1" applyBorder="1" applyAlignment="1">
      <alignment horizontal="center" vertical="top"/>
    </xf>
    <xf numFmtId="0" fontId="8" fillId="0" borderId="36" xfId="1" applyFont="1" applyBorder="1" applyAlignment="1">
      <alignment horizontal="center" vertical="top"/>
    </xf>
    <xf numFmtId="0" fontId="8" fillId="2" borderId="21" xfId="1" applyFont="1" applyFill="1" applyBorder="1" applyAlignment="1">
      <alignment horizontal="center"/>
    </xf>
    <xf numFmtId="0" fontId="8" fillId="2" borderId="15" xfId="1" applyFont="1" applyFill="1" applyBorder="1" applyAlignment="1">
      <alignment horizontal="center"/>
    </xf>
    <xf numFmtId="0" fontId="8" fillId="2" borderId="15" xfId="1" applyFont="1" applyFill="1" applyBorder="1" applyAlignment="1">
      <alignment horizontal="center" vertical="top"/>
    </xf>
    <xf numFmtId="0" fontId="8" fillId="0" borderId="26" xfId="1" applyFont="1" applyBorder="1" applyAlignment="1">
      <alignment horizontal="center" vertical="center"/>
    </xf>
    <xf numFmtId="0" fontId="8" fillId="0" borderId="15" xfId="1" applyFont="1" applyBorder="1" applyAlignment="1">
      <alignment horizontal="center" vertical="center"/>
    </xf>
    <xf numFmtId="0" fontId="8" fillId="0" borderId="21" xfId="1" applyFont="1" applyBorder="1" applyAlignment="1">
      <alignment horizontal="center" vertical="center"/>
    </xf>
    <xf numFmtId="0" fontId="8" fillId="0" borderId="24" xfId="1" applyFont="1" applyBorder="1" applyAlignment="1">
      <alignment horizontal="center" vertical="center"/>
    </xf>
    <xf numFmtId="0" fontId="8" fillId="0" borderId="53" xfId="1" applyFont="1" applyBorder="1" applyAlignment="1">
      <alignment horizontal="center"/>
    </xf>
    <xf numFmtId="0" fontId="8" fillId="0" borderId="7" xfId="1" applyFont="1" applyBorder="1" applyAlignment="1">
      <alignment horizontal="center" vertical="top"/>
    </xf>
    <xf numFmtId="0" fontId="18" fillId="0" borderId="21" xfId="1" applyFont="1" applyBorder="1" applyAlignment="1">
      <alignment horizontal="center" vertical="top"/>
    </xf>
    <xf numFmtId="0" fontId="8" fillId="0" borderId="66" xfId="1" applyFont="1" applyBorder="1" applyAlignment="1">
      <alignment horizontal="center"/>
    </xf>
    <xf numFmtId="0" fontId="8" fillId="0" borderId="69" xfId="1" applyFont="1" applyBorder="1" applyAlignment="1">
      <alignment horizontal="center"/>
    </xf>
    <xf numFmtId="0" fontId="8" fillId="0" borderId="67" xfId="1" applyFont="1" applyBorder="1" applyAlignment="1">
      <alignment horizontal="center"/>
    </xf>
    <xf numFmtId="0" fontId="8" fillId="0" borderId="71" xfId="1" applyFont="1" applyBorder="1" applyAlignment="1">
      <alignment horizontal="center"/>
    </xf>
    <xf numFmtId="0" fontId="8" fillId="0" borderId="75" xfId="1" applyFont="1" applyBorder="1" applyAlignment="1">
      <alignment horizontal="center"/>
    </xf>
    <xf numFmtId="0" fontId="8" fillId="0" borderId="76" xfId="1" applyFont="1" applyBorder="1" applyAlignment="1">
      <alignment horizontal="center"/>
    </xf>
    <xf numFmtId="0" fontId="8" fillId="0" borderId="80" xfId="1" applyFont="1" applyBorder="1" applyAlignment="1">
      <alignment horizontal="center"/>
    </xf>
    <xf numFmtId="0" fontId="8" fillId="0" borderId="0" xfId="1" applyFont="1" applyAlignment="1">
      <alignment horizontal="center"/>
    </xf>
    <xf numFmtId="0" fontId="3" fillId="0" borderId="0" xfId="1"/>
    <xf numFmtId="0" fontId="3" fillId="0" borderId="18" xfId="1" applyBorder="1" applyAlignment="1">
      <alignment horizontal="center"/>
    </xf>
    <xf numFmtId="0" fontId="3" fillId="0" borderId="31" xfId="1" applyBorder="1" applyAlignment="1">
      <alignment horizontal="center"/>
    </xf>
    <xf numFmtId="0" fontId="3" fillId="0" borderId="15" xfId="1" applyBorder="1" applyAlignment="1">
      <alignment horizontal="center"/>
    </xf>
    <xf numFmtId="0" fontId="3" fillId="0" borderId="21" xfId="1" applyBorder="1" applyAlignment="1">
      <alignment horizontal="center"/>
    </xf>
    <xf numFmtId="0" fontId="3" fillId="0" borderId="32" xfId="1" applyBorder="1" applyAlignment="1">
      <alignment horizontal="center"/>
    </xf>
    <xf numFmtId="0" fontId="3" fillId="0" borderId="24" xfId="1" applyBorder="1" applyAlignment="1">
      <alignment horizontal="center"/>
    </xf>
    <xf numFmtId="0" fontId="3" fillId="0" borderId="35" xfId="1" applyBorder="1" applyAlignment="1">
      <alignment horizontal="center"/>
    </xf>
    <xf numFmtId="0" fontId="3" fillId="0" borderId="38" xfId="1" applyBorder="1" applyAlignment="1">
      <alignment horizontal="center"/>
    </xf>
    <xf numFmtId="0" fontId="3" fillId="0" borderId="18" xfId="1" applyBorder="1" applyAlignment="1">
      <alignment horizontal="center" vertical="center"/>
    </xf>
    <xf numFmtId="0" fontId="3" fillId="0" borderId="31" xfId="1" applyBorder="1" applyAlignment="1">
      <alignment horizontal="center" vertical="center"/>
    </xf>
    <xf numFmtId="0" fontId="3" fillId="0" borderId="14" xfId="1" applyBorder="1" applyAlignment="1">
      <alignment horizontal="center"/>
    </xf>
    <xf numFmtId="0" fontId="3" fillId="0" borderId="19" xfId="1" applyBorder="1" applyAlignment="1">
      <alignment horizontal="center"/>
    </xf>
    <xf numFmtId="0" fontId="3" fillId="2" borderId="18" xfId="1" applyFill="1" applyBorder="1" applyAlignment="1">
      <alignment horizontal="center"/>
    </xf>
    <xf numFmtId="0" fontId="3" fillId="0" borderId="31" xfId="1" applyBorder="1" applyAlignment="1">
      <alignment horizontal="center" vertical="top"/>
    </xf>
    <xf numFmtId="0" fontId="3" fillId="0" borderId="18" xfId="1" applyBorder="1" applyAlignment="1">
      <alignment horizontal="center" vertical="top"/>
    </xf>
    <xf numFmtId="0" fontId="3" fillId="2" borderId="31" xfId="1" applyFill="1" applyBorder="1" applyAlignment="1">
      <alignment horizontal="center"/>
    </xf>
    <xf numFmtId="0" fontId="7" fillId="0" borderId="0" xfId="0" applyFont="1"/>
    <xf numFmtId="0" fontId="8" fillId="2" borderId="0" xfId="1" applyFont="1" applyFill="1" applyAlignment="1">
      <alignment wrapText="1"/>
    </xf>
    <xf numFmtId="0" fontId="8" fillId="2" borderId="0" xfId="1" applyFont="1" applyFill="1" applyAlignment="1">
      <alignment horizontal="center" wrapText="1"/>
    </xf>
    <xf numFmtId="0" fontId="8" fillId="2" borderId="0" xfId="1" applyFont="1" applyFill="1" applyAlignment="1">
      <alignment horizontal="center"/>
    </xf>
    <xf numFmtId="0" fontId="8" fillId="2" borderId="0" xfId="1" applyFont="1" applyFill="1"/>
    <xf numFmtId="0" fontId="8" fillId="3" borderId="2" xfId="1" applyFont="1" applyFill="1" applyBorder="1" applyAlignment="1">
      <alignment horizontal="center" wrapText="1"/>
    </xf>
    <xf numFmtId="0" fontId="18" fillId="2" borderId="7" xfId="1" applyFont="1" applyFill="1" applyBorder="1" applyAlignment="1">
      <alignment horizontal="center" vertical="top"/>
    </xf>
    <xf numFmtId="0" fontId="18" fillId="2" borderId="5" xfId="1" applyFont="1" applyFill="1" applyBorder="1" applyAlignment="1">
      <alignment vertical="top" wrapText="1"/>
    </xf>
    <xf numFmtId="0" fontId="18" fillId="2" borderId="15" xfId="1" applyFont="1" applyFill="1" applyBorder="1" applyAlignment="1">
      <alignment horizontal="center" vertical="top" wrapText="1"/>
    </xf>
    <xf numFmtId="0" fontId="18" fillId="2" borderId="16" xfId="1" applyFont="1" applyFill="1" applyBorder="1" applyAlignment="1">
      <alignment vertical="top" wrapText="1"/>
    </xf>
    <xf numFmtId="0" fontId="18" fillId="0" borderId="15" xfId="1" applyFont="1" applyBorder="1" applyAlignment="1">
      <alignment horizontal="center" vertical="top" wrapText="1"/>
    </xf>
    <xf numFmtId="0" fontId="18" fillId="2" borderId="6" xfId="1" applyFont="1" applyFill="1" applyBorder="1" applyAlignment="1">
      <alignment vertical="top" wrapText="1"/>
    </xf>
    <xf numFmtId="0" fontId="18" fillId="0" borderId="15" xfId="1" applyFont="1" applyBorder="1" applyAlignment="1">
      <alignment vertical="top" wrapText="1"/>
    </xf>
    <xf numFmtId="0" fontId="18" fillId="0" borderId="17" xfId="1" applyFont="1" applyBorder="1" applyAlignment="1">
      <alignment horizontal="center" vertical="top" wrapText="1"/>
    </xf>
    <xf numFmtId="0" fontId="18" fillId="2" borderId="17" xfId="1" applyFont="1" applyFill="1" applyBorder="1" applyAlignment="1">
      <alignment horizontal="left" vertical="top" wrapText="1"/>
    </xf>
    <xf numFmtId="0" fontId="18" fillId="2" borderId="10" xfId="1" applyFont="1" applyFill="1" applyBorder="1" applyAlignment="1">
      <alignment vertical="top" wrapText="1"/>
    </xf>
    <xf numFmtId="0" fontId="18" fillId="2" borderId="18" xfId="1" applyFont="1" applyFill="1" applyBorder="1" applyAlignment="1">
      <alignment horizontal="center" vertical="top" wrapText="1"/>
    </xf>
    <xf numFmtId="0" fontId="18" fillId="2" borderId="0" xfId="1" applyFont="1" applyFill="1" applyAlignment="1">
      <alignment vertical="top" wrapText="1"/>
    </xf>
    <xf numFmtId="0" fontId="18" fillId="0" borderId="18" xfId="1" applyFont="1" applyBorder="1" applyAlignment="1">
      <alignment horizontal="center" vertical="top" wrapText="1"/>
    </xf>
    <xf numFmtId="0" fontId="18" fillId="2" borderId="13" xfId="1" applyFont="1" applyFill="1" applyBorder="1" applyAlignment="1">
      <alignment vertical="top" wrapText="1"/>
    </xf>
    <xf numFmtId="0" fontId="18" fillId="0" borderId="19" xfId="1" applyFont="1" applyBorder="1" applyAlignment="1">
      <alignment horizontal="center" vertical="top" wrapText="1"/>
    </xf>
    <xf numFmtId="0" fontId="18" fillId="0" borderId="19" xfId="1" applyFont="1" applyBorder="1" applyAlignment="1">
      <alignment vertical="top" wrapText="1"/>
    </xf>
    <xf numFmtId="0" fontId="18" fillId="0" borderId="20" xfId="1" applyFont="1" applyBorder="1" applyAlignment="1">
      <alignment horizontal="center" vertical="top" wrapText="1"/>
    </xf>
    <xf numFmtId="0" fontId="18" fillId="2" borderId="20" xfId="1" applyFont="1" applyFill="1" applyBorder="1" applyAlignment="1">
      <alignment horizontal="left" vertical="top" wrapText="1"/>
    </xf>
    <xf numFmtId="0" fontId="18" fillId="0" borderId="21" xfId="1" applyFont="1" applyBorder="1" applyAlignment="1">
      <alignment horizontal="center" vertical="top" wrapText="1"/>
    </xf>
    <xf numFmtId="0" fontId="18" fillId="0" borderId="12" xfId="1" applyFont="1" applyBorder="1" applyAlignment="1">
      <alignment horizontal="center" vertical="top" wrapText="1"/>
    </xf>
    <xf numFmtId="0" fontId="18" fillId="0" borderId="12" xfId="1" applyFont="1" applyBorder="1" applyAlignment="1">
      <alignment vertical="top" wrapText="1"/>
    </xf>
    <xf numFmtId="0" fontId="18" fillId="0" borderId="13" xfId="1" applyFont="1" applyBorder="1" applyAlignment="1">
      <alignment horizontal="center" vertical="top" wrapText="1"/>
    </xf>
    <xf numFmtId="0" fontId="18" fillId="2" borderId="13" xfId="1" applyFont="1" applyFill="1" applyBorder="1" applyAlignment="1">
      <alignment horizontal="left" vertical="top" wrapText="1"/>
    </xf>
    <xf numFmtId="0" fontId="18" fillId="7" borderId="26" xfId="1" applyFont="1" applyFill="1" applyBorder="1" applyAlignment="1">
      <alignment horizontal="center" vertical="top" wrapText="1"/>
    </xf>
    <xf numFmtId="0" fontId="18" fillId="7" borderId="26" xfId="1" applyFont="1" applyFill="1" applyBorder="1" applyAlignment="1">
      <alignment vertical="top" wrapText="1"/>
    </xf>
    <xf numFmtId="0" fontId="18" fillId="7" borderId="4" xfId="1" applyFont="1" applyFill="1" applyBorder="1" applyAlignment="1">
      <alignment horizontal="center" vertical="top" wrapText="1"/>
    </xf>
    <xf numFmtId="0" fontId="18" fillId="7" borderId="4" xfId="1" applyFont="1" applyFill="1" applyBorder="1" applyAlignment="1">
      <alignment horizontal="left" vertical="top" wrapText="1"/>
    </xf>
    <xf numFmtId="0" fontId="18" fillId="7" borderId="19" xfId="1" applyFont="1" applyFill="1" applyBorder="1" applyAlignment="1">
      <alignment horizontal="center" vertical="top" wrapText="1"/>
    </xf>
    <xf numFmtId="0" fontId="18" fillId="7" borderId="19" xfId="1" applyFont="1" applyFill="1" applyBorder="1" applyAlignment="1">
      <alignment horizontal="left" vertical="top" wrapText="1"/>
    </xf>
    <xf numFmtId="0" fontId="18" fillId="7" borderId="20" xfId="1" applyFont="1" applyFill="1" applyBorder="1" applyAlignment="1">
      <alignment horizontal="center" vertical="top" wrapText="1"/>
    </xf>
    <xf numFmtId="0" fontId="18" fillId="7" borderId="20" xfId="1" applyFont="1" applyFill="1" applyBorder="1" applyAlignment="1">
      <alignment horizontal="left" vertical="top" wrapText="1"/>
    </xf>
    <xf numFmtId="0" fontId="18" fillId="2" borderId="21" xfId="1" applyFont="1" applyFill="1" applyBorder="1" applyAlignment="1">
      <alignment horizontal="center" vertical="top" wrapText="1"/>
    </xf>
    <xf numFmtId="0" fontId="18" fillId="0" borderId="24" xfId="1" applyFont="1" applyBorder="1" applyAlignment="1">
      <alignment horizontal="center" vertical="top" wrapText="1"/>
    </xf>
    <xf numFmtId="0" fontId="18" fillId="0" borderId="11" xfId="1" applyFont="1" applyBorder="1" applyAlignment="1">
      <alignment horizontal="center" vertical="top" wrapText="1"/>
    </xf>
    <xf numFmtId="0" fontId="18" fillId="2" borderId="24" xfId="1" applyFont="1" applyFill="1" applyBorder="1" applyAlignment="1">
      <alignment horizontal="left" vertical="top" wrapText="1"/>
    </xf>
    <xf numFmtId="0" fontId="18" fillId="2" borderId="25" xfId="1" applyFont="1" applyFill="1" applyBorder="1" applyAlignment="1">
      <alignment horizontal="center" vertical="top" wrapText="1"/>
    </xf>
    <xf numFmtId="0" fontId="18" fillId="2" borderId="25" xfId="1" applyFont="1" applyFill="1" applyBorder="1" applyAlignment="1">
      <alignment horizontal="left" vertical="top" wrapText="1"/>
    </xf>
    <xf numFmtId="0" fontId="18" fillId="7" borderId="15" xfId="1" applyFont="1" applyFill="1" applyBorder="1" applyAlignment="1">
      <alignment horizontal="center" vertical="top" wrapText="1"/>
    </xf>
    <xf numFmtId="0" fontId="18" fillId="7" borderId="15" xfId="1" applyFont="1" applyFill="1" applyBorder="1" applyAlignment="1">
      <alignment vertical="top" wrapText="1"/>
    </xf>
    <xf numFmtId="0" fontId="18" fillId="7" borderId="17" xfId="1" applyFont="1" applyFill="1" applyBorder="1" applyAlignment="1">
      <alignment horizontal="center" vertical="top" wrapText="1"/>
    </xf>
    <xf numFmtId="0" fontId="18" fillId="7" borderId="17" xfId="1" applyFont="1" applyFill="1" applyBorder="1" applyAlignment="1">
      <alignment horizontal="left" vertical="top" wrapText="1"/>
    </xf>
    <xf numFmtId="0" fontId="18" fillId="2" borderId="9" xfId="1" applyFont="1" applyFill="1" applyBorder="1" applyAlignment="1">
      <alignment vertical="top" wrapText="1"/>
    </xf>
    <xf numFmtId="0" fontId="18" fillId="0" borderId="21" xfId="1" applyFont="1" applyBorder="1" applyAlignment="1">
      <alignment vertical="top" wrapText="1"/>
    </xf>
    <xf numFmtId="0" fontId="18" fillId="7" borderId="11" xfId="1" applyFont="1" applyFill="1" applyBorder="1" applyAlignment="1">
      <alignment horizontal="center" vertical="top" wrapText="1"/>
    </xf>
    <xf numFmtId="0" fontId="18" fillId="7" borderId="18" xfId="1" applyFont="1" applyFill="1" applyBorder="1" applyAlignment="1">
      <alignment vertical="top" wrapText="1"/>
    </xf>
    <xf numFmtId="0" fontId="18" fillId="7" borderId="22" xfId="1" applyFont="1" applyFill="1" applyBorder="1" applyAlignment="1">
      <alignment horizontal="center" vertical="top" wrapText="1"/>
    </xf>
    <xf numFmtId="0" fontId="18" fillId="7" borderId="22" xfId="1" applyFont="1" applyFill="1" applyBorder="1" applyAlignment="1">
      <alignment horizontal="left" vertical="top" wrapText="1"/>
    </xf>
    <xf numFmtId="0" fontId="18" fillId="0" borderId="26" xfId="1" applyFont="1" applyBorder="1" applyAlignment="1">
      <alignment horizontal="center" vertical="top" wrapText="1"/>
    </xf>
    <xf numFmtId="0" fontId="18" fillId="0" borderId="13" xfId="1" applyFont="1" applyBorder="1" applyAlignment="1">
      <alignment vertical="top" wrapText="1"/>
    </xf>
    <xf numFmtId="0" fontId="18" fillId="0" borderId="26" xfId="1" applyFont="1" applyBorder="1" applyAlignment="1">
      <alignment vertical="top" wrapText="1"/>
    </xf>
    <xf numFmtId="0" fontId="18" fillId="7" borderId="21" xfId="1" applyFont="1" applyFill="1" applyBorder="1" applyAlignment="1">
      <alignment vertical="top" wrapText="1"/>
    </xf>
    <xf numFmtId="0" fontId="18" fillId="7" borderId="23" xfId="1" applyFont="1" applyFill="1" applyBorder="1" applyAlignment="1">
      <alignment horizontal="center" vertical="top" wrapText="1"/>
    </xf>
    <xf numFmtId="0" fontId="18" fillId="7" borderId="23" xfId="1" applyFont="1" applyFill="1" applyBorder="1" applyAlignment="1">
      <alignment horizontal="left" vertical="top" wrapText="1"/>
    </xf>
    <xf numFmtId="0" fontId="18" fillId="0" borderId="27" xfId="1" applyFont="1" applyBorder="1" applyAlignment="1">
      <alignment horizontal="center" vertical="top" wrapText="1"/>
    </xf>
    <xf numFmtId="0" fontId="18" fillId="2" borderId="12" xfId="1" applyFont="1" applyFill="1" applyBorder="1" applyAlignment="1">
      <alignment vertical="top" wrapText="1"/>
    </xf>
    <xf numFmtId="0" fontId="18" fillId="0" borderId="20" xfId="1" applyFont="1" applyBorder="1" applyAlignment="1">
      <alignment horizontal="left" vertical="top" wrapText="1"/>
    </xf>
    <xf numFmtId="0" fontId="18" fillId="2" borderId="19" xfId="1" applyFont="1" applyFill="1" applyBorder="1" applyAlignment="1">
      <alignment horizontal="center" vertical="top" wrapText="1"/>
    </xf>
    <xf numFmtId="0" fontId="18" fillId="0" borderId="28" xfId="1" applyFont="1" applyBorder="1" applyAlignment="1">
      <alignment horizontal="center" vertical="top" wrapText="1"/>
    </xf>
    <xf numFmtId="0" fontId="18" fillId="0" borderId="22" xfId="1" applyFont="1" applyBorder="1" applyAlignment="1">
      <alignment horizontal="center" vertical="top" wrapText="1"/>
    </xf>
    <xf numFmtId="0" fontId="18" fillId="0" borderId="22" xfId="1" applyFont="1" applyBorder="1" applyAlignment="1">
      <alignment horizontal="left" vertical="top" wrapText="1"/>
    </xf>
    <xf numFmtId="0" fontId="18" fillId="0" borderId="10" xfId="1" applyFont="1" applyBorder="1" applyAlignment="1">
      <alignment horizontal="center" vertical="top" wrapText="1"/>
    </xf>
    <xf numFmtId="0" fontId="18" fillId="2" borderId="11" xfId="1" applyFont="1" applyFill="1" applyBorder="1" applyAlignment="1">
      <alignment vertical="top" wrapText="1"/>
    </xf>
    <xf numFmtId="0" fontId="18" fillId="0" borderId="18" xfId="0" applyFont="1" applyBorder="1" applyAlignment="1">
      <alignment horizontal="left"/>
    </xf>
    <xf numFmtId="0" fontId="18" fillId="0" borderId="29" xfId="1" applyFont="1" applyBorder="1" applyAlignment="1">
      <alignment vertical="top" wrapText="1"/>
    </xf>
    <xf numFmtId="0" fontId="18" fillId="7" borderId="12" xfId="1" applyFont="1" applyFill="1" applyBorder="1" applyAlignment="1">
      <alignment vertical="top" wrapText="1"/>
    </xf>
    <xf numFmtId="0" fontId="18" fillId="0" borderId="14" xfId="1" applyFont="1" applyBorder="1" applyAlignment="1">
      <alignment horizontal="center" vertical="top" wrapText="1"/>
    </xf>
    <xf numFmtId="0" fontId="18" fillId="2" borderId="7" xfId="1" applyFont="1" applyFill="1" applyBorder="1" applyAlignment="1">
      <alignment vertical="top" wrapText="1"/>
    </xf>
    <xf numFmtId="0" fontId="18" fillId="2" borderId="22" xfId="1" applyFont="1" applyFill="1" applyBorder="1" applyAlignment="1">
      <alignment horizontal="center" vertical="top" wrapText="1"/>
    </xf>
    <xf numFmtId="0" fontId="18" fillId="2" borderId="22" xfId="1" applyFont="1" applyFill="1" applyBorder="1" applyAlignment="1">
      <alignment horizontal="left" vertical="top" wrapText="1"/>
    </xf>
    <xf numFmtId="0" fontId="18" fillId="0" borderId="0" xfId="1" applyFont="1" applyAlignment="1">
      <alignment horizontal="center" vertical="top" wrapText="1"/>
    </xf>
    <xf numFmtId="0" fontId="20" fillId="7" borderId="22" xfId="1" applyFont="1" applyFill="1" applyBorder="1" applyAlignment="1">
      <alignment horizontal="center" vertical="top" wrapText="1"/>
    </xf>
    <xf numFmtId="0" fontId="18" fillId="0" borderId="25" xfId="1" applyFont="1" applyBorder="1" applyAlignment="1">
      <alignment horizontal="center" vertical="top" wrapText="1"/>
    </xf>
    <xf numFmtId="0" fontId="18" fillId="0" borderId="18" xfId="1" applyFont="1" applyBorder="1" applyAlignment="1">
      <alignment vertical="top" wrapText="1"/>
    </xf>
    <xf numFmtId="0" fontId="18" fillId="7" borderId="18" xfId="1" applyFont="1" applyFill="1" applyBorder="1" applyAlignment="1">
      <alignment horizontal="left" vertical="top" wrapText="1"/>
    </xf>
    <xf numFmtId="0" fontId="18" fillId="0" borderId="24" xfId="1" applyFont="1" applyBorder="1" applyAlignment="1">
      <alignment vertical="top" wrapText="1"/>
    </xf>
    <xf numFmtId="0" fontId="18" fillId="7" borderId="12" xfId="1" applyFont="1" applyFill="1" applyBorder="1" applyAlignment="1">
      <alignment horizontal="center" vertical="top" wrapText="1"/>
    </xf>
    <xf numFmtId="0" fontId="18" fillId="7" borderId="24" xfId="1" applyFont="1" applyFill="1" applyBorder="1" applyAlignment="1">
      <alignment horizontal="left" vertical="top" wrapText="1"/>
    </xf>
    <xf numFmtId="0" fontId="20" fillId="7" borderId="25" xfId="1" applyFont="1" applyFill="1" applyBorder="1" applyAlignment="1">
      <alignment horizontal="center" vertical="top" wrapText="1"/>
    </xf>
    <xf numFmtId="0" fontId="18" fillId="7" borderId="25" xfId="1" applyFont="1" applyFill="1" applyBorder="1" applyAlignment="1">
      <alignment horizontal="left" vertical="top" wrapText="1"/>
    </xf>
    <xf numFmtId="0" fontId="18" fillId="0" borderId="17" xfId="1" applyFont="1" applyBorder="1" applyAlignment="1">
      <alignment vertical="top" wrapText="1"/>
    </xf>
    <xf numFmtId="0" fontId="18" fillId="7" borderId="15" xfId="1" applyFont="1" applyFill="1" applyBorder="1" applyAlignment="1">
      <alignment horizontal="left" vertical="top" wrapText="1"/>
    </xf>
    <xf numFmtId="0" fontId="20" fillId="7" borderId="17" xfId="1" applyFont="1" applyFill="1" applyBorder="1" applyAlignment="1">
      <alignment horizontal="center" vertical="top" wrapText="1"/>
    </xf>
    <xf numFmtId="0" fontId="18" fillId="0" borderId="22" xfId="1" applyFont="1" applyBorder="1" applyAlignment="1">
      <alignment vertical="top" wrapText="1"/>
    </xf>
    <xf numFmtId="0" fontId="18" fillId="2" borderId="25" xfId="1" applyFont="1" applyFill="1" applyBorder="1" applyAlignment="1">
      <alignment vertical="top" wrapText="1"/>
    </xf>
    <xf numFmtId="0" fontId="18" fillId="2" borderId="18" xfId="1" applyFont="1" applyFill="1" applyBorder="1" applyAlignment="1">
      <alignment horizontal="left" vertical="top" wrapText="1"/>
    </xf>
    <xf numFmtId="0" fontId="18" fillId="2" borderId="30" xfId="1" applyFont="1" applyFill="1" applyBorder="1" applyAlignment="1">
      <alignment vertical="top" wrapText="1"/>
    </xf>
    <xf numFmtId="0" fontId="18" fillId="2" borderId="8" xfId="1" applyFont="1" applyFill="1" applyBorder="1" applyAlignment="1">
      <alignment vertical="top" wrapText="1"/>
    </xf>
    <xf numFmtId="0" fontId="18" fillId="2" borderId="11" xfId="1" applyFont="1" applyFill="1" applyBorder="1" applyAlignment="1">
      <alignment horizontal="left" vertical="top" wrapText="1"/>
    </xf>
    <xf numFmtId="0" fontId="18" fillId="2" borderId="11" xfId="1" applyFont="1" applyFill="1" applyBorder="1" applyAlignment="1">
      <alignment horizontal="center" vertical="top" wrapText="1"/>
    </xf>
    <xf numFmtId="0" fontId="18" fillId="2" borderId="7" xfId="1" applyFont="1" applyFill="1" applyBorder="1" applyAlignment="1">
      <alignment horizontal="center"/>
    </xf>
    <xf numFmtId="0" fontId="18" fillId="7" borderId="19" xfId="1" applyFont="1" applyFill="1" applyBorder="1" applyAlignment="1">
      <alignment vertical="top" wrapText="1"/>
    </xf>
    <xf numFmtId="0" fontId="18" fillId="2" borderId="18" xfId="1" applyFont="1" applyFill="1" applyBorder="1" applyAlignment="1">
      <alignment vertical="top" wrapText="1"/>
    </xf>
    <xf numFmtId="0" fontId="18" fillId="2" borderId="24" xfId="1" applyFont="1" applyFill="1" applyBorder="1" applyAlignment="1">
      <alignment vertical="top" wrapText="1"/>
    </xf>
    <xf numFmtId="0" fontId="18" fillId="7" borderId="6" xfId="1" applyFont="1" applyFill="1" applyBorder="1" applyAlignment="1">
      <alignment vertical="top" wrapText="1"/>
    </xf>
    <xf numFmtId="0" fontId="18" fillId="0" borderId="17" xfId="1" applyFont="1" applyBorder="1" applyAlignment="1">
      <alignment horizontal="left" vertical="top" wrapText="1"/>
    </xf>
    <xf numFmtId="0" fontId="18" fillId="0" borderId="23" xfId="1" applyFont="1" applyBorder="1" applyAlignment="1">
      <alignment horizontal="center" vertical="top" wrapText="1"/>
    </xf>
    <xf numFmtId="0" fontId="18" fillId="0" borderId="23" xfId="1" applyFont="1" applyBorder="1" applyAlignment="1">
      <alignment horizontal="left" vertical="top" wrapText="1"/>
    </xf>
    <xf numFmtId="0" fontId="18" fillId="0" borderId="11" xfId="1" applyFont="1" applyBorder="1" applyAlignment="1">
      <alignment vertical="top" wrapText="1"/>
    </xf>
    <xf numFmtId="0" fontId="18" fillId="0" borderId="13" xfId="1" applyFont="1" applyBorder="1" applyAlignment="1">
      <alignment horizontal="left" vertical="top" wrapText="1"/>
    </xf>
    <xf numFmtId="0" fontId="18" fillId="2" borderId="26" xfId="1" applyFont="1" applyFill="1" applyBorder="1" applyAlignment="1">
      <alignment horizontal="center"/>
    </xf>
    <xf numFmtId="0" fontId="18" fillId="2" borderId="13" xfId="1" applyFont="1" applyFill="1" applyBorder="1" applyAlignment="1">
      <alignment horizontal="center" vertical="top" wrapText="1"/>
    </xf>
    <xf numFmtId="0" fontId="18" fillId="2" borderId="11" xfId="1" applyFont="1" applyFill="1" applyBorder="1" applyAlignment="1">
      <alignment horizontal="center"/>
    </xf>
    <xf numFmtId="0" fontId="18" fillId="2" borderId="12" xfId="1" applyFont="1" applyFill="1" applyBorder="1" applyAlignment="1">
      <alignment horizontal="center" vertical="top" wrapText="1"/>
    </xf>
    <xf numFmtId="0" fontId="18" fillId="2" borderId="24" xfId="1" applyFont="1" applyFill="1" applyBorder="1" applyAlignment="1">
      <alignment horizontal="center" vertical="top" wrapText="1"/>
    </xf>
    <xf numFmtId="0" fontId="18" fillId="2" borderId="12" xfId="1" applyFont="1" applyFill="1" applyBorder="1" applyAlignment="1">
      <alignment horizontal="center"/>
    </xf>
    <xf numFmtId="0" fontId="18" fillId="2" borderId="26" xfId="1" applyFont="1" applyFill="1" applyBorder="1" applyAlignment="1">
      <alignment horizontal="center" vertical="top" wrapText="1"/>
    </xf>
    <xf numFmtId="0" fontId="18" fillId="2" borderId="26" xfId="1" applyFont="1" applyFill="1" applyBorder="1" applyAlignment="1">
      <alignment vertical="top" wrapText="1"/>
    </xf>
    <xf numFmtId="0" fontId="18" fillId="2" borderId="4" xfId="1" applyFont="1" applyFill="1" applyBorder="1" applyAlignment="1">
      <alignment horizontal="center" vertical="top" wrapText="1"/>
    </xf>
    <xf numFmtId="0" fontId="18" fillId="2" borderId="4" xfId="1" applyFont="1" applyFill="1" applyBorder="1" applyAlignment="1">
      <alignment horizontal="left" vertical="top" wrapText="1"/>
    </xf>
    <xf numFmtId="0" fontId="18" fillId="2" borderId="15" xfId="1" applyFont="1" applyFill="1" applyBorder="1" applyAlignment="1">
      <alignment horizontal="center" vertical="top"/>
    </xf>
    <xf numFmtId="0" fontId="18" fillId="2" borderId="24" xfId="1" applyFont="1" applyFill="1" applyBorder="1" applyAlignment="1">
      <alignment horizontal="center" vertical="top"/>
    </xf>
    <xf numFmtId="0" fontId="18" fillId="2" borderId="6" xfId="1" applyFont="1" applyFill="1" applyBorder="1" applyAlignment="1">
      <alignment horizontal="center" vertical="top" wrapText="1"/>
    </xf>
    <xf numFmtId="0" fontId="18" fillId="2" borderId="9" xfId="1" applyFont="1" applyFill="1" applyBorder="1" applyAlignment="1">
      <alignment horizontal="left" vertical="top" wrapText="1"/>
    </xf>
    <xf numFmtId="0" fontId="18" fillId="0" borderId="7" xfId="1" applyFont="1" applyBorder="1" applyAlignment="1">
      <alignment horizontal="center" vertical="top" wrapText="1"/>
    </xf>
    <xf numFmtId="0" fontId="18" fillId="2" borderId="21" xfId="1" applyFont="1" applyFill="1" applyBorder="1" applyAlignment="1">
      <alignment horizontal="center" vertical="top"/>
    </xf>
    <xf numFmtId="0" fontId="18" fillId="2" borderId="26" xfId="1" applyFont="1" applyFill="1" applyBorder="1" applyAlignment="1">
      <alignment horizontal="center" vertical="top"/>
    </xf>
    <xf numFmtId="0" fontId="18" fillId="2" borderId="26" xfId="1" applyFont="1" applyFill="1" applyBorder="1" applyAlignment="1">
      <alignment horizontal="left" vertical="top" wrapText="1"/>
    </xf>
    <xf numFmtId="0" fontId="18" fillId="2" borderId="14" xfId="1" applyFont="1" applyFill="1" applyBorder="1" applyAlignment="1">
      <alignment vertical="top" wrapText="1"/>
    </xf>
    <xf numFmtId="0" fontId="18" fillId="2" borderId="18" xfId="1" applyFont="1" applyFill="1" applyBorder="1" applyAlignment="1">
      <alignment horizontal="center" vertical="top"/>
    </xf>
    <xf numFmtId="0" fontId="18" fillId="2" borderId="31" xfId="1" applyFont="1" applyFill="1" applyBorder="1" applyAlignment="1">
      <alignment vertical="top" wrapText="1"/>
    </xf>
    <xf numFmtId="0" fontId="18" fillId="2" borderId="32" xfId="1" applyFont="1" applyFill="1" applyBorder="1" applyAlignment="1">
      <alignment vertical="top" wrapText="1"/>
    </xf>
    <xf numFmtId="0" fontId="18" fillId="2" borderId="15" xfId="1" applyFont="1" applyFill="1" applyBorder="1" applyAlignment="1">
      <alignment horizontal="left" vertical="top" wrapText="1"/>
    </xf>
    <xf numFmtId="0" fontId="18" fillId="2" borderId="21" xfId="1" applyFont="1" applyFill="1" applyBorder="1" applyAlignment="1">
      <alignment horizontal="left" vertical="top" wrapText="1"/>
    </xf>
    <xf numFmtId="0" fontId="18" fillId="2" borderId="7" xfId="1" applyFont="1" applyFill="1" applyBorder="1" applyAlignment="1">
      <alignment horizontal="center" vertical="top" wrapText="1"/>
    </xf>
    <xf numFmtId="0" fontId="18" fillId="0" borderId="30" xfId="1" applyFont="1" applyBorder="1" applyAlignment="1">
      <alignment horizontal="center" vertical="top" wrapText="1"/>
    </xf>
    <xf numFmtId="0" fontId="18" fillId="2" borderId="23" xfId="1" applyFont="1" applyFill="1" applyBorder="1" applyAlignment="1">
      <alignment horizontal="center" vertical="top" wrapText="1"/>
    </xf>
    <xf numFmtId="0" fontId="18" fillId="2" borderId="23" xfId="1" applyFont="1" applyFill="1" applyBorder="1" applyAlignment="1">
      <alignment horizontal="left" vertical="top" wrapText="1"/>
    </xf>
    <xf numFmtId="0" fontId="18" fillId="0" borderId="33" xfId="1" applyFont="1" applyBorder="1" applyAlignment="1">
      <alignment horizontal="center" vertical="top" wrapText="1"/>
    </xf>
    <xf numFmtId="0" fontId="18" fillId="2" borderId="19" xfId="1" applyFont="1" applyFill="1" applyBorder="1" applyAlignment="1">
      <alignment horizontal="center" vertical="top"/>
    </xf>
    <xf numFmtId="0" fontId="8" fillId="2" borderId="0" xfId="1" applyFont="1" applyFill="1" applyAlignment="1">
      <alignment horizontal="left"/>
    </xf>
    <xf numFmtId="0" fontId="8" fillId="0" borderId="0" xfId="1" applyFont="1"/>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28" xfId="1" applyFont="1" applyFill="1" applyBorder="1" applyAlignment="1">
      <alignment horizontal="center" vertical="top" wrapText="1"/>
    </xf>
    <xf numFmtId="0" fontId="18" fillId="2" borderId="14" xfId="1" applyFont="1" applyFill="1" applyBorder="1" applyAlignment="1">
      <alignment horizontal="center" vertical="top" wrapText="1"/>
    </xf>
    <xf numFmtId="0" fontId="18" fillId="0" borderId="7" xfId="1" applyFont="1" applyBorder="1" applyAlignment="1">
      <alignment vertical="top" wrapText="1"/>
    </xf>
    <xf numFmtId="0" fontId="18" fillId="2" borderId="20" xfId="1" applyFont="1" applyFill="1" applyBorder="1" applyAlignment="1">
      <alignment horizontal="center" vertical="top" wrapText="1"/>
    </xf>
    <xf numFmtId="0" fontId="18" fillId="2" borderId="33" xfId="1" applyFont="1" applyFill="1" applyBorder="1" applyAlignment="1">
      <alignment horizontal="center" vertical="top" wrapText="1"/>
    </xf>
    <xf numFmtId="0" fontId="18" fillId="2" borderId="10" xfId="1" applyFont="1" applyFill="1" applyBorder="1" applyAlignment="1">
      <alignment horizontal="center" vertical="top" wrapText="1"/>
    </xf>
    <xf numFmtId="0" fontId="18" fillId="2" borderId="0" xfId="1" applyFont="1" applyFill="1" applyAlignment="1">
      <alignment horizontal="center" vertical="top" wrapText="1"/>
    </xf>
    <xf numFmtId="0" fontId="18" fillId="2" borderId="2" xfId="1" applyFont="1" applyFill="1" applyBorder="1" applyAlignment="1">
      <alignment horizontal="center" vertical="top" wrapText="1"/>
    </xf>
    <xf numFmtId="0" fontId="18" fillId="2" borderId="12" xfId="1" applyFont="1" applyFill="1" applyBorder="1" applyAlignment="1">
      <alignment wrapText="1"/>
    </xf>
    <xf numFmtId="0" fontId="18" fillId="2" borderId="11" xfId="1" applyFont="1" applyFill="1" applyBorder="1" applyAlignment="1">
      <alignment wrapText="1"/>
    </xf>
    <xf numFmtId="0" fontId="18" fillId="0" borderId="9" xfId="1" applyFont="1" applyBorder="1" applyAlignment="1">
      <alignment horizontal="center" vertical="top" wrapText="1"/>
    </xf>
    <xf numFmtId="0" fontId="18" fillId="2" borderId="12" xfId="1" applyFont="1" applyFill="1" applyBorder="1" applyAlignment="1">
      <alignment horizontal="left" vertical="top" wrapText="1"/>
    </xf>
    <xf numFmtId="0" fontId="18" fillId="0" borderId="15" xfId="1" applyFont="1" applyBorder="1" applyAlignment="1">
      <alignment horizontal="left" vertical="top" wrapText="1"/>
    </xf>
    <xf numFmtId="0" fontId="18" fillId="0" borderId="19" xfId="1" applyFont="1" applyBorder="1" applyAlignment="1">
      <alignment horizontal="left" vertical="top" wrapText="1"/>
    </xf>
    <xf numFmtId="0" fontId="18" fillId="0" borderId="24" xfId="1" applyFont="1" applyBorder="1" applyAlignment="1">
      <alignment horizontal="left" vertical="top" wrapText="1"/>
    </xf>
    <xf numFmtId="0" fontId="18" fillId="0" borderId="4" xfId="1" applyFont="1" applyBorder="1" applyAlignment="1">
      <alignment horizontal="center" vertical="top" wrapText="1"/>
    </xf>
    <xf numFmtId="0" fontId="7" fillId="0" borderId="0" xfId="0" applyFont="1" applyAlignment="1">
      <alignment vertical="center"/>
    </xf>
    <xf numFmtId="0" fontId="18" fillId="2" borderId="15" xfId="1" applyFont="1" applyFill="1" applyBorder="1" applyAlignment="1">
      <alignment horizontal="center" vertical="center"/>
    </xf>
    <xf numFmtId="0" fontId="18" fillId="2" borderId="0" xfId="1" applyFont="1" applyFill="1" applyAlignment="1">
      <alignment vertical="center" wrapText="1"/>
    </xf>
    <xf numFmtId="0" fontId="18" fillId="2" borderId="15" xfId="1" applyFont="1" applyFill="1" applyBorder="1" applyAlignment="1">
      <alignment horizontal="center" vertical="center" wrapText="1"/>
    </xf>
    <xf numFmtId="0" fontId="18" fillId="2" borderId="25" xfId="1" applyFont="1" applyFill="1" applyBorder="1" applyAlignment="1">
      <alignment vertical="center" wrapText="1"/>
    </xf>
    <xf numFmtId="0" fontId="18" fillId="0" borderId="28" xfId="1" applyFont="1" applyBorder="1" applyAlignment="1">
      <alignment horizontal="center" vertical="center" wrapText="1"/>
    </xf>
    <xf numFmtId="0" fontId="18" fillId="2" borderId="7" xfId="1" applyFont="1" applyFill="1" applyBorder="1" applyAlignment="1">
      <alignment vertical="center" wrapText="1"/>
    </xf>
    <xf numFmtId="0" fontId="18" fillId="0" borderId="14" xfId="1" applyFont="1" applyBorder="1" applyAlignment="1">
      <alignment horizontal="center" vertical="center" wrapText="1"/>
    </xf>
    <xf numFmtId="0" fontId="18" fillId="2" borderId="20" xfId="1" applyFont="1" applyFill="1" applyBorder="1" applyAlignment="1">
      <alignment horizontal="center" vertical="center" wrapText="1"/>
    </xf>
    <xf numFmtId="0" fontId="18" fillId="2" borderId="15" xfId="1" applyFont="1" applyFill="1" applyBorder="1" applyAlignment="1">
      <alignment horizontal="left" vertical="center" wrapText="1"/>
    </xf>
    <xf numFmtId="0" fontId="8" fillId="0" borderId="0" xfId="1" applyFont="1" applyAlignment="1">
      <alignment vertical="center"/>
    </xf>
    <xf numFmtId="0" fontId="18" fillId="0" borderId="18" xfId="1" applyFont="1" applyBorder="1" applyAlignment="1">
      <alignment horizontal="left" vertical="top" wrapText="1"/>
    </xf>
    <xf numFmtId="0" fontId="18" fillId="0" borderId="2" xfId="1" applyFont="1" applyBorder="1" applyAlignment="1">
      <alignment horizontal="center" vertical="top" wrapText="1"/>
    </xf>
    <xf numFmtId="0" fontId="18" fillId="2" borderId="10" xfId="1" applyFont="1" applyFill="1" applyBorder="1" applyAlignment="1">
      <alignment vertical="top"/>
    </xf>
    <xf numFmtId="0" fontId="18" fillId="0" borderId="25" xfId="1" applyFont="1" applyBorder="1" applyAlignment="1">
      <alignment horizontal="left" wrapText="1"/>
    </xf>
    <xf numFmtId="0" fontId="18" fillId="0" borderId="22" xfId="1" applyFont="1" applyBorder="1" applyAlignment="1">
      <alignment horizontal="left" vertical="top"/>
    </xf>
    <xf numFmtId="0" fontId="18" fillId="0" borderId="3" xfId="1" applyFont="1" applyBorder="1" applyAlignment="1">
      <alignment horizontal="center" vertical="top" wrapText="1"/>
    </xf>
    <xf numFmtId="0" fontId="18" fillId="2" borderId="2" xfId="1" applyFont="1" applyFill="1" applyBorder="1" applyAlignment="1">
      <alignment vertical="top"/>
    </xf>
    <xf numFmtId="0" fontId="18" fillId="0" borderId="4" xfId="1" applyFont="1" applyBorder="1" applyAlignment="1">
      <alignment horizontal="left" vertical="top" wrapText="1"/>
    </xf>
    <xf numFmtId="0" fontId="18" fillId="0" borderId="6" xfId="1" applyFont="1" applyBorder="1" applyAlignment="1">
      <alignment horizontal="center" vertical="top" wrapText="1"/>
    </xf>
    <xf numFmtId="0" fontId="18" fillId="2" borderId="27" xfId="1" applyFont="1" applyFill="1" applyBorder="1" applyAlignment="1">
      <alignment vertical="top" wrapText="1"/>
    </xf>
    <xf numFmtId="0" fontId="18" fillId="2" borderId="33" xfId="1" applyFont="1" applyFill="1" applyBorder="1" applyAlignment="1">
      <alignment vertical="top" wrapText="1"/>
    </xf>
    <xf numFmtId="0" fontId="18" fillId="2" borderId="34" xfId="1" applyFont="1" applyFill="1" applyBorder="1" applyAlignment="1">
      <alignment vertical="top" wrapText="1"/>
    </xf>
    <xf numFmtId="0" fontId="18" fillId="2" borderId="19" xfId="1" applyFont="1" applyFill="1" applyBorder="1" applyAlignment="1">
      <alignment vertical="top" wrapText="1"/>
    </xf>
    <xf numFmtId="0" fontId="18" fillId="0" borderId="35" xfId="1" applyFont="1" applyBorder="1" applyAlignment="1">
      <alignment horizontal="center" vertical="top" wrapText="1"/>
    </xf>
    <xf numFmtId="0" fontId="18" fillId="2" borderId="17" xfId="1" applyFont="1" applyFill="1" applyBorder="1" applyAlignment="1">
      <alignment horizontal="center" vertical="top" wrapText="1"/>
    </xf>
    <xf numFmtId="0" fontId="18" fillId="0" borderId="8" xfId="1" applyFont="1" applyBorder="1" applyAlignment="1">
      <alignment horizontal="center" vertical="top" wrapText="1"/>
    </xf>
    <xf numFmtId="0" fontId="18" fillId="2" borderId="9" xfId="1" applyFont="1" applyFill="1" applyBorder="1" applyAlignment="1">
      <alignment horizontal="center" vertical="top" wrapText="1"/>
    </xf>
    <xf numFmtId="0" fontId="18" fillId="0" borderId="31" xfId="1" applyFont="1" applyBorder="1" applyAlignment="1">
      <alignment horizontal="center" vertical="top" wrapText="1"/>
    </xf>
    <xf numFmtId="0" fontId="18" fillId="2" borderId="15" xfId="1" applyFont="1" applyFill="1" applyBorder="1" applyAlignment="1">
      <alignment vertical="top" wrapText="1"/>
    </xf>
    <xf numFmtId="0" fontId="18" fillId="0" borderId="34" xfId="1" applyFont="1" applyBorder="1" applyAlignment="1">
      <alignment horizontal="center" vertical="top" wrapText="1"/>
    </xf>
    <xf numFmtId="0" fontId="18" fillId="2" borderId="27" xfId="1" applyFont="1" applyFill="1" applyBorder="1" applyAlignment="1">
      <alignment horizontal="center" vertical="top" wrapText="1"/>
    </xf>
    <xf numFmtId="0" fontId="18" fillId="2" borderId="30" xfId="1" applyFont="1" applyFill="1" applyBorder="1" applyAlignment="1">
      <alignment horizontal="center" vertical="top" wrapText="1"/>
    </xf>
    <xf numFmtId="0" fontId="18" fillId="0" borderId="9" xfId="1" applyFont="1" applyBorder="1" applyAlignment="1">
      <alignment horizontal="left" vertical="top" wrapText="1"/>
    </xf>
    <xf numFmtId="0" fontId="18" fillId="2" borderId="21" xfId="1" applyFont="1" applyFill="1" applyBorder="1" applyAlignment="1">
      <alignment vertical="top" wrapText="1"/>
    </xf>
    <xf numFmtId="0" fontId="18" fillId="0" borderId="16" xfId="1" applyFont="1" applyBorder="1" applyAlignment="1">
      <alignment vertical="top" wrapText="1"/>
    </xf>
    <xf numFmtId="0" fontId="18" fillId="0" borderId="6" xfId="1" applyFont="1" applyBorder="1" applyAlignment="1">
      <alignment horizontal="left" vertical="top" wrapText="1"/>
    </xf>
    <xf numFmtId="0" fontId="18" fillId="0" borderId="31" xfId="1" applyFont="1" applyBorder="1" applyAlignment="1">
      <alignment vertical="top" wrapText="1"/>
    </xf>
    <xf numFmtId="0" fontId="18" fillId="2" borderId="12" xfId="1" applyFont="1" applyFill="1" applyBorder="1" applyAlignment="1">
      <alignment horizontal="center" vertical="top"/>
    </xf>
    <xf numFmtId="0" fontId="18" fillId="0" borderId="37" xfId="1" applyFont="1" applyBorder="1" applyAlignment="1">
      <alignment horizontal="center" vertical="top" wrapText="1"/>
    </xf>
    <xf numFmtId="0" fontId="18" fillId="0" borderId="0" xfId="1" applyFont="1" applyAlignment="1">
      <alignment vertical="top" wrapText="1"/>
    </xf>
    <xf numFmtId="0" fontId="18" fillId="2" borderId="35" xfId="1" applyFont="1" applyFill="1" applyBorder="1" applyAlignment="1">
      <alignment horizontal="center" vertical="top" wrapText="1"/>
    </xf>
    <xf numFmtId="0" fontId="18" fillId="2" borderId="8" xfId="1" applyFont="1" applyFill="1" applyBorder="1" applyAlignment="1">
      <alignment horizontal="center" vertical="top" wrapText="1"/>
    </xf>
    <xf numFmtId="0" fontId="18" fillId="0" borderId="5" xfId="1" applyFont="1" applyBorder="1" applyAlignment="1">
      <alignment horizontal="center" vertical="top" wrapText="1"/>
    </xf>
    <xf numFmtId="0" fontId="18" fillId="2" borderId="23" xfId="1" applyFont="1" applyFill="1" applyBorder="1" applyAlignment="1">
      <alignment vertical="top" wrapText="1"/>
    </xf>
    <xf numFmtId="0" fontId="18" fillId="0" borderId="32" xfId="1" applyFont="1" applyBorder="1" applyAlignment="1">
      <alignment horizontal="center" vertical="top" wrapText="1"/>
    </xf>
    <xf numFmtId="0" fontId="18" fillId="0" borderId="25" xfId="1" applyFont="1" applyBorder="1" applyAlignment="1">
      <alignment horizontal="left" vertical="top" wrapText="1"/>
    </xf>
    <xf numFmtId="0" fontId="18" fillId="2" borderId="19" xfId="1" applyFont="1" applyFill="1" applyBorder="1" applyAlignment="1">
      <alignment horizontal="left" vertical="top" wrapText="1"/>
    </xf>
    <xf numFmtId="0" fontId="18" fillId="0" borderId="6" xfId="1" applyFont="1" applyBorder="1" applyAlignment="1">
      <alignment vertical="top" wrapText="1"/>
    </xf>
    <xf numFmtId="0" fontId="18" fillId="2" borderId="37" xfId="1" applyFont="1" applyFill="1" applyBorder="1" applyAlignment="1">
      <alignment horizontal="center" vertical="top" wrapText="1"/>
    </xf>
    <xf numFmtId="0" fontId="18" fillId="0" borderId="21" xfId="1" applyFont="1" applyBorder="1" applyAlignment="1">
      <alignment horizontal="left" vertical="top" wrapText="1"/>
    </xf>
    <xf numFmtId="0" fontId="18" fillId="0" borderId="11" xfId="1" applyFont="1" applyBorder="1" applyAlignment="1">
      <alignment horizontal="left" vertical="top" wrapText="1"/>
    </xf>
    <xf numFmtId="0" fontId="18" fillId="2" borderId="34" xfId="1" applyFont="1" applyFill="1" applyBorder="1" applyAlignment="1">
      <alignment horizontal="center" vertical="top" wrapText="1"/>
    </xf>
    <xf numFmtId="0" fontId="18" fillId="2" borderId="18" xfId="1" applyFont="1" applyFill="1" applyBorder="1" applyAlignment="1">
      <alignment horizontal="center" vertical="center"/>
    </xf>
    <xf numFmtId="0" fontId="18" fillId="2" borderId="33" xfId="1" applyFont="1" applyFill="1" applyBorder="1" applyAlignment="1">
      <alignment horizontal="center" vertical="center" wrapText="1"/>
    </xf>
    <xf numFmtId="0" fontId="18" fillId="2" borderId="12" xfId="1" applyFont="1" applyFill="1" applyBorder="1" applyAlignment="1">
      <alignment vertical="center" wrapText="1"/>
    </xf>
    <xf numFmtId="0" fontId="18" fillId="0" borderId="31" xfId="1" applyFont="1" applyBorder="1" applyAlignment="1">
      <alignment horizontal="center" vertical="center" wrapText="1"/>
    </xf>
    <xf numFmtId="0" fontId="18" fillId="2" borderId="10" xfId="1" applyFont="1" applyFill="1" applyBorder="1"/>
    <xf numFmtId="0" fontId="18" fillId="0" borderId="12" xfId="1" applyFont="1" applyBorder="1" applyAlignment="1">
      <alignment horizontal="center"/>
    </xf>
    <xf numFmtId="0" fontId="18" fillId="0" borderId="28" xfId="1" applyFont="1" applyBorder="1"/>
    <xf numFmtId="0" fontId="18" fillId="0" borderId="33" xfId="1" applyFont="1" applyBorder="1"/>
    <xf numFmtId="0" fontId="18" fillId="0" borderId="38" xfId="1" applyFont="1" applyBorder="1" applyAlignment="1">
      <alignment horizontal="center" vertical="top" wrapText="1"/>
    </xf>
    <xf numFmtId="0" fontId="18" fillId="0" borderId="27" xfId="1" applyFont="1" applyBorder="1" applyAlignment="1">
      <alignment vertical="top" wrapText="1"/>
    </xf>
    <xf numFmtId="0" fontId="18" fillId="0" borderId="33" xfId="1" applyFont="1" applyBorder="1" applyAlignment="1">
      <alignment vertical="top" wrapText="1"/>
    </xf>
    <xf numFmtId="0" fontId="18" fillId="0" borderId="10" xfId="1" applyFont="1" applyBorder="1" applyAlignment="1">
      <alignment vertical="top" wrapText="1"/>
    </xf>
    <xf numFmtId="0" fontId="18" fillId="0" borderId="35" xfId="1" applyFont="1" applyBorder="1" applyAlignment="1">
      <alignment vertical="top" wrapText="1"/>
    </xf>
    <xf numFmtId="0" fontId="18" fillId="0" borderId="23" xfId="1" applyFont="1" applyBorder="1" applyAlignment="1">
      <alignment vertical="top" wrapText="1"/>
    </xf>
    <xf numFmtId="0" fontId="18" fillId="0" borderId="8" xfId="1" applyFont="1" applyBorder="1" applyAlignment="1">
      <alignment vertical="top" wrapText="1"/>
    </xf>
    <xf numFmtId="0" fontId="18" fillId="0" borderId="9" xfId="1" applyFont="1" applyBorder="1" applyAlignment="1">
      <alignment vertical="top" wrapText="1"/>
    </xf>
    <xf numFmtId="0" fontId="18" fillId="0" borderId="26" xfId="1" applyFont="1" applyBorder="1" applyAlignment="1">
      <alignment horizontal="left" vertical="top" wrapText="1"/>
    </xf>
    <xf numFmtId="0" fontId="18" fillId="2" borderId="18" xfId="1" applyFont="1" applyFill="1" applyBorder="1" applyAlignment="1">
      <alignment horizontal="center"/>
    </xf>
    <xf numFmtId="0" fontId="18" fillId="2" borderId="20" xfId="1" applyFont="1" applyFill="1" applyBorder="1" applyAlignment="1">
      <alignment vertical="top" wrapText="1"/>
    </xf>
    <xf numFmtId="16" fontId="18" fillId="2" borderId="26" xfId="1" applyNumberFormat="1" applyFont="1" applyFill="1" applyBorder="1" applyAlignment="1">
      <alignment horizontal="center" vertical="top" wrapText="1"/>
    </xf>
    <xf numFmtId="0" fontId="18" fillId="6" borderId="18" xfId="1" applyFont="1" applyFill="1" applyBorder="1" applyAlignment="1">
      <alignment vertical="top" wrapText="1"/>
    </xf>
    <xf numFmtId="0" fontId="18" fillId="6" borderId="22" xfId="1" applyFont="1" applyFill="1" applyBorder="1" applyAlignment="1">
      <alignment horizontal="center" vertical="top" wrapText="1"/>
    </xf>
    <xf numFmtId="0" fontId="18" fillId="2" borderId="21" xfId="1" applyFont="1" applyFill="1" applyBorder="1" applyAlignment="1">
      <alignment horizontal="center"/>
    </xf>
    <xf numFmtId="0" fontId="18" fillId="6" borderId="17" xfId="1" applyFont="1" applyFill="1" applyBorder="1" applyAlignment="1">
      <alignment horizontal="center" vertical="top" wrapText="1"/>
    </xf>
    <xf numFmtId="0" fontId="18" fillId="6" borderId="17" xfId="1" applyFont="1" applyFill="1" applyBorder="1" applyAlignment="1">
      <alignment horizontal="left" vertical="top" wrapText="1"/>
    </xf>
    <xf numFmtId="0" fontId="18" fillId="2" borderId="16" xfId="1" applyFont="1" applyFill="1" applyBorder="1" applyAlignment="1">
      <alignment horizontal="center" vertical="top" wrapText="1"/>
    </xf>
    <xf numFmtId="0" fontId="18" fillId="6" borderId="20" xfId="1" applyFont="1" applyFill="1" applyBorder="1" applyAlignment="1">
      <alignment horizontal="center" vertical="top" wrapText="1"/>
    </xf>
    <xf numFmtId="0" fontId="18" fillId="6" borderId="20" xfId="1" applyFont="1" applyFill="1" applyBorder="1" applyAlignment="1">
      <alignment horizontal="left" vertical="top" wrapText="1"/>
    </xf>
    <xf numFmtId="0" fontId="18" fillId="6" borderId="9" xfId="1" applyFont="1" applyFill="1" applyBorder="1" applyAlignment="1">
      <alignment horizontal="center" vertical="top" wrapText="1"/>
    </xf>
    <xf numFmtId="0" fontId="18" fillId="6" borderId="9" xfId="1" applyFont="1" applyFill="1" applyBorder="1" applyAlignment="1">
      <alignment horizontal="left" vertical="top" wrapText="1"/>
    </xf>
    <xf numFmtId="0" fontId="18" fillId="0" borderId="16" xfId="1" applyFont="1" applyBorder="1" applyAlignment="1">
      <alignment horizontal="center" vertical="top" wrapText="1"/>
    </xf>
    <xf numFmtId="0" fontId="18" fillId="6" borderId="12" xfId="1" applyFont="1" applyFill="1" applyBorder="1" applyAlignment="1">
      <alignment horizontal="center" vertical="top" wrapText="1"/>
    </xf>
    <xf numFmtId="0" fontId="18" fillId="6" borderId="12" xfId="1" applyFont="1" applyFill="1" applyBorder="1" applyAlignment="1">
      <alignment vertical="top" wrapText="1"/>
    </xf>
    <xf numFmtId="0" fontId="18" fillId="6" borderId="13" xfId="1" applyFont="1" applyFill="1" applyBorder="1" applyAlignment="1">
      <alignment horizontal="center" vertical="top" wrapText="1"/>
    </xf>
    <xf numFmtId="0" fontId="18" fillId="6" borderId="13" xfId="1" applyFont="1" applyFill="1" applyBorder="1" applyAlignment="1">
      <alignment horizontal="left" vertical="top" wrapText="1"/>
    </xf>
    <xf numFmtId="0" fontId="18" fillId="0" borderId="34" xfId="1" applyFont="1" applyBorder="1" applyAlignment="1">
      <alignment vertical="top" wrapText="1"/>
    </xf>
    <xf numFmtId="0" fontId="18" fillId="2" borderId="17" xfId="1" applyFont="1" applyFill="1" applyBorder="1" applyAlignment="1">
      <alignment vertical="top" wrapText="1"/>
    </xf>
    <xf numFmtId="0" fontId="18" fillId="7" borderId="24" xfId="1" applyFont="1" applyFill="1" applyBorder="1" applyAlignment="1">
      <alignment vertical="top" wrapText="1"/>
    </xf>
    <xf numFmtId="0" fontId="18" fillId="7" borderId="25" xfId="1" applyFont="1" applyFill="1" applyBorder="1" applyAlignment="1">
      <alignment horizontal="center" vertical="top" wrapText="1"/>
    </xf>
    <xf numFmtId="0" fontId="18" fillId="2" borderId="15" xfId="1" applyFont="1" applyFill="1" applyBorder="1" applyAlignment="1">
      <alignment horizontal="center"/>
    </xf>
    <xf numFmtId="0" fontId="18" fillId="0" borderId="28" xfId="1" applyFont="1" applyBorder="1" applyAlignment="1">
      <alignment vertical="top" wrapText="1"/>
    </xf>
    <xf numFmtId="0" fontId="18" fillId="2" borderId="5" xfId="1" applyFont="1" applyFill="1" applyBorder="1" applyAlignment="1">
      <alignment horizontal="center" vertical="top" wrapText="1"/>
    </xf>
    <xf numFmtId="0" fontId="18" fillId="0" borderId="30" xfId="1" applyFont="1" applyBorder="1" applyAlignment="1">
      <alignment vertical="top" wrapText="1"/>
    </xf>
    <xf numFmtId="0" fontId="18" fillId="0" borderId="37" xfId="1" applyFont="1" applyBorder="1" applyAlignment="1">
      <alignment vertical="top" wrapText="1"/>
    </xf>
    <xf numFmtId="0" fontId="18" fillId="2" borderId="31" xfId="1" applyFont="1" applyFill="1" applyBorder="1" applyAlignment="1">
      <alignment horizontal="center" vertical="top" wrapText="1"/>
    </xf>
    <xf numFmtId="0" fontId="18" fillId="2" borderId="24" xfId="1" applyFont="1" applyFill="1" applyBorder="1" applyAlignment="1">
      <alignment horizontal="center"/>
    </xf>
    <xf numFmtId="0" fontId="18" fillId="2" borderId="32" xfId="1" applyFont="1" applyFill="1" applyBorder="1" applyAlignment="1">
      <alignment horizontal="center" vertical="top" wrapText="1"/>
    </xf>
    <xf numFmtId="0" fontId="18" fillId="2" borderId="35" xfId="1" applyFont="1" applyFill="1" applyBorder="1" applyAlignment="1">
      <alignment vertical="top" wrapText="1"/>
    </xf>
    <xf numFmtId="0" fontId="18" fillId="2" borderId="22" xfId="1" applyFont="1" applyFill="1" applyBorder="1" applyAlignment="1">
      <alignment vertical="top" wrapText="1"/>
    </xf>
    <xf numFmtId="0" fontId="8" fillId="0" borderId="0" xfId="1" applyFont="1" applyAlignment="1">
      <alignment wrapText="1"/>
    </xf>
    <xf numFmtId="0" fontId="8" fillId="0" borderId="0" xfId="1" applyFont="1" applyAlignment="1">
      <alignment horizontal="center" wrapText="1"/>
    </xf>
    <xf numFmtId="0" fontId="8" fillId="0" borderId="0" xfId="1" applyFont="1" applyAlignment="1">
      <alignment horizontal="left"/>
    </xf>
    <xf numFmtId="0" fontId="18" fillId="2" borderId="28" xfId="1" applyFont="1" applyFill="1" applyBorder="1" applyAlignment="1">
      <alignment vertical="top" wrapText="1"/>
    </xf>
    <xf numFmtId="0" fontId="18" fillId="0" borderId="2" xfId="1" applyFont="1" applyBorder="1" applyAlignment="1">
      <alignment vertical="top" wrapText="1"/>
    </xf>
    <xf numFmtId="0" fontId="18" fillId="2" borderId="12" xfId="1" applyFont="1" applyFill="1" applyBorder="1"/>
    <xf numFmtId="0" fontId="18" fillId="2" borderId="5" xfId="1" applyFont="1" applyFill="1" applyBorder="1"/>
    <xf numFmtId="0" fontId="18" fillId="2" borderId="11" xfId="1" applyFont="1" applyFill="1" applyBorder="1"/>
    <xf numFmtId="0" fontId="18" fillId="2" borderId="30" xfId="1" applyFont="1" applyFill="1" applyBorder="1"/>
    <xf numFmtId="0" fontId="18" fillId="0" borderId="2" xfId="1" applyFont="1" applyBorder="1" applyAlignment="1">
      <alignment horizontal="center" vertical="center" wrapText="1"/>
    </xf>
    <xf numFmtId="0" fontId="18" fillId="2" borderId="26" xfId="1" applyFont="1" applyFill="1" applyBorder="1" applyAlignment="1">
      <alignment vertical="center"/>
    </xf>
    <xf numFmtId="0" fontId="18" fillId="0" borderId="26" xfId="1" applyFont="1" applyBorder="1" applyAlignment="1">
      <alignment horizontal="center" vertical="center" wrapText="1"/>
    </xf>
    <xf numFmtId="0" fontId="18" fillId="2" borderId="26" xfId="1" applyFont="1" applyFill="1" applyBorder="1" applyAlignment="1">
      <alignment horizontal="left" vertical="center" wrapText="1"/>
    </xf>
    <xf numFmtId="0" fontId="18" fillId="2" borderId="23" xfId="1" applyFont="1" applyFill="1" applyBorder="1" applyAlignment="1">
      <alignment horizontal="left" vertical="center" wrapText="1"/>
    </xf>
    <xf numFmtId="0" fontId="10" fillId="2" borderId="7" xfId="1" applyFont="1" applyFill="1" applyBorder="1" applyAlignment="1">
      <alignment horizontal="center" vertical="top"/>
    </xf>
    <xf numFmtId="0" fontId="10" fillId="2" borderId="10" xfId="1" applyFont="1" applyFill="1" applyBorder="1" applyAlignment="1">
      <alignment vertical="top" wrapText="1"/>
    </xf>
    <xf numFmtId="0" fontId="10" fillId="2" borderId="21" xfId="1" applyFont="1" applyFill="1" applyBorder="1" applyAlignment="1">
      <alignment horizontal="center" vertical="top" wrapText="1"/>
    </xf>
    <xf numFmtId="0" fontId="10" fillId="2" borderId="0" xfId="1" applyFont="1" applyFill="1" applyAlignment="1">
      <alignment vertical="top" wrapText="1"/>
    </xf>
    <xf numFmtId="0" fontId="10" fillId="2" borderId="7" xfId="1" applyFont="1" applyFill="1" applyBorder="1" applyAlignment="1">
      <alignment vertical="top" wrapText="1"/>
    </xf>
    <xf numFmtId="0" fontId="10" fillId="2" borderId="12" xfId="1" applyFont="1" applyFill="1" applyBorder="1" applyAlignment="1">
      <alignment vertical="top" wrapText="1"/>
    </xf>
    <xf numFmtId="0" fontId="10" fillId="2" borderId="7" xfId="1" applyFont="1" applyFill="1" applyBorder="1" applyAlignment="1">
      <alignment horizontal="center" vertical="top" wrapText="1"/>
    </xf>
    <xf numFmtId="0" fontId="10" fillId="2" borderId="26" xfId="1" applyFont="1" applyFill="1" applyBorder="1" applyAlignment="1">
      <alignment horizontal="center" vertical="top" wrapText="1"/>
    </xf>
    <xf numFmtId="0" fontId="10" fillId="2" borderId="11" xfId="1" applyFont="1" applyFill="1" applyBorder="1" applyAlignment="1">
      <alignment vertical="top" wrapText="1"/>
    </xf>
    <xf numFmtId="0" fontId="18" fillId="0" borderId="27" xfId="1" applyFont="1" applyBorder="1"/>
    <xf numFmtId="0" fontId="18" fillId="0" borderId="30" xfId="1" applyFont="1" applyBorder="1"/>
    <xf numFmtId="0" fontId="8" fillId="9" borderId="15" xfId="1" applyFont="1" applyFill="1" applyBorder="1" applyAlignment="1">
      <alignment horizontal="left" vertical="top" wrapText="1"/>
    </xf>
    <xf numFmtId="0" fontId="8" fillId="9" borderId="18" xfId="1" applyFont="1" applyFill="1" applyBorder="1" applyAlignment="1">
      <alignment horizontal="left" wrapText="1"/>
    </xf>
    <xf numFmtId="0" fontId="8" fillId="9" borderId="21" xfId="1" applyFont="1" applyFill="1" applyBorder="1" applyAlignment="1">
      <alignment horizontal="left" wrapText="1"/>
    </xf>
    <xf numFmtId="0" fontId="8" fillId="9" borderId="15" xfId="1" applyFont="1" applyFill="1" applyBorder="1" applyAlignment="1">
      <alignment horizontal="left" wrapText="1"/>
    </xf>
    <xf numFmtId="0" fontId="18" fillId="2" borderId="6" xfId="1" applyFont="1" applyFill="1" applyBorder="1" applyAlignment="1">
      <alignment horizontal="left" wrapText="1"/>
    </xf>
    <xf numFmtId="0" fontId="18" fillId="2" borderId="15" xfId="1" applyFont="1" applyFill="1" applyBorder="1" applyAlignment="1">
      <alignment horizontal="left" wrapText="1"/>
    </xf>
    <xf numFmtId="0" fontId="18" fillId="0" borderId="18" xfId="0" applyFont="1" applyBorder="1" applyAlignment="1">
      <alignment horizontal="left" vertical="top"/>
    </xf>
    <xf numFmtId="0" fontId="18" fillId="0" borderId="19" xfId="0" applyFont="1" applyBorder="1" applyAlignment="1">
      <alignment horizontal="left"/>
    </xf>
    <xf numFmtId="0" fontId="18" fillId="0" borderId="0" xfId="1" applyFont="1" applyAlignment="1">
      <alignment horizontal="left" vertical="top" wrapText="1"/>
    </xf>
    <xf numFmtId="0" fontId="18" fillId="2" borderId="18" xfId="0" applyFont="1" applyFill="1" applyBorder="1" applyAlignment="1">
      <alignment horizontal="left"/>
    </xf>
    <xf numFmtId="0" fontId="8" fillId="9" borderId="26" xfId="1" applyFont="1" applyFill="1" applyBorder="1" applyAlignment="1">
      <alignment horizontal="left" wrapText="1"/>
    </xf>
    <xf numFmtId="0" fontId="18" fillId="0" borderId="15" xfId="1" applyFont="1" applyBorder="1" applyAlignment="1">
      <alignment horizontal="left" wrapText="1"/>
    </xf>
    <xf numFmtId="0" fontId="8" fillId="9" borderId="7" xfId="1" applyFont="1" applyFill="1" applyBorder="1" applyAlignment="1">
      <alignment horizontal="left" wrapText="1"/>
    </xf>
    <xf numFmtId="0" fontId="8" fillId="9" borderId="21" xfId="1" applyFont="1" applyFill="1" applyBorder="1" applyAlignment="1">
      <alignment horizontal="left" vertical="top" wrapText="1"/>
    </xf>
    <xf numFmtId="0" fontId="8" fillId="9" borderId="26" xfId="1" applyFont="1" applyFill="1" applyBorder="1" applyAlignment="1">
      <alignment horizontal="left" vertical="top" wrapText="1"/>
    </xf>
    <xf numFmtId="0" fontId="8" fillId="9" borderId="27" xfId="1" applyFont="1" applyFill="1" applyBorder="1" applyAlignment="1">
      <alignment horizontal="left" vertical="top" wrapText="1"/>
    </xf>
    <xf numFmtId="0" fontId="8" fillId="9" borderId="33" xfId="1" applyFont="1" applyFill="1" applyBorder="1" applyAlignment="1">
      <alignment horizontal="left" wrapText="1"/>
    </xf>
    <xf numFmtId="0" fontId="8" fillId="7" borderId="33" xfId="1" applyFont="1" applyFill="1" applyBorder="1" applyAlignment="1">
      <alignment horizontal="left" wrapText="1"/>
    </xf>
    <xf numFmtId="0" fontId="8" fillId="9" borderId="37" xfId="1" applyFont="1" applyFill="1" applyBorder="1" applyAlignment="1">
      <alignment horizontal="left" wrapText="1"/>
    </xf>
    <xf numFmtId="0" fontId="8" fillId="9" borderId="27" xfId="1" applyFont="1" applyFill="1" applyBorder="1" applyAlignment="1">
      <alignment horizontal="left" wrapText="1"/>
    </xf>
    <xf numFmtId="0" fontId="8" fillId="9" borderId="34" xfId="1" applyFont="1" applyFill="1" applyBorder="1" applyAlignment="1">
      <alignment horizontal="left" wrapText="1"/>
    </xf>
    <xf numFmtId="0" fontId="8" fillId="9" borderId="10" xfId="1" applyFont="1" applyFill="1" applyBorder="1" applyAlignment="1">
      <alignment horizontal="left" wrapText="1"/>
    </xf>
    <xf numFmtId="0" fontId="8" fillId="9" borderId="28" xfId="1" applyFont="1" applyFill="1" applyBorder="1" applyAlignment="1">
      <alignment horizontal="left" wrapText="1"/>
    </xf>
    <xf numFmtId="0" fontId="8" fillId="9" borderId="2" xfId="1" applyFont="1" applyFill="1" applyBorder="1" applyAlignment="1">
      <alignment horizontal="left" wrapText="1"/>
    </xf>
    <xf numFmtId="0" fontId="8" fillId="9" borderId="30" xfId="1" applyFont="1" applyFill="1" applyBorder="1" applyAlignment="1">
      <alignment horizontal="left" wrapText="1"/>
    </xf>
    <xf numFmtId="0" fontId="8" fillId="9" borderId="28" xfId="1" applyFont="1" applyFill="1" applyBorder="1" applyAlignment="1">
      <alignment horizontal="left" vertical="top" wrapText="1"/>
    </xf>
    <xf numFmtId="0" fontId="8" fillId="9" borderId="33" xfId="1" applyFont="1" applyFill="1" applyBorder="1" applyAlignment="1">
      <alignment horizontal="left" vertical="top" wrapText="1"/>
    </xf>
    <xf numFmtId="0" fontId="18" fillId="9" borderId="2" xfId="1" applyFont="1" applyFill="1" applyBorder="1" applyAlignment="1">
      <alignment vertical="top" wrapText="1"/>
    </xf>
    <xf numFmtId="0" fontId="18" fillId="9" borderId="28" xfId="1" applyFont="1" applyFill="1" applyBorder="1" applyAlignment="1">
      <alignment horizontal="left" wrapText="1"/>
    </xf>
    <xf numFmtId="0" fontId="18" fillId="9" borderId="27" xfId="1" applyFont="1" applyFill="1" applyBorder="1" applyAlignment="1">
      <alignment vertical="top" wrapText="1"/>
    </xf>
    <xf numFmtId="0" fontId="8" fillId="9" borderId="5" xfId="1" applyFont="1" applyFill="1" applyBorder="1" applyAlignment="1">
      <alignment horizontal="left" wrapText="1"/>
    </xf>
    <xf numFmtId="0" fontId="18" fillId="9" borderId="27" xfId="1" applyFont="1" applyFill="1" applyBorder="1" applyAlignment="1">
      <alignment horizontal="left" vertical="top" wrapText="1"/>
    </xf>
    <xf numFmtId="0" fontId="8" fillId="9" borderId="30" xfId="1" applyFont="1" applyFill="1" applyBorder="1" applyAlignment="1">
      <alignment horizontal="left" vertical="top" wrapText="1"/>
    </xf>
    <xf numFmtId="0" fontId="8" fillId="7" borderId="2" xfId="1" applyFont="1" applyFill="1" applyBorder="1" applyAlignment="1">
      <alignment horizontal="left" wrapText="1"/>
    </xf>
    <xf numFmtId="0" fontId="8" fillId="9" borderId="2" xfId="1" applyFont="1" applyFill="1" applyBorder="1" applyAlignment="1">
      <alignment horizontal="left" vertical="top" wrapText="1"/>
    </xf>
    <xf numFmtId="0" fontId="8" fillId="9" borderId="34" xfId="1" applyFont="1" applyFill="1" applyBorder="1" applyAlignment="1">
      <alignment horizontal="left" vertical="top" wrapText="1"/>
    </xf>
    <xf numFmtId="0" fontId="18" fillId="9" borderId="33" xfId="1" applyFont="1" applyFill="1" applyBorder="1" applyAlignment="1">
      <alignment horizontal="left" wrapText="1"/>
    </xf>
    <xf numFmtId="0" fontId="18" fillId="9" borderId="33" xfId="1" applyFont="1" applyFill="1" applyBorder="1" applyAlignment="1">
      <alignment horizontal="left" vertical="top" wrapText="1"/>
    </xf>
    <xf numFmtId="0" fontId="18" fillId="9" borderId="33" xfId="1" applyFont="1" applyFill="1" applyBorder="1" applyAlignment="1">
      <alignment vertical="top" wrapText="1"/>
    </xf>
    <xf numFmtId="0" fontId="8" fillId="9" borderId="15" xfId="1" applyFont="1" applyFill="1" applyBorder="1" applyAlignment="1">
      <alignment horizontal="center"/>
    </xf>
    <xf numFmtId="0" fontId="8" fillId="9" borderId="18" xfId="1" applyFont="1" applyFill="1" applyBorder="1" applyAlignment="1">
      <alignment horizontal="center"/>
    </xf>
    <xf numFmtId="0" fontId="8" fillId="7" borderId="18" xfId="1" applyFont="1" applyFill="1" applyBorder="1" applyAlignment="1">
      <alignment horizontal="center"/>
    </xf>
    <xf numFmtId="0" fontId="8" fillId="9" borderId="19" xfId="1" applyFont="1" applyFill="1" applyBorder="1" applyAlignment="1">
      <alignment horizontal="center"/>
    </xf>
    <xf numFmtId="0" fontId="8" fillId="9" borderId="24" xfId="1" applyFont="1" applyFill="1" applyBorder="1" applyAlignment="1">
      <alignment horizontal="center"/>
    </xf>
    <xf numFmtId="0" fontId="8" fillId="9" borderId="12" xfId="1" applyFont="1" applyFill="1" applyBorder="1" applyAlignment="1">
      <alignment horizontal="center"/>
    </xf>
    <xf numFmtId="0" fontId="8" fillId="9" borderId="11" xfId="1" applyFont="1" applyFill="1" applyBorder="1" applyAlignment="1">
      <alignment horizontal="center"/>
    </xf>
    <xf numFmtId="0" fontId="8" fillId="9" borderId="7" xfId="1" applyFont="1" applyFill="1" applyBorder="1" applyAlignment="1">
      <alignment horizontal="center"/>
    </xf>
    <xf numFmtId="0" fontId="4" fillId="0" borderId="31" xfId="1" applyFont="1" applyBorder="1" applyAlignment="1">
      <alignment horizontal="center"/>
    </xf>
    <xf numFmtId="0" fontId="4" fillId="0" borderId="18" xfId="1" applyFont="1" applyBorder="1" applyAlignment="1">
      <alignment horizontal="center"/>
    </xf>
    <xf numFmtId="0" fontId="18" fillId="9" borderId="35" xfId="1" applyFont="1" applyFill="1" applyBorder="1" applyAlignment="1">
      <alignment vertical="top" wrapText="1"/>
    </xf>
    <xf numFmtId="0" fontId="18" fillId="9" borderId="31" xfId="1" applyFont="1" applyFill="1" applyBorder="1" applyAlignment="1">
      <alignment vertical="top" wrapText="1"/>
    </xf>
    <xf numFmtId="0" fontId="18" fillId="9" borderId="31" xfId="1" applyFont="1" applyFill="1" applyBorder="1" applyAlignment="1">
      <alignment horizontal="left" vertical="top" wrapText="1"/>
    </xf>
    <xf numFmtId="0" fontId="18" fillId="9" borderId="38" xfId="1" applyFont="1" applyFill="1" applyBorder="1" applyAlignment="1">
      <alignment horizontal="left" vertical="top" wrapText="1"/>
    </xf>
    <xf numFmtId="0" fontId="18" fillId="9" borderId="14" xfId="1" applyFont="1" applyFill="1" applyBorder="1" applyAlignment="1">
      <alignment horizontal="left" vertical="top" wrapText="1"/>
    </xf>
    <xf numFmtId="0" fontId="18" fillId="9" borderId="34" xfId="1" applyFont="1" applyFill="1" applyBorder="1" applyAlignment="1">
      <alignment horizontal="left" vertical="top" wrapText="1"/>
    </xf>
    <xf numFmtId="0" fontId="18" fillId="9" borderId="28" xfId="1" applyFont="1" applyFill="1" applyBorder="1" applyAlignment="1">
      <alignment horizontal="left" vertical="top" wrapText="1"/>
    </xf>
    <xf numFmtId="0" fontId="18" fillId="9" borderId="34" xfId="1" applyFont="1" applyFill="1" applyBorder="1" applyAlignment="1">
      <alignment horizontal="left" wrapText="1"/>
    </xf>
    <xf numFmtId="0" fontId="18" fillId="9" borderId="37" xfId="1" applyFont="1" applyFill="1" applyBorder="1" applyAlignment="1">
      <alignment horizontal="left" wrapText="1"/>
    </xf>
    <xf numFmtId="0" fontId="18" fillId="9" borderId="5" xfId="1" applyFont="1" applyFill="1" applyBorder="1" applyAlignment="1">
      <alignment horizontal="left" vertical="top" wrapText="1"/>
    </xf>
    <xf numFmtId="0" fontId="18" fillId="2" borderId="31" xfId="1" applyFont="1" applyFill="1" applyBorder="1" applyAlignment="1">
      <alignment horizontal="left" vertical="top" wrapText="1"/>
    </xf>
    <xf numFmtId="0" fontId="18" fillId="9" borderId="30" xfId="1" applyFont="1" applyFill="1" applyBorder="1" applyAlignment="1">
      <alignment horizontal="left" vertical="top" wrapText="1"/>
    </xf>
    <xf numFmtId="0" fontId="18" fillId="9" borderId="0" xfId="1" applyFont="1" applyFill="1" applyAlignment="1">
      <alignment horizontal="left" vertical="top" wrapText="1"/>
    </xf>
    <xf numFmtId="0" fontId="18" fillId="9" borderId="8" xfId="1" applyFont="1" applyFill="1" applyBorder="1" applyAlignment="1">
      <alignment horizontal="left" vertical="top" wrapText="1"/>
    </xf>
    <xf numFmtId="0" fontId="3" fillId="0" borderId="0" xfId="1" applyAlignment="1">
      <alignment horizontal="center"/>
    </xf>
    <xf numFmtId="0" fontId="3" fillId="0" borderId="12" xfId="1" applyBorder="1" applyAlignment="1">
      <alignment horizontal="center"/>
    </xf>
    <xf numFmtId="0" fontId="18" fillId="0" borderId="24" xfId="0" applyFont="1" applyBorder="1" applyAlignment="1">
      <alignment horizontal="left"/>
    </xf>
    <xf numFmtId="0" fontId="18" fillId="0" borderId="21" xfId="0" applyFont="1" applyBorder="1" applyAlignment="1">
      <alignment horizontal="left"/>
    </xf>
    <xf numFmtId="0" fontId="3" fillId="0" borderId="14" xfId="1" applyBorder="1" applyAlignment="1">
      <alignment horizontal="center" vertical="center"/>
    </xf>
    <xf numFmtId="0" fontId="3" fillId="0" borderId="19" xfId="1" applyBorder="1" applyAlignment="1">
      <alignment horizontal="center" vertical="center"/>
    </xf>
    <xf numFmtId="0" fontId="3" fillId="0" borderId="38" xfId="1" applyBorder="1" applyAlignment="1">
      <alignment horizontal="center" vertical="top"/>
    </xf>
    <xf numFmtId="0" fontId="3" fillId="0" borderId="21" xfId="1" applyBorder="1" applyAlignment="1">
      <alignment horizontal="center" vertical="top"/>
    </xf>
    <xf numFmtId="0" fontId="8" fillId="7" borderId="37" xfId="1" applyFont="1" applyFill="1" applyBorder="1" applyAlignment="1">
      <alignment horizontal="left" wrapText="1"/>
    </xf>
    <xf numFmtId="0" fontId="8" fillId="7" borderId="24" xfId="1" applyFont="1" applyFill="1" applyBorder="1" applyAlignment="1">
      <alignment horizontal="center"/>
    </xf>
    <xf numFmtId="0" fontId="3" fillId="0" borderId="3" xfId="1" applyBorder="1" applyAlignment="1">
      <alignment horizontal="center"/>
    </xf>
    <xf numFmtId="0" fontId="3" fillId="0" borderId="26" xfId="1" applyBorder="1" applyAlignment="1">
      <alignment horizontal="center"/>
    </xf>
    <xf numFmtId="0" fontId="3" fillId="0" borderId="8" xfId="1" applyBorder="1" applyAlignment="1">
      <alignment horizontal="center"/>
    </xf>
    <xf numFmtId="0" fontId="3" fillId="0" borderId="11" xfId="1" applyBorder="1" applyAlignment="1">
      <alignment horizontal="center"/>
    </xf>
    <xf numFmtId="0" fontId="8" fillId="9" borderId="37" xfId="1" applyFont="1" applyFill="1" applyBorder="1" applyAlignment="1">
      <alignment horizontal="left" vertical="top" wrapText="1"/>
    </xf>
    <xf numFmtId="0" fontId="3" fillId="0" borderId="3" xfId="1" applyBorder="1" applyAlignment="1">
      <alignment horizontal="center" vertical="top"/>
    </xf>
    <xf numFmtId="0" fontId="3" fillId="0" borderId="26" xfId="1" applyBorder="1" applyAlignment="1">
      <alignment horizontal="center" vertical="top"/>
    </xf>
    <xf numFmtId="0" fontId="3" fillId="0" borderId="14" xfId="1" applyBorder="1" applyAlignment="1">
      <alignment horizontal="center" vertical="top"/>
    </xf>
    <xf numFmtId="0" fontId="3" fillId="0" borderId="19" xfId="1" applyBorder="1" applyAlignment="1">
      <alignment horizontal="center" vertical="top"/>
    </xf>
    <xf numFmtId="0" fontId="8" fillId="9" borderId="19" xfId="1" applyFont="1" applyFill="1" applyBorder="1" applyAlignment="1">
      <alignment horizontal="center" vertical="top"/>
    </xf>
    <xf numFmtId="0" fontId="3" fillId="0" borderId="32" xfId="1" applyBorder="1" applyAlignment="1">
      <alignment horizontal="center" vertical="top"/>
    </xf>
    <xf numFmtId="0" fontId="3" fillId="0" borderId="24" xfId="1" applyBorder="1" applyAlignment="1">
      <alignment horizontal="center" vertical="top"/>
    </xf>
    <xf numFmtId="0" fontId="8" fillId="9" borderId="7" xfId="1" applyFont="1" applyFill="1" applyBorder="1" applyAlignment="1">
      <alignment horizontal="center" vertical="center"/>
    </xf>
    <xf numFmtId="0" fontId="8" fillId="9" borderId="19" xfId="1" applyFont="1" applyFill="1" applyBorder="1" applyAlignment="1">
      <alignment horizontal="center" vertical="center"/>
    </xf>
    <xf numFmtId="0" fontId="8" fillId="9" borderId="12" xfId="1" applyFont="1" applyFill="1" applyBorder="1" applyAlignment="1">
      <alignment horizontal="center" vertical="center"/>
    </xf>
    <xf numFmtId="0" fontId="8" fillId="9" borderId="12" xfId="1" applyFont="1" applyFill="1" applyBorder="1" applyAlignment="1">
      <alignment horizontal="center" vertical="top"/>
    </xf>
    <xf numFmtId="0" fontId="18" fillId="2" borderId="27" xfId="1" applyFont="1" applyFill="1" applyBorder="1" applyAlignment="1">
      <alignment horizontal="left" vertical="top" wrapText="1"/>
    </xf>
    <xf numFmtId="0" fontId="18" fillId="2" borderId="33" xfId="1" applyFont="1" applyFill="1" applyBorder="1" applyAlignment="1">
      <alignment horizontal="left" vertical="top" wrapText="1"/>
    </xf>
    <xf numFmtId="0" fontId="18" fillId="2" borderId="37" xfId="1" applyFont="1" applyFill="1" applyBorder="1" applyAlignment="1">
      <alignment horizontal="left" vertical="top" wrapText="1"/>
    </xf>
    <xf numFmtId="0" fontId="3" fillId="0" borderId="39" xfId="1" applyBorder="1" applyAlignment="1">
      <alignment horizontal="center"/>
    </xf>
    <xf numFmtId="0" fontId="3" fillId="0" borderId="40" xfId="1" applyBorder="1" applyAlignment="1">
      <alignment horizontal="center"/>
    </xf>
    <xf numFmtId="0" fontId="3" fillId="0" borderId="41" xfId="1" applyBorder="1" applyAlignment="1">
      <alignment horizontal="center"/>
    </xf>
    <xf numFmtId="0" fontId="3" fillId="0" borderId="46" xfId="1" applyBorder="1" applyAlignment="1">
      <alignment horizontal="center"/>
    </xf>
    <xf numFmtId="0" fontId="3" fillId="0" borderId="47" xfId="1" applyBorder="1" applyAlignment="1">
      <alignment horizontal="center"/>
    </xf>
    <xf numFmtId="0" fontId="3" fillId="0" borderId="48" xfId="1" applyBorder="1" applyAlignment="1">
      <alignment horizontal="center"/>
    </xf>
    <xf numFmtId="0" fontId="18" fillId="2" borderId="0" xfId="1" applyFont="1" applyFill="1" applyAlignment="1">
      <alignment horizontal="left" vertical="top" wrapText="1"/>
    </xf>
    <xf numFmtId="0" fontId="18" fillId="2" borderId="10" xfId="1" applyFont="1" applyFill="1" applyBorder="1" applyAlignment="1">
      <alignment horizontal="left" vertical="top" wrapText="1"/>
    </xf>
    <xf numFmtId="0" fontId="18" fillId="0" borderId="14" xfId="1" applyFont="1" applyBorder="1" applyAlignment="1">
      <alignment horizontal="left" vertical="top" wrapText="1"/>
    </xf>
    <xf numFmtId="0" fontId="18" fillId="0" borderId="8" xfId="1" applyFont="1" applyBorder="1" applyAlignment="1">
      <alignment horizontal="left" vertical="top" wrapText="1"/>
    </xf>
    <xf numFmtId="0" fontId="3" fillId="0" borderId="49" xfId="1" applyBorder="1" applyAlignment="1">
      <alignment horizontal="center"/>
    </xf>
    <xf numFmtId="0" fontId="3" fillId="0" borderId="50" xfId="1" applyBorder="1" applyAlignment="1">
      <alignment horizontal="center"/>
    </xf>
    <xf numFmtId="0" fontId="3" fillId="0" borderId="51" xfId="1" applyBorder="1" applyAlignment="1">
      <alignment horizontal="center"/>
    </xf>
    <xf numFmtId="0" fontId="8" fillId="9" borderId="10" xfId="1" applyFont="1" applyFill="1" applyBorder="1" applyAlignment="1">
      <alignment horizontal="left" vertical="top" wrapText="1"/>
    </xf>
    <xf numFmtId="0" fontId="18" fillId="0" borderId="33" xfId="0" applyFont="1" applyBorder="1" applyAlignment="1">
      <alignment horizontal="left"/>
    </xf>
    <xf numFmtId="0" fontId="18" fillId="0" borderId="34" xfId="1" applyFont="1" applyBorder="1" applyAlignment="1">
      <alignment horizontal="left" vertical="top" wrapText="1"/>
    </xf>
    <xf numFmtId="0" fontId="3" fillId="0" borderId="42" xfId="1" applyBorder="1" applyAlignment="1">
      <alignment horizontal="center"/>
    </xf>
    <xf numFmtId="0" fontId="3" fillId="0" borderId="52" xfId="1" applyBorder="1" applyAlignment="1">
      <alignment horizontal="center"/>
    </xf>
    <xf numFmtId="0" fontId="18" fillId="0" borderId="16" xfId="1" applyFont="1" applyBorder="1" applyAlignment="1">
      <alignment horizontal="left" vertical="top" wrapText="1"/>
    </xf>
    <xf numFmtId="0" fontId="18" fillId="0" borderId="33" xfId="0" applyFont="1" applyBorder="1" applyAlignment="1">
      <alignment horizontal="left" vertical="top"/>
    </xf>
    <xf numFmtId="0" fontId="18" fillId="0" borderId="31" xfId="1" applyFont="1" applyBorder="1" applyAlignment="1">
      <alignment horizontal="left" vertical="top" wrapText="1"/>
    </xf>
    <xf numFmtId="0" fontId="18" fillId="0" borderId="33" xfId="1" applyFont="1" applyBorder="1" applyAlignment="1">
      <alignment horizontal="left" vertical="top" wrapText="1"/>
    </xf>
    <xf numFmtId="0" fontId="18" fillId="0" borderId="38" xfId="1" applyFont="1" applyBorder="1" applyAlignment="1">
      <alignment horizontal="left" vertical="top" wrapText="1"/>
    </xf>
    <xf numFmtId="0" fontId="3" fillId="0" borderId="39" xfId="1" applyBorder="1" applyAlignment="1">
      <alignment horizontal="center" vertical="top"/>
    </xf>
    <xf numFmtId="0" fontId="3" fillId="0" borderId="50" xfId="1" applyBorder="1" applyAlignment="1">
      <alignment horizontal="center" vertical="top"/>
    </xf>
    <xf numFmtId="0" fontId="18" fillId="2" borderId="5" xfId="1" applyFont="1" applyFill="1" applyBorder="1" applyAlignment="1">
      <alignment horizontal="left" vertical="top" wrapText="1"/>
    </xf>
    <xf numFmtId="0" fontId="18" fillId="0" borderId="35" xfId="1" applyFont="1" applyBorder="1" applyAlignment="1">
      <alignment horizontal="left" vertical="top" wrapText="1"/>
    </xf>
    <xf numFmtId="0" fontId="3" fillId="0" borderId="40" xfId="1" applyBorder="1" applyAlignment="1">
      <alignment horizontal="center" vertical="top"/>
    </xf>
    <xf numFmtId="0" fontId="3" fillId="0" borderId="49" xfId="1" applyBorder="1" applyAlignment="1">
      <alignment horizontal="center" vertical="top"/>
    </xf>
    <xf numFmtId="0" fontId="18" fillId="2" borderId="16" xfId="1" applyFont="1" applyFill="1" applyBorder="1" applyAlignment="1">
      <alignment horizontal="left" vertical="top" wrapText="1"/>
    </xf>
    <xf numFmtId="0" fontId="18" fillId="0" borderId="37" xfId="1" applyFont="1" applyBorder="1" applyAlignment="1">
      <alignment horizontal="left" vertical="top" wrapText="1"/>
    </xf>
    <xf numFmtId="0" fontId="18" fillId="0" borderId="28" xfId="0" applyFont="1" applyBorder="1" applyAlignment="1">
      <alignment horizontal="left"/>
    </xf>
    <xf numFmtId="0" fontId="18" fillId="0" borderId="27" xfId="1" applyFont="1" applyBorder="1" applyAlignment="1">
      <alignment horizontal="left" vertical="top" wrapText="1"/>
    </xf>
    <xf numFmtId="0" fontId="18" fillId="0" borderId="32" xfId="1" applyFont="1" applyBorder="1" applyAlignment="1">
      <alignment horizontal="left" vertical="top" wrapText="1"/>
    </xf>
    <xf numFmtId="0" fontId="3" fillId="0" borderId="41" xfId="1" applyBorder="1" applyAlignment="1">
      <alignment horizontal="center" vertical="top"/>
    </xf>
    <xf numFmtId="0" fontId="3" fillId="0" borderId="51" xfId="1" applyBorder="1" applyAlignment="1">
      <alignment horizontal="center" vertical="top"/>
    </xf>
    <xf numFmtId="0" fontId="3" fillId="0" borderId="42" xfId="1" applyBorder="1" applyAlignment="1">
      <alignment horizontal="center" vertical="top"/>
    </xf>
    <xf numFmtId="0" fontId="3" fillId="0" borderId="52" xfId="1" applyBorder="1" applyAlignment="1">
      <alignment horizontal="center" vertical="top"/>
    </xf>
    <xf numFmtId="0" fontId="18" fillId="9" borderId="27" xfId="1" applyFont="1" applyFill="1" applyBorder="1" applyAlignment="1">
      <alignment horizontal="left" wrapText="1"/>
    </xf>
    <xf numFmtId="0" fontId="3" fillId="0" borderId="35" xfId="1" applyBorder="1" applyAlignment="1">
      <alignment horizontal="center" vertical="top"/>
    </xf>
    <xf numFmtId="0" fontId="3" fillId="0" borderId="15" xfId="1" applyBorder="1" applyAlignment="1">
      <alignment horizontal="center" vertical="top"/>
    </xf>
    <xf numFmtId="0" fontId="3" fillId="2" borderId="14" xfId="1" applyFill="1" applyBorder="1" applyAlignment="1">
      <alignment horizontal="center"/>
    </xf>
    <xf numFmtId="0" fontId="3" fillId="2" borderId="19" xfId="1" applyFill="1" applyBorder="1" applyAlignment="1">
      <alignment horizontal="center"/>
    </xf>
    <xf numFmtId="0" fontId="3" fillId="2" borderId="32" xfId="1" applyFill="1" applyBorder="1" applyAlignment="1">
      <alignment horizontal="center"/>
    </xf>
    <xf numFmtId="0" fontId="3" fillId="2" borderId="24" xfId="1" applyFill="1" applyBorder="1" applyAlignment="1">
      <alignment horizontal="center"/>
    </xf>
    <xf numFmtId="0" fontId="3" fillId="2" borderId="35" xfId="1" applyFill="1" applyBorder="1" applyAlignment="1">
      <alignment horizontal="center"/>
    </xf>
    <xf numFmtId="0" fontId="3" fillId="2" borderId="15" xfId="1" applyFill="1" applyBorder="1" applyAlignment="1">
      <alignment horizontal="center"/>
    </xf>
    <xf numFmtId="0" fontId="3" fillId="2" borderId="38" xfId="1" applyFill="1" applyBorder="1" applyAlignment="1">
      <alignment horizontal="center"/>
    </xf>
    <xf numFmtId="0" fontId="3" fillId="2" borderId="21" xfId="1" applyFill="1" applyBorder="1" applyAlignment="1">
      <alignment horizontal="center"/>
    </xf>
    <xf numFmtId="0" fontId="3" fillId="2" borderId="35" xfId="1" applyFill="1" applyBorder="1" applyAlignment="1">
      <alignment horizontal="center" vertical="top"/>
    </xf>
    <xf numFmtId="0" fontId="3" fillId="2" borderId="15" xfId="1" applyFill="1" applyBorder="1" applyAlignment="1">
      <alignment horizontal="center" vertical="top"/>
    </xf>
    <xf numFmtId="0" fontId="18" fillId="9" borderId="28" xfId="1" applyFont="1" applyFill="1" applyBorder="1" applyAlignment="1">
      <alignment vertical="top" wrapText="1"/>
    </xf>
    <xf numFmtId="0" fontId="3" fillId="0" borderId="3" xfId="1" applyBorder="1" applyAlignment="1">
      <alignment horizontal="center" vertical="center"/>
    </xf>
    <xf numFmtId="0" fontId="3" fillId="0" borderId="26" xfId="1" applyBorder="1" applyAlignment="1">
      <alignment horizontal="center" vertical="center"/>
    </xf>
    <xf numFmtId="0" fontId="18" fillId="9" borderId="2" xfId="1" applyFont="1" applyFill="1" applyBorder="1" applyAlignment="1">
      <alignment vertical="center" wrapText="1"/>
    </xf>
    <xf numFmtId="0" fontId="3" fillId="0" borderId="35" xfId="1" applyBorder="1" applyAlignment="1">
      <alignment horizontal="center" vertical="center"/>
    </xf>
    <xf numFmtId="0" fontId="3" fillId="0" borderId="15" xfId="1" applyBorder="1" applyAlignment="1">
      <alignment horizontal="center" vertical="center"/>
    </xf>
    <xf numFmtId="0" fontId="3" fillId="0" borderId="38" xfId="1" applyBorder="1" applyAlignment="1">
      <alignment horizontal="center" vertical="center"/>
    </xf>
    <xf numFmtId="0" fontId="3" fillId="0" borderId="21" xfId="1" applyBorder="1" applyAlignment="1">
      <alignment horizontal="center" vertical="center"/>
    </xf>
    <xf numFmtId="0" fontId="18" fillId="9" borderId="34" xfId="1" applyFont="1" applyFill="1" applyBorder="1" applyAlignment="1">
      <alignment vertical="top" wrapText="1"/>
    </xf>
    <xf numFmtId="0" fontId="3" fillId="0" borderId="32" xfId="1" applyBorder="1" applyAlignment="1">
      <alignment horizontal="center" vertical="center"/>
    </xf>
    <xf numFmtId="0" fontId="3" fillId="0" borderId="24" xfId="1" applyBorder="1" applyAlignment="1">
      <alignment horizontal="center" vertical="center"/>
    </xf>
    <xf numFmtId="0" fontId="18" fillId="9" borderId="37" xfId="1" applyFont="1" applyFill="1" applyBorder="1" applyAlignment="1">
      <alignment vertical="top" wrapText="1"/>
    </xf>
    <xf numFmtId="0" fontId="18" fillId="0" borderId="21" xfId="1" applyFont="1" applyBorder="1" applyAlignment="1">
      <alignment horizontal="center" vertical="center"/>
    </xf>
    <xf numFmtId="0" fontId="8" fillId="0" borderId="0" xfId="1" applyFont="1" applyAlignment="1">
      <alignment vertical="top"/>
    </xf>
    <xf numFmtId="0" fontId="3" fillId="0" borderId="0" xfId="1" applyAlignment="1">
      <alignment horizontal="center" vertical="top"/>
    </xf>
    <xf numFmtId="0" fontId="3" fillId="0" borderId="12" xfId="1" applyBorder="1" applyAlignment="1">
      <alignment horizontal="center" vertical="top"/>
    </xf>
    <xf numFmtId="0" fontId="3" fillId="0" borderId="16" xfId="1" applyBorder="1" applyAlignment="1">
      <alignment horizontal="center"/>
    </xf>
    <xf numFmtId="0" fontId="3" fillId="0" borderId="7" xfId="1" applyBorder="1" applyAlignment="1">
      <alignment horizontal="center"/>
    </xf>
    <xf numFmtId="0" fontId="3" fillId="0" borderId="54" xfId="1" applyBorder="1" applyAlignment="1">
      <alignment horizontal="center"/>
    </xf>
    <xf numFmtId="0" fontId="3" fillId="0" borderId="55" xfId="1" applyBorder="1" applyAlignment="1">
      <alignment horizontal="center"/>
    </xf>
    <xf numFmtId="0" fontId="18" fillId="2" borderId="3" xfId="1" applyFont="1" applyFill="1" applyBorder="1" applyAlignment="1">
      <alignment horizontal="left" vertical="top" wrapText="1"/>
    </xf>
    <xf numFmtId="0" fontId="8" fillId="7" borderId="28" xfId="1" applyFont="1" applyFill="1" applyBorder="1" applyAlignment="1">
      <alignment horizontal="left" wrapText="1"/>
    </xf>
    <xf numFmtId="0" fontId="8" fillId="7" borderId="19" xfId="1" applyFont="1" applyFill="1" applyBorder="1" applyAlignment="1">
      <alignment horizontal="center"/>
    </xf>
    <xf numFmtId="0" fontId="3" fillId="0" borderId="16" xfId="1" applyBorder="1" applyAlignment="1">
      <alignment horizontal="center" vertical="top"/>
    </xf>
    <xf numFmtId="0" fontId="3" fillId="0" borderId="7" xfId="1" applyBorder="1" applyAlignment="1">
      <alignment horizontal="center" vertical="top"/>
    </xf>
    <xf numFmtId="0" fontId="8" fillId="9" borderId="5" xfId="1" applyFont="1" applyFill="1" applyBorder="1" applyAlignment="1">
      <alignment horizontal="left" vertical="top" wrapText="1"/>
    </xf>
    <xf numFmtId="0" fontId="8" fillId="9" borderId="7" xfId="1" applyFont="1" applyFill="1" applyBorder="1" applyAlignment="1">
      <alignment horizontal="center" vertical="top"/>
    </xf>
    <xf numFmtId="0" fontId="18" fillId="2" borderId="34" xfId="1" applyFont="1" applyFill="1" applyBorder="1" applyAlignment="1">
      <alignment horizontal="left" vertical="top" wrapText="1"/>
    </xf>
    <xf numFmtId="0" fontId="4" fillId="0" borderId="32" xfId="1" applyFont="1" applyBorder="1" applyAlignment="1">
      <alignment horizontal="center"/>
    </xf>
    <xf numFmtId="0" fontId="4" fillId="0" borderId="24" xfId="1" applyFont="1" applyBorder="1" applyAlignment="1">
      <alignment horizontal="center"/>
    </xf>
    <xf numFmtId="0" fontId="18" fillId="9" borderId="32" xfId="1" applyFont="1" applyFill="1" applyBorder="1" applyAlignment="1">
      <alignment vertical="top" wrapText="1"/>
    </xf>
    <xf numFmtId="0" fontId="4" fillId="0" borderId="31" xfId="1" applyFont="1" applyBorder="1" applyAlignment="1">
      <alignment horizontal="center" vertical="top"/>
    </xf>
    <xf numFmtId="0" fontId="4" fillId="0" borderId="18" xfId="1" applyFont="1" applyBorder="1" applyAlignment="1">
      <alignment horizontal="center" vertical="top"/>
    </xf>
    <xf numFmtId="0" fontId="4" fillId="0" borderId="14" xfId="1" applyFont="1" applyBorder="1" applyAlignment="1">
      <alignment horizontal="center"/>
    </xf>
    <xf numFmtId="0" fontId="4" fillId="0" borderId="19" xfId="1" applyFont="1" applyBorder="1" applyAlignment="1">
      <alignment horizontal="center"/>
    </xf>
    <xf numFmtId="0" fontId="18" fillId="7" borderId="2" xfId="1" applyFont="1" applyFill="1" applyBorder="1" applyAlignment="1">
      <alignment horizontal="left" wrapText="1"/>
    </xf>
    <xf numFmtId="0" fontId="18" fillId="10" borderId="12" xfId="1" applyFont="1" applyFill="1" applyBorder="1" applyAlignment="1">
      <alignment vertical="top" wrapText="1"/>
    </xf>
    <xf numFmtId="0" fontId="18" fillId="10" borderId="11" xfId="1" applyFont="1" applyFill="1" applyBorder="1" applyAlignment="1">
      <alignment vertical="top" wrapText="1"/>
    </xf>
    <xf numFmtId="0" fontId="18" fillId="10" borderId="9" xfId="1" applyFont="1" applyFill="1" applyBorder="1" applyAlignment="1">
      <alignment vertical="top" wrapText="1"/>
    </xf>
    <xf numFmtId="0" fontId="18" fillId="10" borderId="13" xfId="1" applyFont="1" applyFill="1" applyBorder="1" applyAlignment="1">
      <alignment vertical="top" wrapText="1"/>
    </xf>
    <xf numFmtId="0" fontId="14" fillId="5" borderId="7" xfId="1" applyFont="1" applyFill="1" applyBorder="1" applyAlignment="1">
      <alignment vertical="center" wrapText="1"/>
    </xf>
    <xf numFmtId="0" fontId="14" fillId="5" borderId="6" xfId="1" applyFont="1" applyFill="1" applyBorder="1" applyAlignment="1">
      <alignment vertical="center" wrapText="1"/>
    </xf>
    <xf numFmtId="0" fontId="15" fillId="3" borderId="15" xfId="1" applyFont="1" applyFill="1" applyBorder="1" applyAlignment="1">
      <alignment vertical="center" wrapText="1"/>
    </xf>
    <xf numFmtId="0" fontId="16" fillId="3" borderId="15" xfId="1" applyFont="1" applyFill="1" applyBorder="1" applyAlignment="1">
      <alignment vertical="center" wrapText="1"/>
    </xf>
    <xf numFmtId="0" fontId="16" fillId="3" borderId="15" xfId="1" applyFont="1" applyFill="1" applyBorder="1" applyAlignment="1">
      <alignment horizontal="left" vertical="center" wrapText="1"/>
    </xf>
    <xf numFmtId="0" fontId="8" fillId="9" borderId="26" xfId="1" applyFont="1" applyFill="1" applyBorder="1" applyAlignment="1">
      <alignment horizontal="center" vertical="center" wrapText="1"/>
    </xf>
    <xf numFmtId="0" fontId="18" fillId="2" borderId="58" xfId="1" applyFont="1" applyFill="1" applyBorder="1" applyAlignment="1">
      <alignment vertical="top" wrapText="1"/>
    </xf>
    <xf numFmtId="0" fontId="18" fillId="2" borderId="59" xfId="1" applyFont="1" applyFill="1" applyBorder="1" applyAlignment="1">
      <alignment vertical="top" wrapText="1"/>
    </xf>
    <xf numFmtId="0" fontId="18" fillId="2" borderId="60" xfId="1" applyFont="1" applyFill="1" applyBorder="1" applyAlignment="1">
      <alignment vertical="top" wrapText="1"/>
    </xf>
    <xf numFmtId="0" fontId="18" fillId="0" borderId="61" xfId="1" applyFont="1" applyBorder="1" applyAlignment="1">
      <alignment horizontal="center" vertical="top" wrapText="1"/>
    </xf>
    <xf numFmtId="0" fontId="18" fillId="0" borderId="62" xfId="1" applyFont="1" applyBorder="1" applyAlignment="1">
      <alignment horizontal="center" vertical="top" wrapText="1"/>
    </xf>
    <xf numFmtId="0" fontId="18" fillId="0" borderId="63" xfId="1" applyFont="1" applyBorder="1" applyAlignment="1">
      <alignment horizontal="center" vertical="top" wrapText="1"/>
    </xf>
    <xf numFmtId="0" fontId="18" fillId="0" borderId="64" xfId="1" applyFont="1" applyBorder="1" applyAlignment="1">
      <alignment horizontal="center" vertical="top" wrapText="1"/>
    </xf>
    <xf numFmtId="0" fontId="8" fillId="9" borderId="62" xfId="1" applyFont="1" applyFill="1" applyBorder="1" applyAlignment="1">
      <alignment horizontal="center"/>
    </xf>
    <xf numFmtId="0" fontId="8" fillId="9" borderId="63" xfId="1" applyFont="1" applyFill="1" applyBorder="1" applyAlignment="1">
      <alignment horizontal="center"/>
    </xf>
    <xf numFmtId="0" fontId="8" fillId="9" borderId="64" xfId="1" applyFont="1" applyFill="1" applyBorder="1" applyAlignment="1">
      <alignment horizontal="center"/>
    </xf>
    <xf numFmtId="0" fontId="8" fillId="7" borderId="12" xfId="1" applyFont="1" applyFill="1" applyBorder="1" applyAlignment="1">
      <alignment horizontal="center"/>
    </xf>
    <xf numFmtId="0" fontId="8" fillId="9" borderId="65" xfId="1" applyFont="1" applyFill="1" applyBorder="1" applyAlignment="1">
      <alignment horizontal="center"/>
    </xf>
    <xf numFmtId="0" fontId="8" fillId="9" borderId="57" xfId="1" applyFont="1" applyFill="1" applyBorder="1" applyAlignment="1">
      <alignment horizontal="center"/>
    </xf>
    <xf numFmtId="0" fontId="8" fillId="9" borderId="66" xfId="1" applyFont="1" applyFill="1" applyBorder="1" applyAlignment="1">
      <alignment horizontal="center"/>
    </xf>
    <xf numFmtId="0" fontId="8" fillId="9" borderId="67" xfId="1" applyFont="1" applyFill="1" applyBorder="1" applyAlignment="1">
      <alignment horizontal="center"/>
    </xf>
    <xf numFmtId="0" fontId="8" fillId="9" borderId="60" xfId="1" applyFont="1" applyFill="1" applyBorder="1" applyAlignment="1">
      <alignment horizontal="center"/>
    </xf>
    <xf numFmtId="0" fontId="8" fillId="9" borderId="59" xfId="1" applyFont="1" applyFill="1" applyBorder="1" applyAlignment="1">
      <alignment horizontal="center"/>
    </xf>
    <xf numFmtId="0" fontId="8" fillId="9" borderId="62" xfId="1" applyFont="1" applyFill="1" applyBorder="1" applyAlignment="1">
      <alignment horizontal="center" vertical="center"/>
    </xf>
    <xf numFmtId="0" fontId="8" fillId="9" borderId="63" xfId="1" applyFont="1" applyFill="1" applyBorder="1" applyAlignment="1">
      <alignment horizontal="center" vertical="center"/>
    </xf>
    <xf numFmtId="0" fontId="8" fillId="9" borderId="64" xfId="1" applyFont="1" applyFill="1" applyBorder="1" applyAlignment="1">
      <alignment horizontal="center" vertical="center"/>
    </xf>
    <xf numFmtId="0" fontId="8" fillId="9" borderId="65" xfId="1" applyFont="1" applyFill="1" applyBorder="1" applyAlignment="1">
      <alignment horizontal="center" vertical="center"/>
    </xf>
    <xf numFmtId="0" fontId="8" fillId="9" borderId="68" xfId="1" applyFont="1" applyFill="1" applyBorder="1" applyAlignment="1">
      <alignment horizontal="center" vertical="center"/>
    </xf>
    <xf numFmtId="0" fontId="18" fillId="9" borderId="49" xfId="1" applyFont="1" applyFill="1" applyBorder="1" applyAlignment="1">
      <alignment vertical="top" wrapText="1"/>
    </xf>
    <xf numFmtId="0" fontId="8" fillId="9" borderId="50" xfId="1" applyFont="1" applyFill="1" applyBorder="1" applyAlignment="1">
      <alignment horizontal="left" wrapText="1"/>
    </xf>
    <xf numFmtId="0" fontId="8" fillId="9" borderId="51" xfId="1" applyFont="1" applyFill="1" applyBorder="1" applyAlignment="1">
      <alignment horizontal="left" wrapText="1"/>
    </xf>
    <xf numFmtId="0" fontId="8" fillId="9" borderId="69" xfId="1" applyFont="1" applyFill="1" applyBorder="1" applyAlignment="1">
      <alignment horizontal="center"/>
    </xf>
    <xf numFmtId="0" fontId="8" fillId="9" borderId="62" xfId="1" applyFont="1" applyFill="1" applyBorder="1" applyAlignment="1">
      <alignment horizontal="center" vertical="top"/>
    </xf>
    <xf numFmtId="0" fontId="8" fillId="9" borderId="63" xfId="1" applyFont="1" applyFill="1" applyBorder="1" applyAlignment="1">
      <alignment horizontal="center" vertical="top"/>
    </xf>
    <xf numFmtId="0" fontId="8" fillId="9" borderId="64" xfId="1" applyFont="1" applyFill="1" applyBorder="1" applyAlignment="1">
      <alignment horizontal="center" vertical="top"/>
    </xf>
    <xf numFmtId="0" fontId="8" fillId="9" borderId="65" xfId="1" applyFont="1" applyFill="1" applyBorder="1" applyAlignment="1">
      <alignment horizontal="center" vertical="top"/>
    </xf>
    <xf numFmtId="0" fontId="8" fillId="9" borderId="70" xfId="1" applyFont="1" applyFill="1" applyBorder="1" applyAlignment="1">
      <alignment horizontal="center"/>
    </xf>
    <xf numFmtId="0" fontId="8" fillId="9" borderId="7" xfId="1" applyFont="1" applyFill="1" applyBorder="1" applyAlignment="1">
      <alignment horizontal="center" vertical="center" wrapText="1"/>
    </xf>
    <xf numFmtId="0" fontId="8" fillId="9" borderId="11" xfId="1" applyFont="1" applyFill="1" applyBorder="1" applyAlignment="1">
      <alignment horizontal="center" vertical="center" wrapText="1"/>
    </xf>
    <xf numFmtId="0" fontId="8" fillId="9" borderId="62" xfId="1" applyFont="1" applyFill="1" applyBorder="1" applyAlignment="1">
      <alignment horizontal="center" vertical="center" wrapText="1"/>
    </xf>
    <xf numFmtId="0" fontId="8" fillId="9" borderId="64" xfId="1" applyFont="1" applyFill="1" applyBorder="1" applyAlignment="1">
      <alignment horizontal="center" vertical="center" wrapText="1"/>
    </xf>
    <xf numFmtId="0" fontId="8" fillId="9" borderId="65" xfId="1" applyFont="1" applyFill="1" applyBorder="1" applyAlignment="1">
      <alignment horizontal="center" vertical="center" wrapText="1"/>
    </xf>
    <xf numFmtId="0" fontId="8" fillId="9" borderId="63" xfId="1" applyFont="1" applyFill="1" applyBorder="1" applyAlignment="1">
      <alignment horizontal="center" vertical="center" wrapText="1"/>
    </xf>
    <xf numFmtId="0" fontId="8" fillId="9" borderId="57" xfId="1" applyFont="1" applyFill="1" applyBorder="1" applyAlignment="1">
      <alignment horizontal="center" vertical="center"/>
    </xf>
    <xf numFmtId="0" fontId="8" fillId="9" borderId="49" xfId="1" applyFont="1" applyFill="1" applyBorder="1" applyAlignment="1">
      <alignment horizontal="left" wrapText="1"/>
    </xf>
    <xf numFmtId="0" fontId="18" fillId="2" borderId="35" xfId="1" applyFont="1" applyFill="1" applyBorder="1" applyAlignment="1">
      <alignment horizontal="left" vertical="top" wrapText="1"/>
    </xf>
    <xf numFmtId="0" fontId="18" fillId="2" borderId="14" xfId="1" applyFont="1" applyFill="1" applyBorder="1" applyAlignment="1">
      <alignment horizontal="left" vertical="top" wrapText="1"/>
    </xf>
    <xf numFmtId="0" fontId="18" fillId="2" borderId="8" xfId="1" applyFont="1" applyFill="1" applyBorder="1" applyAlignment="1">
      <alignment horizontal="left" vertical="top" wrapText="1"/>
    </xf>
    <xf numFmtId="0" fontId="3" fillId="0" borderId="72" xfId="1" applyBorder="1" applyAlignment="1">
      <alignment horizontal="center"/>
    </xf>
    <xf numFmtId="0" fontId="3" fillId="0" borderId="73" xfId="1" applyBorder="1" applyAlignment="1">
      <alignment horizontal="center"/>
    </xf>
    <xf numFmtId="0" fontId="8" fillId="9" borderId="74" xfId="1" applyFont="1" applyFill="1" applyBorder="1" applyAlignment="1">
      <alignment horizontal="left" wrapText="1"/>
    </xf>
    <xf numFmtId="0" fontId="3" fillId="0" borderId="77" xfId="1" applyBorder="1" applyAlignment="1">
      <alignment horizontal="center"/>
    </xf>
    <xf numFmtId="0" fontId="3" fillId="0" borderId="78" xfId="1" applyBorder="1" applyAlignment="1">
      <alignment horizontal="center"/>
    </xf>
    <xf numFmtId="0" fontId="8" fillId="9" borderId="79" xfId="1" applyFont="1" applyFill="1" applyBorder="1" applyAlignment="1">
      <alignment horizontal="left" wrapText="1"/>
    </xf>
    <xf numFmtId="0" fontId="3" fillId="0" borderId="81" xfId="1" applyBorder="1" applyAlignment="1">
      <alignment horizontal="center"/>
    </xf>
    <xf numFmtId="0" fontId="3" fillId="0" borderId="82" xfId="1" applyBorder="1" applyAlignment="1">
      <alignment horizontal="center"/>
    </xf>
    <xf numFmtId="0" fontId="8" fillId="9" borderId="83" xfId="1" applyFont="1" applyFill="1" applyBorder="1" applyAlignment="1">
      <alignment horizontal="left" wrapText="1"/>
    </xf>
    <xf numFmtId="0" fontId="8" fillId="9" borderId="13" xfId="1" applyFont="1" applyFill="1" applyBorder="1" applyAlignment="1">
      <alignment horizontal="center" vertical="center" wrapText="1"/>
    </xf>
    <xf numFmtId="0" fontId="18" fillId="2" borderId="38" xfId="1" applyFont="1" applyFill="1" applyBorder="1" applyAlignment="1">
      <alignment horizontal="left" vertical="top" wrapText="1"/>
    </xf>
    <xf numFmtId="0" fontId="8" fillId="9" borderId="74" xfId="1" applyFont="1" applyFill="1" applyBorder="1" applyAlignment="1">
      <alignment horizontal="left" vertical="top" wrapText="1"/>
    </xf>
    <xf numFmtId="0" fontId="8" fillId="9" borderId="62" xfId="1" applyFont="1" applyFill="1" applyBorder="1" applyAlignment="1">
      <alignment horizontal="center" vertical="top" wrapText="1"/>
    </xf>
    <xf numFmtId="0" fontId="8" fillId="9" borderId="64" xfId="1" applyFont="1" applyFill="1" applyBorder="1" applyAlignment="1">
      <alignment horizontal="center" vertical="top" wrapText="1"/>
    </xf>
    <xf numFmtId="0" fontId="8" fillId="9" borderId="65" xfId="1" applyFont="1" applyFill="1" applyBorder="1" applyAlignment="1">
      <alignment horizontal="center" vertical="top" wrapText="1"/>
    </xf>
    <xf numFmtId="0" fontId="8" fillId="9" borderId="63" xfId="1" applyFont="1" applyFill="1" applyBorder="1" applyAlignment="1">
      <alignment horizontal="center" vertical="top" wrapText="1"/>
    </xf>
    <xf numFmtId="0" fontId="8" fillId="9" borderId="84" xfId="1" applyFont="1" applyFill="1" applyBorder="1" applyAlignment="1">
      <alignment horizontal="left" wrapText="1"/>
    </xf>
    <xf numFmtId="0" fontId="8" fillId="9" borderId="85" xfId="1" applyFont="1" applyFill="1" applyBorder="1" applyAlignment="1">
      <alignment horizontal="left" wrapText="1"/>
    </xf>
    <xf numFmtId="0" fontId="8" fillId="9" borderId="86" xfId="1" applyFont="1" applyFill="1" applyBorder="1" applyAlignment="1">
      <alignment horizontal="left" wrapText="1"/>
    </xf>
    <xf numFmtId="0" fontId="22" fillId="2" borderId="0" xfId="1" applyFont="1" applyFill="1" applyAlignment="1">
      <alignment wrapText="1"/>
    </xf>
    <xf numFmtId="0" fontId="0" fillId="0" borderId="0" xfId="0" applyAlignment="1">
      <alignment horizontal="center"/>
    </xf>
    <xf numFmtId="0" fontId="18" fillId="11" borderId="0" xfId="1" applyFont="1" applyFill="1" applyAlignment="1">
      <alignment vertical="top" wrapText="1"/>
    </xf>
    <xf numFmtId="0" fontId="18" fillId="11" borderId="13" xfId="1" applyFont="1" applyFill="1" applyBorder="1" applyAlignment="1">
      <alignment vertical="top" wrapText="1"/>
    </xf>
    <xf numFmtId="0" fontId="18" fillId="0" borderId="20" xfId="1" applyFont="1" applyBorder="1" applyAlignment="1">
      <alignment vertical="top" wrapText="1"/>
    </xf>
    <xf numFmtId="0" fontId="18" fillId="9" borderId="14" xfId="1" applyFont="1" applyFill="1" applyBorder="1" applyAlignment="1">
      <alignment vertical="top" wrapText="1"/>
    </xf>
    <xf numFmtId="0" fontId="8" fillId="0" borderId="0" xfId="1" quotePrefix="1" applyFont="1" applyAlignment="1">
      <alignment horizontal="center"/>
    </xf>
    <xf numFmtId="0" fontId="10" fillId="2" borderId="13" xfId="1" applyFont="1" applyFill="1" applyBorder="1" applyAlignment="1">
      <alignment vertical="top" wrapText="1"/>
    </xf>
    <xf numFmtId="0" fontId="4" fillId="0" borderId="0" xfId="1" applyFont="1" applyAlignment="1">
      <alignment horizontal="center"/>
    </xf>
    <xf numFmtId="0" fontId="4" fillId="0" borderId="12" xfId="1" applyFont="1" applyBorder="1" applyAlignment="1">
      <alignment horizontal="center"/>
    </xf>
    <xf numFmtId="0" fontId="18" fillId="9" borderId="0" xfId="1" applyFont="1" applyFill="1" applyAlignment="1">
      <alignment vertical="top" wrapText="1"/>
    </xf>
    <xf numFmtId="0" fontId="25" fillId="11" borderId="87" xfId="0" quotePrefix="1" applyFont="1" applyFill="1" applyBorder="1" applyAlignment="1">
      <alignment horizontal="center" vertical="center" wrapText="1"/>
    </xf>
    <xf numFmtId="0" fontId="26" fillId="11" borderId="88" xfId="0" applyFont="1" applyFill="1" applyBorder="1" applyAlignment="1">
      <alignment horizontal="left" vertical="center" wrapText="1"/>
    </xf>
    <xf numFmtId="0" fontId="8" fillId="11" borderId="0" xfId="1" quotePrefix="1" applyFont="1" applyFill="1" applyAlignment="1">
      <alignment horizontal="center"/>
    </xf>
    <xf numFmtId="0" fontId="8" fillId="11" borderId="0" xfId="1" applyFont="1" applyFill="1" applyAlignment="1">
      <alignment horizontal="center"/>
    </xf>
    <xf numFmtId="0" fontId="8" fillId="11" borderId="0" xfId="1" quotePrefix="1" applyFont="1" applyFill="1" applyAlignment="1">
      <alignment horizontal="center" vertical="center"/>
    </xf>
    <xf numFmtId="0" fontId="8" fillId="11" borderId="0" xfId="1" applyFont="1" applyFill="1" applyAlignment="1">
      <alignment horizontal="center" vertical="center"/>
    </xf>
    <xf numFmtId="0" fontId="8" fillId="11" borderId="0" xfId="1" applyFont="1" applyFill="1" applyAlignment="1">
      <alignment horizontal="center" vertical="center" wrapText="1"/>
    </xf>
    <xf numFmtId="0" fontId="18" fillId="9" borderId="10" xfId="1" applyFont="1" applyFill="1" applyBorder="1" applyAlignment="1">
      <alignment horizontal="left" vertical="top" wrapText="1"/>
    </xf>
    <xf numFmtId="0" fontId="0" fillId="0" borderId="16" xfId="0" applyBorder="1"/>
    <xf numFmtId="0" fontId="0" fillId="0" borderId="39" xfId="0" applyBorder="1" applyAlignment="1">
      <alignment horizontal="center"/>
    </xf>
    <xf numFmtId="0" fontId="30" fillId="0" borderId="0" xfId="12" applyAlignment="1">
      <alignment horizontal="center"/>
    </xf>
    <xf numFmtId="0" fontId="30" fillId="0" borderId="0" xfId="12"/>
    <xf numFmtId="0" fontId="27" fillId="0" borderId="0" xfId="12" applyFont="1"/>
    <xf numFmtId="0" fontId="28" fillId="8" borderId="2" xfId="12" applyFont="1" applyFill="1" applyBorder="1" applyAlignment="1">
      <alignment horizontal="center" vertical="center"/>
    </xf>
    <xf numFmtId="0" fontId="29" fillId="13" borderId="2" xfId="12" applyFont="1" applyFill="1" applyBorder="1" applyAlignment="1">
      <alignment horizontal="center" vertical="center"/>
    </xf>
    <xf numFmtId="0" fontId="0" fillId="15" borderId="0" xfId="0" applyFill="1"/>
    <xf numFmtId="0" fontId="32" fillId="15" borderId="0" xfId="0" applyFont="1" applyFill="1"/>
    <xf numFmtId="0" fontId="33" fillId="0" borderId="0" xfId="0" applyFont="1"/>
    <xf numFmtId="0" fontId="34" fillId="15" borderId="0" xfId="0" applyFont="1" applyFill="1"/>
    <xf numFmtId="0" fontId="35" fillId="15" borderId="0" xfId="0" applyFont="1" applyFill="1"/>
    <xf numFmtId="0" fontId="0" fillId="0" borderId="54" xfId="0" applyBorder="1" applyAlignment="1">
      <alignment horizontal="center"/>
    </xf>
    <xf numFmtId="0" fontId="0" fillId="0" borderId="90" xfId="0" applyBorder="1" applyAlignment="1">
      <alignment horizontal="center"/>
    </xf>
    <xf numFmtId="0" fontId="0" fillId="0" borderId="90" xfId="0" quotePrefix="1" applyBorder="1" applyAlignment="1">
      <alignment horizontal="center"/>
    </xf>
    <xf numFmtId="0" fontId="0" fillId="0" borderId="95" xfId="0" applyBorder="1" applyAlignment="1">
      <alignment horizontal="center"/>
    </xf>
    <xf numFmtId="0" fontId="0" fillId="0" borderId="32" xfId="0" applyBorder="1"/>
    <xf numFmtId="0" fontId="0" fillId="0" borderId="42" xfId="0" applyBorder="1" applyAlignment="1">
      <alignment horizontal="center"/>
    </xf>
    <xf numFmtId="0" fontId="0" fillId="0" borderId="14" xfId="0" applyBorder="1"/>
    <xf numFmtId="0" fontId="0" fillId="0" borderId="95" xfId="0" quotePrefix="1" applyBorder="1" applyAlignment="1">
      <alignment horizontal="center"/>
    </xf>
    <xf numFmtId="0" fontId="42" fillId="0" borderId="0" xfId="0" applyFont="1"/>
    <xf numFmtId="0" fontId="42" fillId="0" borderId="14" xfId="0" applyFont="1" applyBorder="1"/>
    <xf numFmtId="0" fontId="47" fillId="15" borderId="0" xfId="0" applyFont="1" applyFill="1"/>
    <xf numFmtId="0" fontId="48" fillId="15" borderId="0" xfId="0" applyFont="1" applyFill="1"/>
    <xf numFmtId="0" fontId="47" fillId="0" borderId="0" xfId="13" applyFont="1"/>
    <xf numFmtId="0" fontId="49" fillId="0" borderId="0" xfId="13" applyFont="1"/>
    <xf numFmtId="0" fontId="50" fillId="0" borderId="0" xfId="13" applyFont="1"/>
    <xf numFmtId="0" fontId="49" fillId="0" borderId="0" xfId="13" applyFont="1" applyAlignment="1">
      <alignment horizontal="center"/>
    </xf>
    <xf numFmtId="0" fontId="49" fillId="0" borderId="0" xfId="13" applyFont="1" applyAlignment="1">
      <alignment horizontal="left"/>
    </xf>
    <xf numFmtId="0" fontId="49" fillId="0" borderId="0" xfId="13" applyFont="1" applyAlignment="1">
      <alignment horizontal="right"/>
    </xf>
    <xf numFmtId="0" fontId="49" fillId="0" borderId="0" xfId="13" applyFont="1" applyAlignment="1">
      <alignment vertical="center"/>
    </xf>
    <xf numFmtId="0" fontId="51" fillId="0" borderId="0" xfId="13" applyFont="1"/>
    <xf numFmtId="0" fontId="52" fillId="0" borderId="0" xfId="13" applyFont="1"/>
    <xf numFmtId="0" fontId="53" fillId="0" borderId="0" xfId="13" applyFont="1"/>
    <xf numFmtId="0" fontId="53" fillId="0" borderId="0" xfId="13" applyFont="1" applyAlignment="1">
      <alignment horizontal="left"/>
    </xf>
    <xf numFmtId="0" fontId="53" fillId="0" borderId="0" xfId="13" applyFont="1" applyAlignment="1">
      <alignment horizontal="right"/>
    </xf>
    <xf numFmtId="0" fontId="53" fillId="0" borderId="0" xfId="13" applyFont="1" applyAlignment="1">
      <alignment vertical="center"/>
    </xf>
    <xf numFmtId="0" fontId="53" fillId="0" borderId="0" xfId="13" applyFont="1" applyAlignment="1">
      <alignment horizontal="center"/>
    </xf>
    <xf numFmtId="0" fontId="54" fillId="0" borderId="0" xfId="13" applyFont="1" applyAlignment="1">
      <alignment horizontal="center" vertical="center"/>
    </xf>
    <xf numFmtId="0" fontId="55" fillId="0" borderId="0" xfId="13" applyFont="1" applyAlignment="1">
      <alignment horizontal="right" vertical="center" indent="1"/>
    </xf>
    <xf numFmtId="0" fontId="56" fillId="16" borderId="39" xfId="13" applyFont="1" applyFill="1" applyBorder="1" applyAlignment="1">
      <alignment horizontal="center" vertical="center"/>
    </xf>
    <xf numFmtId="0" fontId="57" fillId="0" borderId="0" xfId="13" applyFont="1" applyAlignment="1">
      <alignment vertical="center"/>
    </xf>
    <xf numFmtId="0" fontId="53" fillId="0" borderId="0" xfId="13" applyFont="1" applyAlignment="1">
      <alignment horizontal="right" vertical="center"/>
    </xf>
    <xf numFmtId="0" fontId="53" fillId="0" borderId="0" xfId="13" applyFont="1" applyAlignment="1">
      <alignment horizontal="right" vertical="center" indent="1"/>
    </xf>
    <xf numFmtId="0" fontId="57" fillId="0" borderId="39" xfId="13" applyFont="1" applyBorder="1" applyAlignment="1">
      <alignment horizontal="center" vertical="center"/>
    </xf>
    <xf numFmtId="0" fontId="58" fillId="0" borderId="0" xfId="13" applyFont="1" applyAlignment="1">
      <alignment vertical="center"/>
    </xf>
    <xf numFmtId="0" fontId="49" fillId="0" borderId="0" xfId="13" applyFont="1" applyAlignment="1">
      <alignment horizontal="right" vertical="center"/>
    </xf>
    <xf numFmtId="0" fontId="55" fillId="17" borderId="39" xfId="13" applyFont="1" applyFill="1" applyBorder="1" applyAlignment="1">
      <alignment horizontal="center" vertical="center"/>
    </xf>
    <xf numFmtId="1" fontId="53" fillId="0" borderId="0" xfId="13" applyNumberFormat="1" applyFont="1" applyAlignment="1">
      <alignment vertical="center"/>
    </xf>
    <xf numFmtId="0" fontId="57" fillId="0" borderId="0" xfId="13" applyFont="1" applyAlignment="1">
      <alignment horizontal="center" vertical="center"/>
    </xf>
    <xf numFmtId="0" fontId="59" fillId="0" borderId="0" xfId="13" applyFont="1" applyAlignment="1">
      <alignment horizontal="right" vertical="center" indent="1"/>
    </xf>
    <xf numFmtId="0" fontId="49" fillId="0" borderId="0" xfId="13" applyFont="1" applyAlignment="1">
      <alignment horizontal="center" vertical="center"/>
    </xf>
    <xf numFmtId="0" fontId="57" fillId="0" borderId="0" xfId="13" applyFont="1" applyAlignment="1">
      <alignment horizontal="left" vertical="center"/>
    </xf>
    <xf numFmtId="0" fontId="55" fillId="0" borderId="0" xfId="13" applyFont="1" applyAlignment="1">
      <alignment vertical="center"/>
    </xf>
    <xf numFmtId="0" fontId="60" fillId="16" borderId="0" xfId="13" applyFont="1" applyFill="1" applyAlignment="1">
      <alignment horizontal="left" vertical="center" wrapText="1" indent="1"/>
    </xf>
    <xf numFmtId="3" fontId="60" fillId="16" borderId="90" xfId="13" applyNumberFormat="1" applyFont="1" applyFill="1" applyBorder="1" applyAlignment="1">
      <alignment horizontal="center" vertical="center" wrapText="1"/>
    </xf>
    <xf numFmtId="0" fontId="60" fillId="16" borderId="90" xfId="13" applyFont="1" applyFill="1" applyBorder="1" applyAlignment="1">
      <alignment horizontal="center" vertical="center" wrapText="1"/>
    </xf>
    <xf numFmtId="0" fontId="60" fillId="16" borderId="90" xfId="13" applyFont="1" applyFill="1" applyBorder="1" applyAlignment="1">
      <alignment horizontal="center" vertical="center"/>
    </xf>
    <xf numFmtId="3" fontId="63" fillId="17" borderId="39" xfId="13" applyNumberFormat="1" applyFont="1" applyFill="1" applyBorder="1" applyAlignment="1">
      <alignment horizontal="center" vertical="center" wrapText="1"/>
    </xf>
    <xf numFmtId="0" fontId="63" fillId="17" borderId="39" xfId="13" applyFont="1" applyFill="1" applyBorder="1" applyAlignment="1">
      <alignment horizontal="left" vertical="center" wrapText="1" indent="1"/>
    </xf>
    <xf numFmtId="3" fontId="63" fillId="17" borderId="39" xfId="13" applyNumberFormat="1" applyFont="1" applyFill="1" applyBorder="1" applyAlignment="1">
      <alignment horizontal="left" vertical="center" wrapText="1" indent="1"/>
    </xf>
    <xf numFmtId="0" fontId="63" fillId="17" borderId="39" xfId="13" applyFont="1" applyFill="1" applyBorder="1" applyAlignment="1">
      <alignment horizontal="center" vertical="center" wrapText="1"/>
    </xf>
    <xf numFmtId="0" fontId="61" fillId="17" borderId="39" xfId="13" applyFont="1" applyFill="1" applyBorder="1" applyAlignment="1">
      <alignment horizontal="center" vertical="center" wrapText="1"/>
    </xf>
    <xf numFmtId="0" fontId="61" fillId="17" borderId="90" xfId="13" applyFont="1" applyFill="1" applyBorder="1" applyAlignment="1">
      <alignment horizontal="center" vertical="center" wrapText="1"/>
    </xf>
    <xf numFmtId="4" fontId="61" fillId="17" borderId="39" xfId="13" applyNumberFormat="1" applyFont="1" applyFill="1" applyBorder="1" applyAlignment="1">
      <alignment horizontal="center" vertical="center" wrapText="1"/>
    </xf>
    <xf numFmtId="0" fontId="61" fillId="17" borderId="42" xfId="13" applyFont="1" applyFill="1" applyBorder="1" applyAlignment="1">
      <alignment horizontal="center" vertical="center" wrapText="1"/>
    </xf>
    <xf numFmtId="0" fontId="61" fillId="20" borderId="42" xfId="13" applyFont="1" applyFill="1" applyBorder="1" applyAlignment="1">
      <alignment horizontal="center" vertical="center" wrapText="1"/>
    </xf>
    <xf numFmtId="0" fontId="61" fillId="0" borderId="39" xfId="13" applyFont="1" applyBorder="1" applyAlignment="1">
      <alignment horizontal="center" vertical="center" wrapText="1"/>
    </xf>
    <xf numFmtId="0" fontId="61" fillId="0" borderId="39" xfId="13" applyFont="1" applyBorder="1" applyAlignment="1">
      <alignment horizontal="center" vertical="center"/>
    </xf>
    <xf numFmtId="0" fontId="55" fillId="0" borderId="0" xfId="13" applyFont="1" applyAlignment="1">
      <alignment horizontal="center" vertical="center"/>
    </xf>
    <xf numFmtId="0" fontId="61" fillId="21" borderId="50" xfId="13" applyFont="1" applyFill="1" applyBorder="1" applyAlignment="1">
      <alignment horizontal="left" vertical="center"/>
    </xf>
    <xf numFmtId="0" fontId="63" fillId="21" borderId="39" xfId="13" applyFont="1" applyFill="1" applyBorder="1" applyAlignment="1">
      <alignment vertical="center" wrapText="1"/>
    </xf>
    <xf numFmtId="0" fontId="61" fillId="21" borderId="47" xfId="13" applyFont="1" applyFill="1" applyBorder="1" applyAlignment="1">
      <alignment vertical="center"/>
    </xf>
    <xf numFmtId="3" fontId="55" fillId="21" borderId="39" xfId="13" applyNumberFormat="1" applyFont="1" applyFill="1" applyBorder="1" applyAlignment="1">
      <alignment horizontal="center" vertical="center"/>
    </xf>
    <xf numFmtId="0" fontId="55" fillId="21" borderId="39" xfId="13" applyFont="1" applyFill="1" applyBorder="1" applyAlignment="1">
      <alignment vertical="center"/>
    </xf>
    <xf numFmtId="165" fontId="55" fillId="21" borderId="39" xfId="13" applyNumberFormat="1" applyFont="1" applyFill="1" applyBorder="1" applyAlignment="1">
      <alignment vertical="center"/>
    </xf>
    <xf numFmtId="0" fontId="55" fillId="21" borderId="39" xfId="13" applyFont="1" applyFill="1" applyBorder="1" applyAlignment="1">
      <alignment horizontal="left" vertical="center"/>
    </xf>
    <xf numFmtId="0" fontId="61" fillId="21" borderId="47" xfId="13" applyFont="1" applyFill="1" applyBorder="1" applyAlignment="1">
      <alignment horizontal="left" vertical="center"/>
    </xf>
    <xf numFmtId="0" fontId="55" fillId="21" borderId="39" xfId="13" applyFont="1" applyFill="1" applyBorder="1" applyAlignment="1">
      <alignment horizontal="left" vertical="center" wrapText="1"/>
    </xf>
    <xf numFmtId="0" fontId="55" fillId="21" borderId="50" xfId="13" applyFont="1" applyFill="1" applyBorder="1" applyAlignment="1">
      <alignment horizontal="left" vertical="center" wrapText="1"/>
    </xf>
    <xf numFmtId="0" fontId="55" fillId="21" borderId="39" xfId="13" applyFont="1" applyFill="1" applyBorder="1" applyAlignment="1">
      <alignment horizontal="center" vertical="center"/>
    </xf>
    <xf numFmtId="0" fontId="55" fillId="21" borderId="50" xfId="13" applyFont="1" applyFill="1" applyBorder="1" applyAlignment="1">
      <alignment horizontal="center" vertical="center"/>
    </xf>
    <xf numFmtId="9" fontId="55" fillId="21" borderId="50" xfId="13" applyNumberFormat="1" applyFont="1" applyFill="1" applyBorder="1" applyAlignment="1">
      <alignment horizontal="center" vertical="center"/>
    </xf>
    <xf numFmtId="0" fontId="55" fillId="21" borderId="50" xfId="13" applyFont="1" applyFill="1" applyBorder="1" applyAlignment="1">
      <alignment vertical="center"/>
    </xf>
    <xf numFmtId="166" fontId="61" fillId="21" borderId="39" xfId="13" applyNumberFormat="1" applyFont="1" applyFill="1" applyBorder="1" applyAlignment="1">
      <alignment vertical="center"/>
    </xf>
    <xf numFmtId="166" fontId="61" fillId="20" borderId="39" xfId="13" applyNumberFormat="1" applyFont="1" applyFill="1" applyBorder="1" applyAlignment="1">
      <alignment vertical="center"/>
    </xf>
    <xf numFmtId="166" fontId="55" fillId="20" borderId="39" xfId="13" applyNumberFormat="1" applyFont="1" applyFill="1" applyBorder="1" applyAlignment="1">
      <alignment vertical="center"/>
    </xf>
    <xf numFmtId="0" fontId="61" fillId="15" borderId="50" xfId="13" applyFont="1" applyFill="1" applyBorder="1" applyAlignment="1">
      <alignment horizontal="left" vertical="center"/>
    </xf>
    <xf numFmtId="0" fontId="63" fillId="0" borderId="39" xfId="13" applyFont="1" applyBorder="1" applyAlignment="1">
      <alignment vertical="center" wrapText="1"/>
    </xf>
    <xf numFmtId="0" fontId="61" fillId="15" borderId="47" xfId="13" applyFont="1" applyFill="1" applyBorder="1" applyAlignment="1">
      <alignment vertical="center"/>
    </xf>
    <xf numFmtId="3" fontId="55" fillId="15" borderId="39" xfId="13" applyNumberFormat="1" applyFont="1" applyFill="1" applyBorder="1" applyAlignment="1">
      <alignment horizontal="center" vertical="center"/>
    </xf>
    <xf numFmtId="0" fontId="55" fillId="15" borderId="39" xfId="13" applyFont="1" applyFill="1" applyBorder="1" applyAlignment="1">
      <alignment vertical="center"/>
    </xf>
    <xf numFmtId="165" fontId="55" fillId="15" borderId="39" xfId="13" applyNumberFormat="1" applyFont="1" applyFill="1" applyBorder="1" applyAlignment="1">
      <alignment vertical="center"/>
    </xf>
    <xf numFmtId="0" fontId="55" fillId="15" borderId="39" xfId="13" applyFont="1" applyFill="1" applyBorder="1" applyAlignment="1">
      <alignment horizontal="left" vertical="center"/>
    </xf>
    <xf numFmtId="0" fontId="61" fillId="15" borderId="39" xfId="13" applyFont="1" applyFill="1" applyBorder="1" applyAlignment="1">
      <alignment horizontal="left" vertical="center"/>
    </xf>
    <xf numFmtId="0" fontId="55" fillId="15" borderId="39" xfId="13" applyFont="1" applyFill="1" applyBorder="1" applyAlignment="1">
      <alignment horizontal="left" vertical="center" wrapText="1"/>
    </xf>
    <xf numFmtId="0" fontId="55" fillId="15" borderId="50" xfId="13" applyFont="1" applyFill="1" applyBorder="1" applyAlignment="1">
      <alignment horizontal="left" vertical="center" wrapText="1"/>
    </xf>
    <xf numFmtId="0" fontId="55" fillId="15" borderId="39" xfId="13" applyFont="1" applyFill="1" applyBorder="1" applyAlignment="1">
      <alignment horizontal="center" vertical="center"/>
    </xf>
    <xf numFmtId="0" fontId="55" fillId="15" borderId="50" xfId="13" applyFont="1" applyFill="1" applyBorder="1" applyAlignment="1">
      <alignment horizontal="center" vertical="center"/>
    </xf>
    <xf numFmtId="0" fontId="55" fillId="0" borderId="50" xfId="13" applyFont="1" applyBorder="1" applyAlignment="1">
      <alignment horizontal="center" vertical="center"/>
    </xf>
    <xf numFmtId="9" fontId="55" fillId="15" borderId="50" xfId="13" applyNumberFormat="1" applyFont="1" applyFill="1" applyBorder="1" applyAlignment="1">
      <alignment horizontal="center" vertical="center"/>
    </xf>
    <xf numFmtId="0" fontId="55" fillId="15" borderId="50" xfId="13" applyFont="1" applyFill="1" applyBorder="1" applyAlignment="1">
      <alignment vertical="center"/>
    </xf>
    <xf numFmtId="166" fontId="61" fillId="15" borderId="39" xfId="13" applyNumberFormat="1" applyFont="1" applyFill="1" applyBorder="1" applyAlignment="1">
      <alignment vertical="center"/>
    </xf>
    <xf numFmtId="0" fontId="55" fillId="21" borderId="96" xfId="13" applyFont="1" applyFill="1" applyBorder="1" applyAlignment="1">
      <alignment horizontal="center" vertical="center"/>
    </xf>
    <xf numFmtId="166" fontId="61" fillId="20" borderId="96" xfId="13" applyNumberFormat="1" applyFont="1" applyFill="1" applyBorder="1" applyAlignment="1">
      <alignment vertical="center"/>
    </xf>
    <xf numFmtId="166" fontId="61" fillId="0" borderId="96" xfId="13" applyNumberFormat="1" applyFont="1" applyBorder="1" applyAlignment="1">
      <alignment vertical="center"/>
    </xf>
    <xf numFmtId="0" fontId="55" fillId="0" borderId="52" xfId="13" applyFont="1" applyBorder="1" applyAlignment="1">
      <alignment horizontal="left" vertical="center" indent="1"/>
    </xf>
    <xf numFmtId="0" fontId="65" fillId="0" borderId="90" xfId="13" applyFont="1" applyBorder="1" applyAlignment="1">
      <alignment horizontal="left" vertical="center" wrapText="1" indent="1"/>
    </xf>
    <xf numFmtId="3" fontId="55" fillId="15" borderId="42" xfId="13" applyNumberFormat="1" applyFont="1" applyFill="1" applyBorder="1" applyAlignment="1">
      <alignment horizontal="center" vertical="center"/>
    </xf>
    <xf numFmtId="0" fontId="65" fillId="15" borderId="42" xfId="13" applyFont="1" applyFill="1" applyBorder="1" applyAlignment="1">
      <alignment horizontal="center" vertical="center" wrapText="1"/>
    </xf>
    <xf numFmtId="165" fontId="55" fillId="15" borderId="42" xfId="13" applyNumberFormat="1" applyFont="1" applyFill="1" applyBorder="1" applyAlignment="1">
      <alignment horizontal="center" vertical="center"/>
    </xf>
    <xf numFmtId="165" fontId="66" fillId="15" borderId="42" xfId="13" applyNumberFormat="1" applyFont="1" applyFill="1" applyBorder="1" applyAlignment="1">
      <alignment vertical="center"/>
    </xf>
    <xf numFmtId="0" fontId="65" fillId="22" borderId="42" xfId="13" applyFont="1" applyFill="1" applyBorder="1" applyAlignment="1">
      <alignment horizontal="center" vertical="center" wrapText="1"/>
    </xf>
    <xf numFmtId="0" fontId="55" fillId="22" borderId="42" xfId="13" applyFont="1" applyFill="1" applyBorder="1" applyAlignment="1">
      <alignment horizontal="left" vertical="center" wrapText="1" indent="1"/>
    </xf>
    <xf numFmtId="0" fontId="65" fillId="22" borderId="39" xfId="13" applyFont="1" applyFill="1" applyBorder="1" applyAlignment="1">
      <alignment horizontal="left" vertical="center" wrapText="1" indent="1"/>
    </xf>
    <xf numFmtId="9" fontId="55" fillId="22" borderId="39" xfId="13" applyNumberFormat="1" applyFont="1" applyFill="1" applyBorder="1" applyAlignment="1">
      <alignment horizontal="center" vertical="center"/>
    </xf>
    <xf numFmtId="3" fontId="65" fillId="0" borderId="39" xfId="13" applyNumberFormat="1" applyFont="1" applyBorder="1" applyAlignment="1">
      <alignment horizontal="center" vertical="center" wrapText="1"/>
    </xf>
    <xf numFmtId="0" fontId="65" fillId="22" borderId="39" xfId="13" applyFont="1" applyFill="1" applyBorder="1" applyAlignment="1">
      <alignment horizontal="center" vertical="center" wrapText="1"/>
    </xf>
    <xf numFmtId="167" fontId="65" fillId="22" borderId="39" xfId="13" applyNumberFormat="1" applyFont="1" applyFill="1" applyBorder="1" applyAlignment="1">
      <alignment horizontal="center" vertical="center" wrapText="1"/>
    </xf>
    <xf numFmtId="2" fontId="65" fillId="22" borderId="39" xfId="13" applyNumberFormat="1" applyFont="1" applyFill="1" applyBorder="1" applyAlignment="1">
      <alignment horizontal="center" vertical="center" wrapText="1"/>
    </xf>
    <xf numFmtId="167" fontId="65" fillId="0" borderId="47" xfId="13" applyNumberFormat="1" applyFont="1" applyBorder="1" applyAlignment="1">
      <alignment horizontal="center" vertical="center" wrapText="1"/>
    </xf>
    <xf numFmtId="9" fontId="55" fillId="22" borderId="50" xfId="13" applyNumberFormat="1" applyFont="1" applyFill="1" applyBorder="1" applyAlignment="1">
      <alignment horizontal="center" vertical="center"/>
    </xf>
    <xf numFmtId="165" fontId="65" fillId="15" borderId="39" xfId="13" applyNumberFormat="1" applyFont="1" applyFill="1" applyBorder="1" applyAlignment="1">
      <alignment vertical="center" wrapText="1"/>
    </xf>
    <xf numFmtId="166" fontId="65" fillId="15" borderId="39" xfId="13" applyNumberFormat="1" applyFont="1" applyFill="1" applyBorder="1" applyAlignment="1">
      <alignment vertical="center" wrapText="1"/>
    </xf>
    <xf numFmtId="166" fontId="65" fillId="21" borderId="39" xfId="13" applyNumberFormat="1" applyFont="1" applyFill="1" applyBorder="1" applyAlignment="1">
      <alignment vertical="center" wrapText="1"/>
    </xf>
    <xf numFmtId="166" fontId="55" fillId="0" borderId="39" xfId="13" applyNumberFormat="1" applyFont="1" applyBorder="1" applyAlignment="1">
      <alignment vertical="center"/>
    </xf>
    <xf numFmtId="0" fontId="55" fillId="0" borderId="97" xfId="13" applyFont="1" applyBorder="1" applyAlignment="1">
      <alignment horizontal="left" vertical="center" indent="1"/>
    </xf>
    <xf numFmtId="0" fontId="55" fillId="0" borderId="90" xfId="13" applyFont="1" applyBorder="1" applyAlignment="1">
      <alignment vertical="center"/>
    </xf>
    <xf numFmtId="3" fontId="55" fillId="15" borderId="95" xfId="13" applyNumberFormat="1" applyFont="1" applyFill="1" applyBorder="1" applyAlignment="1">
      <alignment horizontal="center" vertical="center"/>
    </xf>
    <xf numFmtId="0" fontId="65" fillId="15" borderId="95" xfId="13" applyFont="1" applyFill="1" applyBorder="1" applyAlignment="1">
      <alignment horizontal="center" vertical="center" wrapText="1"/>
    </xf>
    <xf numFmtId="165" fontId="55" fillId="15" borderId="95" xfId="13" applyNumberFormat="1" applyFont="1" applyFill="1" applyBorder="1" applyAlignment="1">
      <alignment horizontal="center" vertical="center"/>
    </xf>
    <xf numFmtId="165" fontId="66" fillId="15" borderId="95" xfId="13" applyNumberFormat="1" applyFont="1" applyFill="1" applyBorder="1" applyAlignment="1">
      <alignment vertical="center"/>
    </xf>
    <xf numFmtId="0" fontId="65" fillId="22" borderId="95" xfId="13" applyFont="1" applyFill="1" applyBorder="1" applyAlignment="1">
      <alignment horizontal="center" vertical="center" wrapText="1"/>
    </xf>
    <xf numFmtId="0" fontId="55" fillId="22" borderId="39" xfId="13" applyFont="1" applyFill="1" applyBorder="1" applyAlignment="1">
      <alignment horizontal="left" vertical="center" wrapText="1" indent="1"/>
    </xf>
    <xf numFmtId="0" fontId="55" fillId="0" borderId="90" xfId="13" applyFont="1" applyBorder="1" applyAlignment="1">
      <alignment horizontal="left" vertical="center" indent="1"/>
    </xf>
    <xf numFmtId="3" fontId="55" fillId="15" borderId="90" xfId="13" applyNumberFormat="1" applyFont="1" applyFill="1" applyBorder="1" applyAlignment="1">
      <alignment horizontal="center" vertical="center"/>
    </xf>
    <xf numFmtId="0" fontId="65" fillId="15" borderId="90" xfId="13" applyFont="1" applyFill="1" applyBorder="1" applyAlignment="1">
      <alignment horizontal="center" vertical="center" wrapText="1"/>
    </xf>
    <xf numFmtId="165" fontId="55" fillId="15" borderId="90" xfId="13" applyNumberFormat="1" applyFont="1" applyFill="1" applyBorder="1" applyAlignment="1">
      <alignment horizontal="center" vertical="center"/>
    </xf>
    <xf numFmtId="0" fontId="65" fillId="22" borderId="90" xfId="13" applyFont="1" applyFill="1" applyBorder="1" applyAlignment="1">
      <alignment horizontal="center" vertical="center" wrapText="1"/>
    </xf>
    <xf numFmtId="165" fontId="66" fillId="15" borderId="90" xfId="13" applyNumberFormat="1" applyFont="1" applyFill="1" applyBorder="1" applyAlignment="1">
      <alignment vertical="center"/>
    </xf>
    <xf numFmtId="167" fontId="65" fillId="22" borderId="39" xfId="13" applyNumberFormat="1" applyFont="1" applyFill="1" applyBorder="1" applyAlignment="1">
      <alignment horizontal="center" vertical="center"/>
    </xf>
    <xf numFmtId="0" fontId="55" fillId="22" borderId="95" xfId="13" applyFont="1" applyFill="1" applyBorder="1" applyAlignment="1">
      <alignment horizontal="left" vertical="center" wrapText="1" indent="1"/>
    </xf>
    <xf numFmtId="165" fontId="65" fillId="23" borderId="95" xfId="13" applyNumberFormat="1" applyFont="1" applyFill="1" applyBorder="1" applyAlignment="1">
      <alignment vertical="center" wrapText="1"/>
    </xf>
    <xf numFmtId="0" fontId="66" fillId="15" borderId="95" xfId="13" applyFont="1" applyFill="1" applyBorder="1" applyAlignment="1">
      <alignment vertical="center"/>
    </xf>
    <xf numFmtId="0" fontId="65" fillId="0" borderId="97" xfId="13" applyFont="1" applyBorder="1" applyAlignment="1">
      <alignment vertical="center" wrapText="1"/>
    </xf>
    <xf numFmtId="0" fontId="65" fillId="0" borderId="90" xfId="13" applyFont="1" applyBorder="1" applyAlignment="1">
      <alignment vertical="center" wrapText="1"/>
    </xf>
    <xf numFmtId="0" fontId="55" fillId="0" borderId="42" xfId="13" applyFont="1" applyBorder="1" applyAlignment="1">
      <alignment horizontal="center" vertical="center"/>
    </xf>
    <xf numFmtId="0" fontId="55" fillId="22" borderId="42" xfId="13" applyFont="1" applyFill="1" applyBorder="1" applyAlignment="1">
      <alignment horizontal="center" vertical="center" wrapText="1"/>
    </xf>
    <xf numFmtId="0" fontId="55" fillId="0" borderId="39" xfId="13" applyFont="1" applyBorder="1" applyAlignment="1">
      <alignment horizontal="center" vertical="center" wrapText="1"/>
    </xf>
    <xf numFmtId="0" fontId="55" fillId="22" borderId="39" xfId="13" applyFont="1" applyFill="1" applyBorder="1" applyAlignment="1">
      <alignment horizontal="center" vertical="center" wrapText="1"/>
    </xf>
    <xf numFmtId="0" fontId="65" fillId="0" borderId="98" xfId="13" applyFont="1" applyBorder="1" applyAlignment="1">
      <alignment vertical="center" wrapText="1"/>
    </xf>
    <xf numFmtId="0" fontId="65" fillId="0" borderId="95" xfId="13" applyFont="1" applyBorder="1" applyAlignment="1">
      <alignment vertical="center" wrapText="1"/>
    </xf>
    <xf numFmtId="3" fontId="65" fillId="0" borderId="95" xfId="13" applyNumberFormat="1" applyFont="1" applyBorder="1" applyAlignment="1">
      <alignment horizontal="center" vertical="center" wrapText="1"/>
    </xf>
    <xf numFmtId="0" fontId="65" fillId="0" borderId="95" xfId="13" applyFont="1" applyBorder="1" applyAlignment="1">
      <alignment horizontal="center" vertical="center" wrapText="1"/>
    </xf>
    <xf numFmtId="0" fontId="55" fillId="0" borderId="95" xfId="13" applyFont="1" applyBorder="1" applyAlignment="1">
      <alignment horizontal="center" vertical="center" wrapText="1"/>
    </xf>
    <xf numFmtId="0" fontId="55" fillId="0" borderId="96" xfId="13" applyFont="1" applyBorder="1" applyAlignment="1">
      <alignment horizontal="center" vertical="center"/>
    </xf>
    <xf numFmtId="3" fontId="65" fillId="22" borderId="95" xfId="13" applyNumberFormat="1" applyFont="1" applyFill="1" applyBorder="1" applyAlignment="1">
      <alignment horizontal="center" vertical="center" wrapText="1"/>
    </xf>
    <xf numFmtId="3" fontId="65" fillId="22" borderId="39" xfId="13" applyNumberFormat="1" applyFont="1" applyFill="1" applyBorder="1" applyAlignment="1">
      <alignment horizontal="left" vertical="center" wrapText="1" indent="1"/>
    </xf>
    <xf numFmtId="0" fontId="55" fillId="0" borderId="32" xfId="13" applyFont="1" applyBorder="1"/>
    <xf numFmtId="0" fontId="55" fillId="0" borderId="0" xfId="13" applyFont="1"/>
    <xf numFmtId="0" fontId="55" fillId="0" borderId="0" xfId="13" applyFont="1" applyAlignment="1">
      <alignment horizontal="right"/>
    </xf>
    <xf numFmtId="0" fontId="55" fillId="0" borderId="0" xfId="13" applyFont="1" applyAlignment="1">
      <alignment horizontal="center"/>
    </xf>
    <xf numFmtId="0" fontId="55" fillId="0" borderId="0" xfId="13" applyFont="1" applyAlignment="1">
      <alignment horizontal="left"/>
    </xf>
    <xf numFmtId="0" fontId="55" fillId="0" borderId="0" xfId="13" applyFont="1" applyAlignment="1">
      <alignment horizontal="center" vertical="top"/>
    </xf>
    <xf numFmtId="2" fontId="67" fillId="0" borderId="0" xfId="13" applyNumberFormat="1" applyFont="1" applyAlignment="1">
      <alignment horizontal="center" vertical="top" wrapText="1"/>
    </xf>
    <xf numFmtId="0" fontId="65" fillId="0" borderId="0" xfId="13" applyFont="1" applyAlignment="1">
      <alignment horizontal="center" vertical="top"/>
    </xf>
    <xf numFmtId="2" fontId="55" fillId="0" borderId="0" xfId="13" applyNumberFormat="1" applyFont="1" applyAlignment="1">
      <alignment horizontal="center" vertical="top" wrapText="1"/>
    </xf>
    <xf numFmtId="0" fontId="55" fillId="16" borderId="39" xfId="13" applyFont="1" applyFill="1" applyBorder="1" applyAlignment="1">
      <alignment horizontal="center" vertical="center"/>
    </xf>
    <xf numFmtId="0" fontId="53" fillId="0" borderId="0" xfId="13" applyFont="1" applyAlignment="1">
      <alignment horizontal="left" vertical="center"/>
    </xf>
    <xf numFmtId="0" fontId="65" fillId="22" borderId="50" xfId="13" applyFont="1" applyFill="1" applyBorder="1" applyAlignment="1">
      <alignment horizontal="left" vertical="center" wrapText="1" indent="1"/>
    </xf>
    <xf numFmtId="3" fontId="65" fillId="0" borderId="50" xfId="13" applyNumberFormat="1" applyFont="1" applyBorder="1" applyAlignment="1">
      <alignment horizontal="center" vertical="center" wrapText="1"/>
    </xf>
    <xf numFmtId="0" fontId="65" fillId="22" borderId="50" xfId="13" applyFont="1" applyFill="1" applyBorder="1" applyAlignment="1">
      <alignment horizontal="center" vertical="center" wrapText="1"/>
    </xf>
    <xf numFmtId="167" fontId="65" fillId="0" borderId="39" xfId="13" applyNumberFormat="1" applyFont="1" applyBorder="1" applyAlignment="1">
      <alignment horizontal="center" vertical="center" wrapText="1"/>
    </xf>
    <xf numFmtId="0" fontId="66" fillId="15" borderId="90" xfId="13" applyFont="1" applyFill="1" applyBorder="1" applyAlignment="1">
      <alignment vertical="center"/>
    </xf>
    <xf numFmtId="167" fontId="65" fillId="22" borderId="95" xfId="13" applyNumberFormat="1" applyFont="1" applyFill="1" applyBorder="1" applyAlignment="1">
      <alignment horizontal="center" vertical="center" wrapText="1"/>
    </xf>
    <xf numFmtId="0" fontId="63" fillId="0" borderId="97" xfId="13" applyFont="1" applyBorder="1" applyAlignment="1">
      <alignment vertical="center" wrapText="1"/>
    </xf>
    <xf numFmtId="0" fontId="63" fillId="0" borderId="90" xfId="13" applyFont="1" applyBorder="1" applyAlignment="1">
      <alignment vertical="center" wrapText="1"/>
    </xf>
    <xf numFmtId="0" fontId="61" fillId="0" borderId="90" xfId="13" applyFont="1" applyBorder="1" applyAlignment="1">
      <alignment vertical="center"/>
    </xf>
    <xf numFmtId="0" fontId="61" fillId="0" borderId="90" xfId="13" applyFont="1" applyBorder="1" applyAlignment="1">
      <alignment horizontal="center" vertical="center"/>
    </xf>
    <xf numFmtId="0" fontId="47" fillId="0" borderId="90" xfId="13" applyFont="1" applyBorder="1" applyAlignment="1">
      <alignment vertical="center"/>
    </xf>
    <xf numFmtId="0" fontId="61" fillId="22" borderId="97" xfId="13" applyFont="1" applyFill="1" applyBorder="1" applyAlignment="1">
      <alignment horizontal="center" vertical="center" wrapText="1"/>
    </xf>
    <xf numFmtId="0" fontId="55" fillId="22" borderId="50" xfId="13" applyFont="1" applyFill="1" applyBorder="1" applyAlignment="1">
      <alignment horizontal="left" vertical="center" wrapText="1" indent="1"/>
    </xf>
    <xf numFmtId="3" fontId="63" fillId="0" borderId="95" xfId="13" applyNumberFormat="1" applyFont="1" applyBorder="1" applyAlignment="1">
      <alignment horizontal="center" vertical="center" wrapText="1"/>
    </xf>
    <xf numFmtId="0" fontId="63" fillId="0" borderId="95" xfId="13" applyFont="1" applyBorder="1" applyAlignment="1">
      <alignment horizontal="center" vertical="center" wrapText="1"/>
    </xf>
    <xf numFmtId="0" fontId="61" fillId="0" borderId="95" xfId="13" applyFont="1" applyBorder="1" applyAlignment="1">
      <alignment horizontal="center" vertical="center" wrapText="1"/>
    </xf>
    <xf numFmtId="0" fontId="47" fillId="0" borderId="95" xfId="13" applyFont="1" applyBorder="1" applyAlignment="1">
      <alignment horizontal="center" vertical="center"/>
    </xf>
    <xf numFmtId="3" fontId="63" fillId="22" borderId="95" xfId="13" applyNumberFormat="1" applyFont="1" applyFill="1" applyBorder="1" applyAlignment="1">
      <alignment horizontal="center" vertical="center" wrapText="1"/>
    </xf>
    <xf numFmtId="0" fontId="61" fillId="0" borderId="90" xfId="13" applyFont="1" applyBorder="1" applyAlignment="1">
      <alignment horizontal="left" vertical="center" indent="1"/>
    </xf>
    <xf numFmtId="0" fontId="63" fillId="0" borderId="90" xfId="13" applyFont="1" applyBorder="1" applyAlignment="1">
      <alignment vertical="top" wrapText="1"/>
    </xf>
    <xf numFmtId="0" fontId="49" fillId="0" borderId="0" xfId="13" applyFont="1" applyAlignment="1">
      <alignment horizontal="left" vertical="center"/>
    </xf>
    <xf numFmtId="0" fontId="49" fillId="0" borderId="0" xfId="13" applyFont="1" applyAlignment="1">
      <alignment horizontal="right" vertical="center" indent="1"/>
    </xf>
    <xf numFmtId="0" fontId="49" fillId="0" borderId="0" xfId="13" applyFont="1" applyAlignment="1">
      <alignment horizontal="left" vertical="center" indent="1"/>
    </xf>
    <xf numFmtId="0" fontId="69" fillId="15" borderId="0" xfId="0" applyFont="1" applyFill="1"/>
    <xf numFmtId="0" fontId="55" fillId="0" borderId="0" xfId="13" applyFont="1" applyAlignment="1">
      <alignment wrapText="1"/>
    </xf>
    <xf numFmtId="0" fontId="57" fillId="0" borderId="0" xfId="13" applyFont="1"/>
    <xf numFmtId="0" fontId="61" fillId="0" borderId="0" xfId="13" applyFont="1" applyAlignment="1">
      <alignment wrapText="1"/>
    </xf>
    <xf numFmtId="0" fontId="55" fillId="0" borderId="0" xfId="13" applyFont="1" applyAlignment="1">
      <alignment horizontal="right" vertical="center" wrapText="1"/>
    </xf>
    <xf numFmtId="0" fontId="70" fillId="0" borderId="0" xfId="0" applyFont="1" applyAlignment="1">
      <alignment horizontal="center"/>
    </xf>
    <xf numFmtId="0" fontId="55" fillId="0" borderId="0" xfId="13" applyFont="1" applyAlignment="1">
      <alignment vertical="center" wrapText="1"/>
    </xf>
    <xf numFmtId="0" fontId="72" fillId="13" borderId="39" xfId="0" applyFont="1" applyFill="1" applyBorder="1" applyAlignment="1">
      <alignment horizontal="center" vertical="center" wrapText="1"/>
    </xf>
    <xf numFmtId="0" fontId="72" fillId="13" borderId="42" xfId="0" applyFont="1" applyFill="1" applyBorder="1" applyAlignment="1">
      <alignment vertical="center" wrapText="1"/>
    </xf>
    <xf numFmtId="0" fontId="72" fillId="24" borderId="39" xfId="0" applyFont="1" applyFill="1" applyBorder="1" applyAlignment="1">
      <alignment horizontal="center" vertical="center" wrapText="1"/>
    </xf>
    <xf numFmtId="0" fontId="72" fillId="24" borderId="39" xfId="0" applyFont="1" applyFill="1" applyBorder="1" applyAlignment="1">
      <alignment horizontal="center" vertical="center"/>
    </xf>
    <xf numFmtId="3" fontId="63" fillId="17" borderId="42" xfId="13" applyNumberFormat="1" applyFont="1" applyFill="1" applyBorder="1" applyAlignment="1">
      <alignment horizontal="center" vertical="center" wrapText="1"/>
    </xf>
    <xf numFmtId="0" fontId="63" fillId="17" borderId="42" xfId="13" applyFont="1" applyFill="1" applyBorder="1" applyAlignment="1">
      <alignment horizontal="center" vertical="center" wrapText="1"/>
    </xf>
    <xf numFmtId="0" fontId="72" fillId="24" borderId="0" xfId="0" applyFont="1" applyFill="1" applyAlignment="1">
      <alignment horizontal="center" wrapText="1"/>
    </xf>
    <xf numFmtId="4" fontId="61" fillId="17" borderId="42" xfId="13" applyNumberFormat="1" applyFont="1" applyFill="1" applyBorder="1" applyAlignment="1">
      <alignment horizontal="center" vertical="center" wrapText="1"/>
    </xf>
    <xf numFmtId="0" fontId="61" fillId="21" borderId="50" xfId="13" applyFont="1" applyFill="1" applyBorder="1" applyAlignment="1">
      <alignment horizontal="center" vertical="center"/>
    </xf>
    <xf numFmtId="0" fontId="73" fillId="6" borderId="39" xfId="0" applyFont="1" applyFill="1" applyBorder="1"/>
    <xf numFmtId="0" fontId="71" fillId="0" borderId="0" xfId="0" applyFont="1" applyAlignment="1">
      <alignment wrapText="1"/>
    </xf>
    <xf numFmtId="0" fontId="55" fillId="2" borderId="32" xfId="13" applyFont="1" applyFill="1" applyBorder="1" applyAlignment="1">
      <alignment horizontal="center" vertical="center"/>
    </xf>
    <xf numFmtId="0" fontId="55" fillId="2" borderId="32" xfId="13" applyFont="1" applyFill="1" applyBorder="1" applyAlignment="1">
      <alignment horizontal="left" vertical="center" wrapText="1"/>
    </xf>
    <xf numFmtId="166" fontId="61" fillId="2" borderId="32" xfId="13" applyNumberFormat="1" applyFont="1" applyFill="1" applyBorder="1" applyAlignment="1">
      <alignment vertical="center"/>
    </xf>
    <xf numFmtId="0" fontId="70" fillId="6" borderId="50" xfId="0" applyFont="1" applyFill="1" applyBorder="1" applyAlignment="1">
      <alignment horizontal="center"/>
    </xf>
    <xf numFmtId="0" fontId="74" fillId="6" borderId="39" xfId="0" applyFont="1" applyFill="1" applyBorder="1"/>
    <xf numFmtId="0" fontId="71" fillId="0" borderId="0" xfId="0" applyFont="1"/>
    <xf numFmtId="0" fontId="74" fillId="6" borderId="50" xfId="0" applyFont="1" applyFill="1" applyBorder="1" applyAlignment="1">
      <alignment horizontal="center"/>
    </xf>
    <xf numFmtId="0" fontId="55" fillId="0" borderId="52" xfId="13" applyFont="1" applyBorder="1" applyAlignment="1">
      <alignment horizontal="center" vertical="center"/>
    </xf>
    <xf numFmtId="0" fontId="70" fillId="0" borderId="42" xfId="0" applyFont="1" applyBorder="1"/>
    <xf numFmtId="0" fontId="71" fillId="0" borderId="42" xfId="0" applyFont="1" applyBorder="1" applyAlignment="1">
      <alignment wrapText="1"/>
    </xf>
    <xf numFmtId="0" fontId="70" fillId="0" borderId="39" xfId="0" applyFont="1" applyBorder="1" applyAlignment="1">
      <alignment horizontal="center"/>
    </xf>
    <xf numFmtId="0" fontId="71" fillId="0" borderId="39" xfId="0" applyFont="1" applyBorder="1" applyAlignment="1">
      <alignment horizontal="center"/>
    </xf>
    <xf numFmtId="3" fontId="65" fillId="0" borderId="47" xfId="13" applyNumberFormat="1" applyFont="1" applyBorder="1" applyAlignment="1">
      <alignment horizontal="center" vertical="center" wrapText="1"/>
    </xf>
    <xf numFmtId="167" fontId="65" fillId="0" borderId="50" xfId="13" applyNumberFormat="1" applyFont="1" applyBorder="1" applyAlignment="1">
      <alignment horizontal="center" vertical="center" wrapText="1"/>
    </xf>
    <xf numFmtId="0" fontId="70" fillId="0" borderId="39" xfId="0" applyFont="1" applyBorder="1"/>
    <xf numFmtId="166" fontId="65" fillId="21" borderId="47" xfId="13" applyNumberFormat="1" applyFont="1" applyFill="1" applyBorder="1" applyAlignment="1">
      <alignment vertical="center" wrapText="1"/>
    </xf>
    <xf numFmtId="0" fontId="70" fillId="0" borderId="95" xfId="0" applyFont="1" applyBorder="1"/>
    <xf numFmtId="0" fontId="71" fillId="0" borderId="95" xfId="0" applyFont="1" applyBorder="1" applyAlignment="1">
      <alignment wrapText="1"/>
    </xf>
    <xf numFmtId="0" fontId="70" fillId="6" borderId="39" xfId="0" applyFont="1" applyFill="1" applyBorder="1" applyAlignment="1">
      <alignment horizontal="center"/>
    </xf>
    <xf numFmtId="0" fontId="70" fillId="6" borderId="39" xfId="0" applyFont="1" applyFill="1" applyBorder="1"/>
    <xf numFmtId="0" fontId="70" fillId="0" borderId="47" xfId="0" applyFont="1" applyBorder="1"/>
    <xf numFmtId="0" fontId="55" fillId="0" borderId="97" xfId="13" applyFont="1" applyBorder="1" applyAlignment="1">
      <alignment horizontal="center" vertical="center"/>
    </xf>
    <xf numFmtId="0" fontId="71" fillId="0" borderId="90" xfId="0" applyFont="1" applyBorder="1" applyAlignment="1">
      <alignment wrapText="1"/>
    </xf>
    <xf numFmtId="0" fontId="55" fillId="0" borderId="97" xfId="13" applyFont="1" applyBorder="1" applyAlignment="1">
      <alignment vertical="center"/>
    </xf>
    <xf numFmtId="0" fontId="71" fillId="25" borderId="39" xfId="0" applyFont="1" applyFill="1" applyBorder="1" applyAlignment="1">
      <alignment horizontal="center"/>
    </xf>
    <xf numFmtId="0" fontId="55" fillId="22" borderId="31" xfId="13" applyFont="1" applyFill="1" applyBorder="1" applyAlignment="1">
      <alignment horizontal="left" vertical="center" wrapText="1" indent="1"/>
    </xf>
    <xf numFmtId="3" fontId="65" fillId="0" borderId="31" xfId="13" applyNumberFormat="1" applyFont="1" applyBorder="1" applyAlignment="1">
      <alignment horizontal="center" vertical="center" wrapText="1"/>
    </xf>
    <xf numFmtId="0" fontId="70" fillId="25" borderId="39" xfId="0" applyFont="1" applyFill="1" applyBorder="1"/>
    <xf numFmtId="0" fontId="55" fillId="0" borderId="0" xfId="13" applyFont="1" applyAlignment="1">
      <alignment horizontal="center" vertical="top" wrapText="1"/>
    </xf>
    <xf numFmtId="0" fontId="74" fillId="24" borderId="39" xfId="0" applyFont="1" applyFill="1" applyBorder="1" applyAlignment="1">
      <alignment horizontal="center" vertical="center" wrapText="1"/>
    </xf>
    <xf numFmtId="0" fontId="74" fillId="24" borderId="0" xfId="0" applyFont="1" applyFill="1" applyAlignment="1">
      <alignment horizontal="center" vertical="center" wrapText="1"/>
    </xf>
    <xf numFmtId="0" fontId="61" fillId="21" borderId="50" xfId="13" applyFont="1" applyFill="1" applyBorder="1" applyAlignment="1">
      <alignment horizontal="right" vertical="center"/>
    </xf>
    <xf numFmtId="0" fontId="72" fillId="6" borderId="50" xfId="0" applyFont="1" applyFill="1" applyBorder="1"/>
    <xf numFmtId="0" fontId="61" fillId="2" borderId="52" xfId="13" applyFont="1" applyFill="1" applyBorder="1" applyAlignment="1">
      <alignment vertical="center" wrapText="1"/>
    </xf>
    <xf numFmtId="0" fontId="74" fillId="6" borderId="39" xfId="0" applyFont="1" applyFill="1" applyBorder="1" applyAlignment="1">
      <alignment horizontal="right"/>
    </xf>
    <xf numFmtId="0" fontId="74" fillId="6" borderId="42" xfId="0" applyFont="1" applyFill="1" applyBorder="1"/>
    <xf numFmtId="0" fontId="55" fillId="0" borderId="97" xfId="13" applyFont="1" applyBorder="1" applyAlignment="1">
      <alignment horizontal="right" vertical="center" indent="1"/>
    </xf>
    <xf numFmtId="0" fontId="71" fillId="0" borderId="42" xfId="0" applyFont="1" applyBorder="1"/>
    <xf numFmtId="0" fontId="71" fillId="0" borderId="47" xfId="0" applyFont="1" applyBorder="1" applyAlignment="1">
      <alignment wrapText="1"/>
    </xf>
    <xf numFmtId="0" fontId="70" fillId="2" borderId="39" xfId="0" applyFont="1" applyFill="1" applyBorder="1" applyAlignment="1">
      <alignment horizontal="center"/>
    </xf>
    <xf numFmtId="0" fontId="53" fillId="0" borderId="90" xfId="13" applyFont="1" applyBorder="1" applyAlignment="1">
      <alignment vertical="center"/>
    </xf>
    <xf numFmtId="0" fontId="70" fillId="25" borderId="39" xfId="0" applyFont="1" applyFill="1" applyBorder="1" applyAlignment="1">
      <alignment horizontal="center"/>
    </xf>
    <xf numFmtId="0" fontId="70" fillId="25" borderId="50" xfId="0" applyFont="1" applyFill="1" applyBorder="1" applyAlignment="1">
      <alignment horizontal="center"/>
    </xf>
    <xf numFmtId="0" fontId="71" fillId="25" borderId="50" xfId="0" applyFont="1" applyFill="1" applyBorder="1" applyAlignment="1">
      <alignment horizontal="center"/>
    </xf>
    <xf numFmtId="0" fontId="75" fillId="0" borderId="95" xfId="0" applyFont="1" applyBorder="1"/>
    <xf numFmtId="0" fontId="72" fillId="13" borderId="42" xfId="0" applyFont="1" applyFill="1" applyBorder="1" applyAlignment="1">
      <alignment horizontal="center" vertical="center" wrapText="1"/>
    </xf>
    <xf numFmtId="0" fontId="74" fillId="24" borderId="42" xfId="0" applyFont="1" applyFill="1" applyBorder="1" applyAlignment="1">
      <alignment horizontal="center" vertical="center" wrapText="1"/>
    </xf>
    <xf numFmtId="0" fontId="74" fillId="4" borderId="39" xfId="0" applyFont="1" applyFill="1" applyBorder="1"/>
    <xf numFmtId="0" fontId="55" fillId="2" borderId="32" xfId="13" applyFont="1" applyFill="1" applyBorder="1" applyAlignment="1">
      <alignment horizontal="left" vertical="center"/>
    </xf>
    <xf numFmtId="0" fontId="0" fillId="2" borderId="32" xfId="0" applyFill="1" applyBorder="1"/>
    <xf numFmtId="0" fontId="0" fillId="2" borderId="0" xfId="0" applyFill="1"/>
    <xf numFmtId="0" fontId="70" fillId="0" borderId="39" xfId="0" applyFont="1" applyBorder="1" applyAlignment="1">
      <alignment horizontal="right"/>
    </xf>
    <xf numFmtId="0" fontId="70" fillId="0" borderId="50" xfId="0" applyFont="1" applyBorder="1"/>
    <xf numFmtId="0" fontId="76" fillId="0" borderId="39" xfId="0" applyFont="1" applyBorder="1" applyAlignment="1">
      <alignment horizontal="center"/>
    </xf>
    <xf numFmtId="0" fontId="70" fillId="0" borderId="42" xfId="0" applyFont="1" applyBorder="1" applyAlignment="1">
      <alignment horizontal="right"/>
    </xf>
    <xf numFmtId="0" fontId="70" fillId="0" borderId="32" xfId="0" applyFont="1" applyBorder="1"/>
    <xf numFmtId="0" fontId="70" fillId="25" borderId="39" xfId="0" applyFont="1" applyFill="1" applyBorder="1" applyAlignment="1">
      <alignment horizontal="left"/>
    </xf>
    <xf numFmtId="0" fontId="0" fillId="0" borderId="95" xfId="0" applyBorder="1"/>
    <xf numFmtId="0" fontId="70" fillId="0" borderId="14" xfId="0" applyFont="1" applyBorder="1"/>
    <xf numFmtId="0" fontId="55" fillId="0" borderId="90" xfId="13" applyFont="1" applyBorder="1" applyAlignment="1">
      <alignment horizontal="right" vertical="center" indent="1"/>
    </xf>
    <xf numFmtId="0" fontId="55" fillId="0" borderId="99" xfId="13" applyFont="1" applyBorder="1" applyAlignment="1">
      <alignment horizontal="left" vertical="center" indent="1"/>
    </xf>
    <xf numFmtId="0" fontId="71" fillId="0" borderId="96" xfId="0" applyFont="1" applyBorder="1" applyAlignment="1">
      <alignment wrapText="1"/>
    </xf>
    <xf numFmtId="0" fontId="75" fillId="0" borderId="96" xfId="0" applyFont="1" applyBorder="1"/>
    <xf numFmtId="0" fontId="75" fillId="0" borderId="0" xfId="0" applyFont="1"/>
    <xf numFmtId="3" fontId="49" fillId="0" borderId="0" xfId="13" applyNumberFormat="1" applyFont="1" applyAlignment="1">
      <alignment horizontal="center" vertical="center"/>
    </xf>
    <xf numFmtId="166" fontId="49" fillId="0" borderId="0" xfId="13" applyNumberFormat="1" applyFont="1" applyAlignment="1">
      <alignment horizontal="center" vertical="center"/>
    </xf>
    <xf numFmtId="3" fontId="49" fillId="0" borderId="0" xfId="13" applyNumberFormat="1" applyFont="1" applyAlignment="1">
      <alignment vertical="center"/>
    </xf>
    <xf numFmtId="0" fontId="77" fillId="0" borderId="0" xfId="13" applyFont="1" applyAlignment="1">
      <alignment vertical="center"/>
    </xf>
    <xf numFmtId="0" fontId="79" fillId="0" borderId="0" xfId="13" applyFont="1" applyAlignment="1">
      <alignment horizontal="left" vertical="center"/>
    </xf>
    <xf numFmtId="0" fontId="79" fillId="0" borderId="0" xfId="13" applyFont="1" applyAlignment="1">
      <alignment vertical="center"/>
    </xf>
    <xf numFmtId="0" fontId="50" fillId="0" borderId="0" xfId="13" applyFont="1" applyAlignment="1">
      <alignment horizontal="left" vertical="center"/>
    </xf>
    <xf numFmtId="0" fontId="49" fillId="26" borderId="39" xfId="13" applyFont="1" applyFill="1" applyBorder="1" applyAlignment="1">
      <alignment horizontal="center" vertical="center"/>
    </xf>
    <xf numFmtId="0" fontId="49" fillId="17" borderId="39" xfId="13" applyFont="1" applyFill="1" applyBorder="1" applyAlignment="1">
      <alignment horizontal="center" vertical="center"/>
    </xf>
    <xf numFmtId="0" fontId="79" fillId="21" borderId="42" xfId="13" applyFont="1" applyFill="1" applyBorder="1" applyAlignment="1">
      <alignment horizontal="center" vertical="center"/>
    </xf>
    <xf numFmtId="3" fontId="79" fillId="21" borderId="42" xfId="13" applyNumberFormat="1" applyFont="1" applyFill="1" applyBorder="1" applyAlignment="1">
      <alignment horizontal="center"/>
    </xf>
    <xf numFmtId="0" fontId="84" fillId="0" borderId="0" xfId="13" applyFont="1" applyAlignment="1">
      <alignment vertical="center"/>
    </xf>
    <xf numFmtId="0" fontId="79" fillId="21" borderId="95" xfId="13" applyFont="1" applyFill="1" applyBorder="1" applyAlignment="1">
      <alignment horizontal="center" vertical="center"/>
    </xf>
    <xf numFmtId="1" fontId="79" fillId="21" borderId="95" xfId="13" applyNumberFormat="1" applyFont="1" applyFill="1" applyBorder="1" applyAlignment="1">
      <alignment horizontal="center" vertical="top"/>
    </xf>
    <xf numFmtId="0" fontId="84" fillId="0" borderId="0" xfId="13" applyFont="1" applyAlignment="1">
      <alignment horizontal="center" vertical="center"/>
    </xf>
    <xf numFmtId="0" fontId="82" fillId="20" borderId="39" xfId="13" applyFont="1" applyFill="1" applyBorder="1" applyAlignment="1">
      <alignment horizontal="left" vertical="top" wrapText="1"/>
    </xf>
    <xf numFmtId="0" fontId="82" fillId="20" borderId="50" xfId="13" applyFont="1" applyFill="1" applyBorder="1" applyAlignment="1">
      <alignment vertical="top" wrapText="1"/>
    </xf>
    <xf numFmtId="0" fontId="82" fillId="20" borderId="47" xfId="13" applyFont="1" applyFill="1" applyBorder="1" applyAlignment="1">
      <alignment vertical="top" wrapText="1"/>
    </xf>
    <xf numFmtId="0" fontId="82" fillId="20" borderId="47" xfId="13" applyFont="1" applyFill="1" applyBorder="1" applyAlignment="1">
      <alignment horizontal="center" vertical="top" wrapText="1"/>
    </xf>
    <xf numFmtId="0" fontId="82" fillId="20" borderId="39" xfId="13" applyFont="1" applyFill="1" applyBorder="1" applyAlignment="1">
      <alignment vertical="top" wrapText="1"/>
    </xf>
    <xf numFmtId="3" fontId="82" fillId="20" borderId="39" xfId="13" applyNumberFormat="1" applyFont="1" applyFill="1" applyBorder="1" applyAlignment="1">
      <alignment horizontal="center" vertical="top" wrapText="1"/>
    </xf>
    <xf numFmtId="0" fontId="82" fillId="20" borderId="39" xfId="13" applyFont="1" applyFill="1" applyBorder="1" applyAlignment="1">
      <alignment horizontal="center" vertical="top" wrapText="1"/>
    </xf>
    <xf numFmtId="4" fontId="82" fillId="20" borderId="39" xfId="13" applyNumberFormat="1" applyFont="1" applyFill="1" applyBorder="1" applyAlignment="1">
      <alignment horizontal="center" vertical="top" wrapText="1"/>
    </xf>
    <xf numFmtId="165" fontId="82" fillId="20" borderId="39" xfId="13" applyNumberFormat="1" applyFont="1" applyFill="1" applyBorder="1" applyAlignment="1">
      <alignment vertical="top" wrapText="1"/>
    </xf>
    <xf numFmtId="166" fontId="82" fillId="20" borderId="39" xfId="13" applyNumberFormat="1" applyFont="1" applyFill="1" applyBorder="1" applyAlignment="1">
      <alignment vertical="top" wrapText="1"/>
    </xf>
    <xf numFmtId="166" fontId="79" fillId="20" borderId="39" xfId="13" applyNumberFormat="1" applyFont="1" applyFill="1" applyBorder="1" applyAlignment="1">
      <alignment horizontal="right" vertical="top"/>
    </xf>
    <xf numFmtId="166" fontId="79" fillId="0" borderId="90" xfId="13" applyNumberFormat="1" applyFont="1" applyBorder="1" applyAlignment="1">
      <alignment horizontal="right" vertical="top"/>
    </xf>
    <xf numFmtId="0" fontId="84" fillId="0" borderId="0" xfId="13" applyFont="1" applyAlignment="1">
      <alignment vertical="top"/>
    </xf>
    <xf numFmtId="0" fontId="82" fillId="15" borderId="42" xfId="13" applyFont="1" applyFill="1" applyBorder="1" applyAlignment="1">
      <alignment horizontal="left" vertical="top" wrapText="1"/>
    </xf>
    <xf numFmtId="0" fontId="82" fillId="0" borderId="52" xfId="13" applyFont="1" applyBorder="1" applyAlignment="1">
      <alignment horizontal="left" vertical="top" wrapText="1"/>
    </xf>
    <xf numFmtId="0" fontId="82" fillId="15" borderId="100" xfId="13" applyFont="1" applyFill="1" applyBorder="1" applyAlignment="1">
      <alignment vertical="top" wrapText="1"/>
    </xf>
    <xf numFmtId="0" fontId="82" fillId="0" borderId="100" xfId="13" applyFont="1" applyBorder="1" applyAlignment="1">
      <alignment horizontal="center" vertical="top" wrapText="1"/>
    </xf>
    <xf numFmtId="0" fontId="82" fillId="0" borderId="100" xfId="13" applyFont="1" applyBorder="1" applyAlignment="1">
      <alignment vertical="top" wrapText="1"/>
    </xf>
    <xf numFmtId="0" fontId="82" fillId="22" borderId="42" xfId="13" applyFont="1" applyFill="1" applyBorder="1" applyAlignment="1">
      <alignment vertical="top" wrapText="1"/>
    </xf>
    <xf numFmtId="3" fontId="82" fillId="22" borderId="42" xfId="13" applyNumberFormat="1" applyFont="1" applyFill="1" applyBorder="1" applyAlignment="1">
      <alignment horizontal="center" vertical="top" wrapText="1"/>
    </xf>
    <xf numFmtId="0" fontId="82" fillId="15" borderId="42" xfId="13" applyFont="1" applyFill="1" applyBorder="1" applyAlignment="1">
      <alignment horizontal="center" vertical="top" wrapText="1"/>
    </xf>
    <xf numFmtId="0" fontId="82" fillId="27" borderId="42" xfId="13" applyFont="1" applyFill="1" applyBorder="1" applyAlignment="1">
      <alignment horizontal="center" vertical="top" wrapText="1"/>
    </xf>
    <xf numFmtId="4" fontId="82" fillId="27" borderId="42" xfId="13" applyNumberFormat="1" applyFont="1" applyFill="1" applyBorder="1" applyAlignment="1">
      <alignment horizontal="center" vertical="top" wrapText="1"/>
    </xf>
    <xf numFmtId="165" fontId="82" fillId="27" borderId="42" xfId="13" applyNumberFormat="1" applyFont="1" applyFill="1" applyBorder="1" applyAlignment="1">
      <alignment vertical="top" wrapText="1"/>
    </xf>
    <xf numFmtId="3" fontId="82" fillId="27" borderId="42" xfId="13" applyNumberFormat="1" applyFont="1" applyFill="1" applyBorder="1" applyAlignment="1">
      <alignment horizontal="center" vertical="top" wrapText="1"/>
    </xf>
    <xf numFmtId="3" fontId="82" fillId="0" borderId="42" xfId="13" applyNumberFormat="1" applyFont="1" applyBorder="1" applyAlignment="1">
      <alignment horizontal="center" vertical="top" wrapText="1"/>
    </xf>
    <xf numFmtId="166" fontId="82" fillId="0" borderId="42" xfId="13" applyNumberFormat="1" applyFont="1" applyBorder="1" applyAlignment="1">
      <alignment vertical="top" wrapText="1"/>
    </xf>
    <xf numFmtId="166" fontId="79" fillId="0" borderId="42" xfId="13" applyNumberFormat="1" applyFont="1" applyBorder="1" applyAlignment="1">
      <alignment horizontal="right" vertical="top"/>
    </xf>
    <xf numFmtId="0" fontId="84" fillId="15" borderId="0" xfId="13" applyFont="1" applyFill="1" applyAlignment="1">
      <alignment vertical="top"/>
    </xf>
    <xf numFmtId="0" fontId="83" fillId="15" borderId="90" xfId="13" applyFont="1" applyFill="1" applyBorder="1" applyAlignment="1">
      <alignment horizontal="left" vertical="top" wrapText="1"/>
    </xf>
    <xf numFmtId="0" fontId="83" fillId="0" borderId="97" xfId="13" applyFont="1" applyBorder="1" applyAlignment="1">
      <alignment horizontal="left" vertical="top" wrapText="1"/>
    </xf>
    <xf numFmtId="0" fontId="82" fillId="15" borderId="99" xfId="13" applyFont="1" applyFill="1" applyBorder="1" applyAlignment="1">
      <alignment vertical="top" wrapText="1"/>
    </xf>
    <xf numFmtId="0" fontId="83" fillId="0" borderId="99" xfId="13" applyFont="1" applyBorder="1" applyAlignment="1">
      <alignment horizontal="center" vertical="top" wrapText="1"/>
    </xf>
    <xf numFmtId="0" fontId="83" fillId="0" borderId="99" xfId="13" applyFont="1" applyBorder="1" applyAlignment="1">
      <alignment vertical="top" wrapText="1"/>
    </xf>
    <xf numFmtId="0" fontId="85" fillId="22" borderId="90" xfId="13" applyFont="1" applyFill="1" applyBorder="1" applyAlignment="1">
      <alignment vertical="top" wrapText="1"/>
    </xf>
    <xf numFmtId="3" fontId="83" fillId="22" borderId="90" xfId="13" applyNumberFormat="1" applyFont="1" applyFill="1" applyBorder="1" applyAlignment="1">
      <alignment horizontal="center" vertical="top" wrapText="1"/>
    </xf>
    <xf numFmtId="0" fontId="82" fillId="15" borderId="90" xfId="13" applyFont="1" applyFill="1" applyBorder="1" applyAlignment="1">
      <alignment horizontal="center" vertical="top" wrapText="1"/>
    </xf>
    <xf numFmtId="0" fontId="83" fillId="27" borderId="90" xfId="13" applyFont="1" applyFill="1" applyBorder="1" applyAlignment="1">
      <alignment horizontal="center" vertical="top" wrapText="1"/>
    </xf>
    <xf numFmtId="4" fontId="83" fillId="27" borderId="90" xfId="13" applyNumberFormat="1" applyFont="1" applyFill="1" applyBorder="1" applyAlignment="1">
      <alignment horizontal="center" vertical="top" wrapText="1"/>
    </xf>
    <xf numFmtId="165" fontId="83" fillId="27" borderId="90" xfId="13" applyNumberFormat="1" applyFont="1" applyFill="1" applyBorder="1" applyAlignment="1">
      <alignment vertical="top" wrapText="1"/>
    </xf>
    <xf numFmtId="3" fontId="82" fillId="27" borderId="90" xfId="13" applyNumberFormat="1" applyFont="1" applyFill="1" applyBorder="1" applyAlignment="1">
      <alignment horizontal="center" vertical="top" wrapText="1"/>
    </xf>
    <xf numFmtId="3" fontId="82" fillId="0" borderId="90" xfId="13" applyNumberFormat="1" applyFont="1" applyBorder="1" applyAlignment="1">
      <alignment horizontal="center" vertical="top" wrapText="1"/>
    </xf>
    <xf numFmtId="166" fontId="82" fillId="0" borderId="90" xfId="13" applyNumberFormat="1" applyFont="1" applyBorder="1" applyAlignment="1">
      <alignment vertical="top" wrapText="1"/>
    </xf>
    <xf numFmtId="166" fontId="84" fillId="0" borderId="90" xfId="13" applyNumberFormat="1" applyFont="1" applyBorder="1" applyAlignment="1">
      <alignment horizontal="right" vertical="top"/>
    </xf>
    <xf numFmtId="0" fontId="83" fillId="15" borderId="95" xfId="13" applyFont="1" applyFill="1" applyBorder="1" applyAlignment="1">
      <alignment horizontal="left" vertical="top" wrapText="1"/>
    </xf>
    <xf numFmtId="0" fontId="83" fillId="0" borderId="98" xfId="13" applyFont="1" applyBorder="1" applyAlignment="1">
      <alignment horizontal="left" vertical="top" wrapText="1"/>
    </xf>
    <xf numFmtId="0" fontId="82" fillId="15" borderId="96" xfId="13" applyFont="1" applyFill="1" applyBorder="1" applyAlignment="1">
      <alignment vertical="top" wrapText="1"/>
    </xf>
    <xf numFmtId="0" fontId="83" fillId="0" borderId="96" xfId="13" applyFont="1" applyBorder="1" applyAlignment="1">
      <alignment horizontal="center" vertical="top" wrapText="1"/>
    </xf>
    <xf numFmtId="0" fontId="83" fillId="0" borderId="96" xfId="13" applyFont="1" applyBorder="1" applyAlignment="1">
      <alignment vertical="top" wrapText="1"/>
    </xf>
    <xf numFmtId="0" fontId="85" fillId="22" borderId="95" xfId="13" applyFont="1" applyFill="1" applyBorder="1" applyAlignment="1">
      <alignment vertical="top" wrapText="1"/>
    </xf>
    <xf numFmtId="3" fontId="83" fillId="22" borderId="95" xfId="13" applyNumberFormat="1" applyFont="1" applyFill="1" applyBorder="1" applyAlignment="1">
      <alignment horizontal="center" vertical="top" wrapText="1"/>
    </xf>
    <xf numFmtId="0" fontId="82" fillId="15" borderId="95" xfId="13" applyFont="1" applyFill="1" applyBorder="1" applyAlignment="1">
      <alignment horizontal="center" vertical="top" wrapText="1"/>
    </xf>
    <xf numFmtId="0" fontId="83" fillId="27" borderId="95" xfId="13" applyFont="1" applyFill="1" applyBorder="1" applyAlignment="1">
      <alignment horizontal="center" vertical="top" wrapText="1"/>
    </xf>
    <xf numFmtId="4" fontId="83" fillId="27" borderId="95" xfId="13" applyNumberFormat="1" applyFont="1" applyFill="1" applyBorder="1" applyAlignment="1">
      <alignment horizontal="center" vertical="top" wrapText="1"/>
    </xf>
    <xf numFmtId="165" fontId="83" fillId="27" borderId="95" xfId="13" applyNumberFormat="1" applyFont="1" applyFill="1" applyBorder="1" applyAlignment="1">
      <alignment vertical="top" wrapText="1"/>
    </xf>
    <xf numFmtId="3" fontId="82" fillId="27" borderId="95" xfId="13" applyNumberFormat="1" applyFont="1" applyFill="1" applyBorder="1" applyAlignment="1">
      <alignment horizontal="center" vertical="top" wrapText="1"/>
    </xf>
    <xf numFmtId="3" fontId="82" fillId="0" borderId="95" xfId="13" applyNumberFormat="1" applyFont="1" applyBorder="1" applyAlignment="1">
      <alignment horizontal="center" vertical="top" wrapText="1"/>
    </xf>
    <xf numFmtId="166" fontId="82" fillId="0" borderId="95" xfId="13" applyNumberFormat="1" applyFont="1" applyBorder="1" applyAlignment="1">
      <alignment vertical="top" wrapText="1"/>
    </xf>
    <xf numFmtId="166" fontId="84" fillId="0" borderId="95" xfId="13" applyNumberFormat="1" applyFont="1" applyBorder="1" applyAlignment="1">
      <alignment horizontal="right" vertical="top"/>
    </xf>
    <xf numFmtId="0" fontId="82" fillId="0" borderId="42" xfId="13" applyFont="1" applyBorder="1" applyAlignment="1">
      <alignment horizontal="left" vertical="top" wrapText="1"/>
    </xf>
    <xf numFmtId="0" fontId="82" fillId="0" borderId="100" xfId="13" applyFont="1" applyBorder="1" applyAlignment="1">
      <alignment horizontal="left" vertical="top" wrapText="1"/>
    </xf>
    <xf numFmtId="0" fontId="82" fillId="0" borderId="42" xfId="13" applyFont="1" applyBorder="1" applyAlignment="1">
      <alignment horizontal="center" vertical="top" wrapText="1"/>
    </xf>
    <xf numFmtId="0" fontId="79" fillId="0" borderId="0" xfId="13" applyFont="1" applyAlignment="1">
      <alignment vertical="top"/>
    </xf>
    <xf numFmtId="0" fontId="83" fillId="0" borderId="90" xfId="13" applyFont="1" applyBorder="1" applyAlignment="1">
      <alignment horizontal="left" vertical="top" wrapText="1"/>
    </xf>
    <xf numFmtId="0" fontId="83" fillId="0" borderId="99" xfId="13" applyFont="1" applyBorder="1" applyAlignment="1">
      <alignment horizontal="left" vertical="top" wrapText="1"/>
    </xf>
    <xf numFmtId="0" fontId="83" fillId="0" borderId="90" xfId="13" applyFont="1" applyBorder="1" applyAlignment="1">
      <alignment horizontal="center" vertical="top" wrapText="1"/>
    </xf>
    <xf numFmtId="0" fontId="83" fillId="0" borderId="95" xfId="13" applyFont="1" applyBorder="1" applyAlignment="1">
      <alignment horizontal="left" vertical="top" wrapText="1"/>
    </xf>
    <xf numFmtId="0" fontId="83" fillId="0" borderId="96" xfId="13" applyFont="1" applyBorder="1" applyAlignment="1">
      <alignment horizontal="left" vertical="top" wrapText="1"/>
    </xf>
    <xf numFmtId="0" fontId="83" fillId="0" borderId="95" xfId="13" applyFont="1" applyBorder="1" applyAlignment="1">
      <alignment horizontal="center" vertical="top" wrapText="1"/>
    </xf>
    <xf numFmtId="0" fontId="82" fillId="0" borderId="52" xfId="13" applyFont="1" applyBorder="1" applyAlignment="1">
      <alignment vertical="top" wrapText="1"/>
    </xf>
    <xf numFmtId="3" fontId="83" fillId="27" borderId="90" xfId="13" applyNumberFormat="1" applyFont="1" applyFill="1" applyBorder="1" applyAlignment="1">
      <alignment horizontal="center" vertical="top" wrapText="1"/>
    </xf>
    <xf numFmtId="3" fontId="83" fillId="0" borderId="90" xfId="13" applyNumberFormat="1" applyFont="1" applyBorder="1" applyAlignment="1">
      <alignment horizontal="center" vertical="top" wrapText="1"/>
    </xf>
    <xf numFmtId="166" fontId="83" fillId="0" borderId="90" xfId="13" applyNumberFormat="1" applyFont="1" applyBorder="1" applyAlignment="1">
      <alignment vertical="top" wrapText="1"/>
    </xf>
    <xf numFmtId="3" fontId="83" fillId="27" borderId="95" xfId="13" applyNumberFormat="1" applyFont="1" applyFill="1" applyBorder="1" applyAlignment="1">
      <alignment horizontal="center" vertical="top" wrapText="1"/>
    </xf>
    <xf numFmtId="3" fontId="83" fillId="0" borderId="95" xfId="13" applyNumberFormat="1" applyFont="1" applyBorder="1" applyAlignment="1">
      <alignment horizontal="center" vertical="top" wrapText="1"/>
    </xf>
    <xf numFmtId="166" fontId="83" fillId="0" borderId="95" xfId="13" applyNumberFormat="1" applyFont="1" applyBorder="1" applyAlignment="1">
      <alignment vertical="top" wrapText="1"/>
    </xf>
    <xf numFmtId="0" fontId="86" fillId="22" borderId="42" xfId="13" applyFont="1" applyFill="1" applyBorder="1" applyAlignment="1">
      <alignment vertical="top" wrapText="1"/>
    </xf>
    <xf numFmtId="0" fontId="82" fillId="17" borderId="42" xfId="13" applyFont="1" applyFill="1" applyBorder="1" applyAlignment="1">
      <alignment horizontal="left" vertical="top" wrapText="1"/>
    </xf>
    <xf numFmtId="0" fontId="82" fillId="17" borderId="52" xfId="13" applyFont="1" applyFill="1" applyBorder="1" applyAlignment="1">
      <alignment vertical="top" wrapText="1"/>
    </xf>
    <xf numFmtId="0" fontId="82" fillId="17" borderId="100" xfId="13" applyFont="1" applyFill="1" applyBorder="1" applyAlignment="1">
      <alignment vertical="top" wrapText="1"/>
    </xf>
    <xf numFmtId="0" fontId="82" fillId="17" borderId="100" xfId="13" applyFont="1" applyFill="1" applyBorder="1" applyAlignment="1">
      <alignment horizontal="center" vertical="top" wrapText="1"/>
    </xf>
    <xf numFmtId="0" fontId="80" fillId="17" borderId="100" xfId="13" applyFont="1" applyFill="1" applyBorder="1" applyAlignment="1">
      <alignment vertical="top" wrapText="1"/>
    </xf>
    <xf numFmtId="0" fontId="80" fillId="17" borderId="100" xfId="13" applyFont="1" applyFill="1" applyBorder="1" applyAlignment="1">
      <alignment horizontal="center" vertical="top" wrapText="1"/>
    </xf>
    <xf numFmtId="0" fontId="82" fillId="17" borderId="42" xfId="13" applyFont="1" applyFill="1" applyBorder="1" applyAlignment="1">
      <alignment vertical="top" wrapText="1"/>
    </xf>
    <xf numFmtId="0" fontId="83" fillId="17" borderId="42" xfId="13" applyFont="1" applyFill="1" applyBorder="1" applyAlignment="1">
      <alignment horizontal="left" vertical="top" wrapText="1"/>
    </xf>
    <xf numFmtId="0" fontId="83" fillId="17" borderId="52" xfId="13" applyFont="1" applyFill="1" applyBorder="1" applyAlignment="1">
      <alignment horizontal="left" vertical="top" wrapText="1"/>
    </xf>
    <xf numFmtId="0" fontId="83" fillId="17" borderId="100" xfId="13" applyFont="1" applyFill="1" applyBorder="1" applyAlignment="1">
      <alignment horizontal="left" vertical="top" wrapText="1"/>
    </xf>
    <xf numFmtId="0" fontId="83" fillId="17" borderId="100" xfId="13" applyFont="1" applyFill="1" applyBorder="1" applyAlignment="1">
      <alignment horizontal="center" vertical="top" wrapText="1"/>
    </xf>
    <xf numFmtId="0" fontId="83" fillId="17" borderId="100" xfId="13" applyFont="1" applyFill="1" applyBorder="1" applyAlignment="1">
      <alignment vertical="top" wrapText="1"/>
    </xf>
    <xf numFmtId="0" fontId="83" fillId="17" borderId="42" xfId="13" applyFont="1" applyFill="1" applyBorder="1" applyAlignment="1">
      <alignment vertical="top" wrapText="1"/>
    </xf>
    <xf numFmtId="3" fontId="83" fillId="22" borderId="42" xfId="13" applyNumberFormat="1" applyFont="1" applyFill="1" applyBorder="1" applyAlignment="1">
      <alignment horizontal="center" vertical="top" wrapText="1"/>
    </xf>
    <xf numFmtId="0" fontId="83" fillId="0" borderId="42" xfId="13" applyFont="1" applyBorder="1" applyAlignment="1">
      <alignment horizontal="center" vertical="top" wrapText="1"/>
    </xf>
    <xf numFmtId="0" fontId="83" fillId="27" borderId="42" xfId="13" applyFont="1" applyFill="1" applyBorder="1" applyAlignment="1">
      <alignment horizontal="center" vertical="top" wrapText="1"/>
    </xf>
    <xf numFmtId="4" fontId="83" fillId="27" borderId="42" xfId="13" applyNumberFormat="1" applyFont="1" applyFill="1" applyBorder="1" applyAlignment="1">
      <alignment horizontal="center" vertical="top" wrapText="1"/>
    </xf>
    <xf numFmtId="165" fontId="83" fillId="27" borderId="42" xfId="13" applyNumberFormat="1" applyFont="1" applyFill="1" applyBorder="1" applyAlignment="1">
      <alignment vertical="top" wrapText="1"/>
    </xf>
    <xf numFmtId="3" fontId="83" fillId="27" borderId="42" xfId="13" applyNumberFormat="1" applyFont="1" applyFill="1" applyBorder="1" applyAlignment="1">
      <alignment horizontal="center" vertical="top" wrapText="1"/>
    </xf>
    <xf numFmtId="3" fontId="83" fillId="0" borderId="42" xfId="13" applyNumberFormat="1" applyFont="1" applyBorder="1" applyAlignment="1">
      <alignment horizontal="center" vertical="top" wrapText="1"/>
    </xf>
    <xf numFmtId="166" fontId="83" fillId="0" borderId="42" xfId="13" applyNumberFormat="1" applyFont="1" applyBorder="1" applyAlignment="1">
      <alignment vertical="top" wrapText="1"/>
    </xf>
    <xf numFmtId="166" fontId="84" fillId="0" borderId="42" xfId="13" applyNumberFormat="1" applyFont="1" applyBorder="1" applyAlignment="1">
      <alignment horizontal="right" vertical="top"/>
    </xf>
    <xf numFmtId="0" fontId="83" fillId="17" borderId="95" xfId="13" applyFont="1" applyFill="1" applyBorder="1" applyAlignment="1">
      <alignment horizontal="left" vertical="top" wrapText="1"/>
    </xf>
    <xf numFmtId="0" fontId="83" fillId="17" borderId="98" xfId="13" applyFont="1" applyFill="1" applyBorder="1" applyAlignment="1">
      <alignment horizontal="left" vertical="top" wrapText="1"/>
    </xf>
    <xf numFmtId="0" fontId="83" fillId="17" borderId="96" xfId="13" applyFont="1" applyFill="1" applyBorder="1" applyAlignment="1">
      <alignment horizontal="left" vertical="top" wrapText="1"/>
    </xf>
    <xf numFmtId="0" fontId="83" fillId="17" borderId="96" xfId="13" applyFont="1" applyFill="1" applyBorder="1" applyAlignment="1">
      <alignment horizontal="center" vertical="top" wrapText="1"/>
    </xf>
    <xf numFmtId="0" fontId="83" fillId="17" borderId="96" xfId="13" applyFont="1" applyFill="1" applyBorder="1" applyAlignment="1">
      <alignment vertical="top" wrapText="1"/>
    </xf>
    <xf numFmtId="0" fontId="83" fillId="17" borderId="95" xfId="13" applyFont="1" applyFill="1" applyBorder="1" applyAlignment="1">
      <alignment vertical="top" wrapText="1"/>
    </xf>
    <xf numFmtId="0" fontId="83" fillId="17" borderId="90" xfId="13" applyFont="1" applyFill="1" applyBorder="1" applyAlignment="1">
      <alignment horizontal="left" vertical="top" wrapText="1"/>
    </xf>
    <xf numFmtId="0" fontId="83" fillId="17" borderId="97" xfId="13" applyFont="1" applyFill="1" applyBorder="1" applyAlignment="1">
      <alignment horizontal="left" vertical="top" wrapText="1"/>
    </xf>
    <xf numFmtId="0" fontId="83" fillId="17" borderId="99" xfId="13" applyFont="1" applyFill="1" applyBorder="1" applyAlignment="1">
      <alignment horizontal="left" vertical="top" wrapText="1"/>
    </xf>
    <xf numFmtId="0" fontId="83" fillId="17" borderId="99" xfId="13" applyFont="1" applyFill="1" applyBorder="1" applyAlignment="1">
      <alignment horizontal="center" vertical="top" wrapText="1"/>
    </xf>
    <xf numFmtId="0" fontId="83" fillId="17" borderId="90" xfId="13" applyFont="1" applyFill="1" applyBorder="1" applyAlignment="1">
      <alignment vertical="top" wrapText="1"/>
    </xf>
    <xf numFmtId="0" fontId="83" fillId="17" borderId="90" xfId="13" applyFont="1" applyFill="1" applyBorder="1" applyAlignment="1">
      <alignment horizontal="center" vertical="top" wrapText="1"/>
    </xf>
    <xf numFmtId="0" fontId="83" fillId="17" borderId="95" xfId="13" applyFont="1" applyFill="1" applyBorder="1" applyAlignment="1">
      <alignment horizontal="center" vertical="top" wrapText="1"/>
    </xf>
    <xf numFmtId="0" fontId="83" fillId="17" borderId="42" xfId="13" applyFont="1" applyFill="1" applyBorder="1" applyAlignment="1">
      <alignment horizontal="center" vertical="top" wrapText="1"/>
    </xf>
    <xf numFmtId="0" fontId="83" fillId="17" borderId="99" xfId="13" applyFont="1" applyFill="1" applyBorder="1" applyAlignment="1">
      <alignment vertical="top" wrapText="1"/>
    </xf>
    <xf numFmtId="0" fontId="82" fillId="17" borderId="39" xfId="13" applyFont="1" applyFill="1" applyBorder="1" applyAlignment="1">
      <alignment horizontal="left" vertical="top" wrapText="1"/>
    </xf>
    <xf numFmtId="0" fontId="82" fillId="17" borderId="50" xfId="13" applyFont="1" applyFill="1" applyBorder="1" applyAlignment="1">
      <alignment vertical="top" wrapText="1"/>
    </xf>
    <xf numFmtId="0" fontId="82" fillId="17" borderId="47" xfId="13" applyFont="1" applyFill="1" applyBorder="1" applyAlignment="1">
      <alignment vertical="top" wrapText="1"/>
    </xf>
    <xf numFmtId="0" fontId="82" fillId="17" borderId="47" xfId="13" applyFont="1" applyFill="1" applyBorder="1" applyAlignment="1">
      <alignment horizontal="center" vertical="top" wrapText="1"/>
    </xf>
    <xf numFmtId="0" fontId="80" fillId="17" borderId="47" xfId="13" applyFont="1" applyFill="1" applyBorder="1" applyAlignment="1">
      <alignment vertical="top" wrapText="1"/>
    </xf>
    <xf numFmtId="0" fontId="82" fillId="17" borderId="39" xfId="13" applyFont="1" applyFill="1" applyBorder="1" applyAlignment="1">
      <alignment vertical="top" wrapText="1"/>
    </xf>
    <xf numFmtId="3" fontId="82" fillId="22" borderId="39" xfId="13" applyNumberFormat="1" applyFont="1" applyFill="1" applyBorder="1" applyAlignment="1">
      <alignment horizontal="center" vertical="top" wrapText="1"/>
    </xf>
    <xf numFmtId="0" fontId="82" fillId="0" borderId="39" xfId="13" applyFont="1" applyBorder="1" applyAlignment="1">
      <alignment horizontal="center" vertical="top" wrapText="1"/>
    </xf>
    <xf numFmtId="0" fontId="82" fillId="27" borderId="39" xfId="13" applyFont="1" applyFill="1" applyBorder="1" applyAlignment="1">
      <alignment horizontal="center" vertical="top" wrapText="1"/>
    </xf>
    <xf numFmtId="4" fontId="82" fillId="27" borderId="39" xfId="13" applyNumberFormat="1" applyFont="1" applyFill="1" applyBorder="1" applyAlignment="1">
      <alignment horizontal="center" vertical="top" wrapText="1"/>
    </xf>
    <xf numFmtId="165" fontId="82" fillId="27" borderId="39" xfId="13" applyNumberFormat="1" applyFont="1" applyFill="1" applyBorder="1" applyAlignment="1">
      <alignment vertical="top" wrapText="1"/>
    </xf>
    <xf numFmtId="3" fontId="82" fillId="27" borderId="39" xfId="13" applyNumberFormat="1" applyFont="1" applyFill="1" applyBorder="1" applyAlignment="1">
      <alignment horizontal="center" vertical="top" wrapText="1"/>
    </xf>
    <xf numFmtId="3" fontId="82" fillId="0" borderId="39" xfId="13" applyNumberFormat="1" applyFont="1" applyBorder="1" applyAlignment="1">
      <alignment horizontal="center" vertical="top" wrapText="1"/>
    </xf>
    <xf numFmtId="166" fontId="82" fillId="0" borderId="39" xfId="13" applyNumberFormat="1" applyFont="1" applyBorder="1" applyAlignment="1">
      <alignment vertical="top" wrapText="1"/>
    </xf>
    <xf numFmtId="166" fontId="79" fillId="0" borderId="39" xfId="13" applyNumberFormat="1" applyFont="1" applyBorder="1" applyAlignment="1">
      <alignment horizontal="right" vertical="top"/>
    </xf>
    <xf numFmtId="0" fontId="83" fillId="0" borderId="0" xfId="13" applyFont="1" applyAlignment="1">
      <alignment horizontal="left" vertical="top" wrapText="1"/>
    </xf>
    <xf numFmtId="0" fontId="83" fillId="0" borderId="0" xfId="13" applyFont="1" applyAlignment="1">
      <alignment horizontal="center" vertical="top" wrapText="1"/>
    </xf>
    <xf numFmtId="0" fontId="83" fillId="0" borderId="0" xfId="13" applyFont="1" applyAlignment="1">
      <alignment vertical="top" wrapText="1"/>
    </xf>
    <xf numFmtId="0" fontId="85" fillId="0" borderId="0" xfId="13" applyFont="1" applyAlignment="1">
      <alignment vertical="top" wrapText="1"/>
    </xf>
    <xf numFmtId="3" fontId="83" fillId="0" borderId="0" xfId="13" applyNumberFormat="1" applyFont="1" applyAlignment="1">
      <alignment horizontal="center" vertical="top" wrapText="1"/>
    </xf>
    <xf numFmtId="4" fontId="83" fillId="0" borderId="0" xfId="13" applyNumberFormat="1" applyFont="1" applyAlignment="1">
      <alignment horizontal="center" vertical="top" wrapText="1"/>
    </xf>
    <xf numFmtId="165" fontId="83" fillId="0" borderId="0" xfId="13" applyNumberFormat="1" applyFont="1" applyAlignment="1">
      <alignment vertical="top" wrapText="1"/>
    </xf>
    <xf numFmtId="166" fontId="83" fillId="0" borderId="0" xfId="13" applyNumberFormat="1" applyFont="1" applyAlignment="1">
      <alignment vertical="top" wrapText="1"/>
    </xf>
    <xf numFmtId="166" fontId="84" fillId="0" borderId="0" xfId="13" applyNumberFormat="1" applyFont="1" applyAlignment="1">
      <alignment horizontal="right" vertical="top"/>
    </xf>
    <xf numFmtId="167" fontId="82" fillId="27" borderId="42" xfId="13" applyNumberFormat="1" applyFont="1" applyFill="1" applyBorder="1" applyAlignment="1">
      <alignment horizontal="center" vertical="top" wrapText="1"/>
    </xf>
    <xf numFmtId="0" fontId="83" fillId="17" borderId="39" xfId="13" applyFont="1" applyFill="1" applyBorder="1" applyAlignment="1">
      <alignment vertical="top" wrapText="1"/>
    </xf>
    <xf numFmtId="0" fontId="83" fillId="17" borderId="39" xfId="13" applyFont="1" applyFill="1" applyBorder="1" applyAlignment="1">
      <alignment horizontal="center" vertical="top" wrapText="1"/>
    </xf>
    <xf numFmtId="0" fontId="83" fillId="17" borderId="39" xfId="13" applyFont="1" applyFill="1" applyBorder="1" applyAlignment="1">
      <alignment horizontal="left" vertical="top" wrapText="1"/>
    </xf>
    <xf numFmtId="3" fontId="83" fillId="22" borderId="39" xfId="13" applyNumberFormat="1" applyFont="1" applyFill="1" applyBorder="1" applyAlignment="1">
      <alignment horizontal="center" vertical="top" wrapText="1"/>
    </xf>
    <xf numFmtId="0" fontId="83" fillId="0" borderId="39" xfId="13" applyFont="1" applyBorder="1" applyAlignment="1">
      <alignment horizontal="center" vertical="top" wrapText="1"/>
    </xf>
    <xf numFmtId="167" fontId="83" fillId="27" borderId="39" xfId="13" applyNumberFormat="1" applyFont="1" applyFill="1" applyBorder="1" applyAlignment="1">
      <alignment horizontal="center" vertical="top" wrapText="1"/>
    </xf>
    <xf numFmtId="4" fontId="83" fillId="27" borderId="39" xfId="13" applyNumberFormat="1" applyFont="1" applyFill="1" applyBorder="1" applyAlignment="1">
      <alignment horizontal="center" vertical="top" wrapText="1"/>
    </xf>
    <xf numFmtId="165" fontId="83" fillId="27" borderId="39" xfId="13" applyNumberFormat="1" applyFont="1" applyFill="1" applyBorder="1" applyAlignment="1">
      <alignment vertical="top" wrapText="1"/>
    </xf>
    <xf numFmtId="3" fontId="83" fillId="27" borderId="39" xfId="13" applyNumberFormat="1" applyFont="1" applyFill="1" applyBorder="1" applyAlignment="1">
      <alignment horizontal="center" vertical="top" wrapText="1"/>
    </xf>
    <xf numFmtId="3" fontId="83" fillId="0" borderId="39" xfId="13" applyNumberFormat="1" applyFont="1" applyBorder="1" applyAlignment="1">
      <alignment horizontal="center" vertical="top" wrapText="1"/>
    </xf>
    <xf numFmtId="166" fontId="83" fillId="0" borderId="39" xfId="13" applyNumberFormat="1" applyFont="1" applyBorder="1" applyAlignment="1">
      <alignment vertical="top" wrapText="1"/>
    </xf>
    <xf numFmtId="166" fontId="84" fillId="0" borderId="39" xfId="13" applyNumberFormat="1" applyFont="1" applyBorder="1" applyAlignment="1">
      <alignment horizontal="right" vertical="top"/>
    </xf>
    <xf numFmtId="167" fontId="83" fillId="27" borderId="42" xfId="13" applyNumberFormat="1" applyFont="1" applyFill="1" applyBorder="1" applyAlignment="1">
      <alignment horizontal="center" vertical="top" wrapText="1"/>
    </xf>
    <xf numFmtId="167" fontId="83" fillId="27" borderId="95" xfId="13" applyNumberFormat="1" applyFont="1" applyFill="1" applyBorder="1" applyAlignment="1">
      <alignment horizontal="center" vertical="top" wrapText="1"/>
    </xf>
    <xf numFmtId="167" fontId="83" fillId="27" borderId="39" xfId="13" applyNumberFormat="1" applyFont="1" applyFill="1" applyBorder="1" applyAlignment="1">
      <alignment horizontal="center" vertical="top"/>
    </xf>
    <xf numFmtId="167" fontId="83" fillId="27" borderId="90" xfId="13" applyNumberFormat="1" applyFont="1" applyFill="1" applyBorder="1" applyAlignment="1">
      <alignment horizontal="center" vertical="top" wrapText="1"/>
    </xf>
    <xf numFmtId="0" fontId="79" fillId="20" borderId="39" xfId="13" applyFont="1" applyFill="1" applyBorder="1" applyAlignment="1">
      <alignment horizontal="left" vertical="top"/>
    </xf>
    <xf numFmtId="0" fontId="79" fillId="20" borderId="50" xfId="13" applyFont="1" applyFill="1" applyBorder="1" applyAlignment="1">
      <alignment vertical="top"/>
    </xf>
    <xf numFmtId="0" fontId="79" fillId="20" borderId="47" xfId="13" applyFont="1" applyFill="1" applyBorder="1" applyAlignment="1">
      <alignment vertical="top"/>
    </xf>
    <xf numFmtId="0" fontId="79" fillId="20" borderId="47" xfId="13" applyFont="1" applyFill="1" applyBorder="1" applyAlignment="1">
      <alignment horizontal="center" vertical="top"/>
    </xf>
    <xf numFmtId="0" fontId="79" fillId="20" borderId="39" xfId="13" applyFont="1" applyFill="1" applyBorder="1" applyAlignment="1">
      <alignment vertical="top"/>
    </xf>
    <xf numFmtId="3" fontId="79" fillId="20" borderId="39" xfId="13" applyNumberFormat="1" applyFont="1" applyFill="1" applyBorder="1" applyAlignment="1">
      <alignment horizontal="center" vertical="top"/>
    </xf>
    <xf numFmtId="0" fontId="79" fillId="20" borderId="39" xfId="13" applyFont="1" applyFill="1" applyBorder="1" applyAlignment="1">
      <alignment horizontal="center" vertical="top"/>
    </xf>
    <xf numFmtId="4" fontId="79" fillId="20" borderId="39" xfId="13" applyNumberFormat="1" applyFont="1" applyFill="1" applyBorder="1" applyAlignment="1">
      <alignment horizontal="center" vertical="top"/>
    </xf>
    <xf numFmtId="165" fontId="79" fillId="20" borderId="39" xfId="13" applyNumberFormat="1" applyFont="1" applyFill="1" applyBorder="1" applyAlignment="1">
      <alignment vertical="top"/>
    </xf>
    <xf numFmtId="166" fontId="79" fillId="20" borderId="39" xfId="13" applyNumberFormat="1" applyFont="1" applyFill="1" applyBorder="1" applyAlignment="1">
      <alignment vertical="top"/>
    </xf>
    <xf numFmtId="0" fontId="79" fillId="22" borderId="42" xfId="13" applyFont="1" applyFill="1" applyBorder="1" applyAlignment="1">
      <alignment horizontal="left" vertical="top"/>
    </xf>
    <xf numFmtId="0" fontId="79" fillId="22" borderId="52" xfId="13" applyFont="1" applyFill="1" applyBorder="1" applyAlignment="1">
      <alignment vertical="top"/>
    </xf>
    <xf numFmtId="0" fontId="79" fillId="22" borderId="100" xfId="13" applyFont="1" applyFill="1" applyBorder="1" applyAlignment="1">
      <alignment vertical="top"/>
    </xf>
    <xf numFmtId="0" fontId="79" fillId="22" borderId="100" xfId="13" applyFont="1" applyFill="1" applyBorder="1" applyAlignment="1">
      <alignment horizontal="center" vertical="top"/>
    </xf>
    <xf numFmtId="0" fontId="79" fillId="22" borderId="42" xfId="13" applyFont="1" applyFill="1" applyBorder="1" applyAlignment="1">
      <alignment vertical="top"/>
    </xf>
    <xf numFmtId="3" fontId="79" fillId="22" borderId="42" xfId="13" applyNumberFormat="1" applyFont="1" applyFill="1" applyBorder="1" applyAlignment="1">
      <alignment horizontal="center" vertical="top"/>
    </xf>
    <xf numFmtId="0" fontId="79" fillId="0" borderId="42" xfId="13" applyFont="1" applyBorder="1" applyAlignment="1">
      <alignment horizontal="center" vertical="top"/>
    </xf>
    <xf numFmtId="0" fontId="79" fillId="27" borderId="42" xfId="13" applyFont="1" applyFill="1" applyBorder="1" applyAlignment="1">
      <alignment horizontal="center" vertical="top"/>
    </xf>
    <xf numFmtId="4" fontId="79" fillId="27" borderId="42" xfId="13" applyNumberFormat="1" applyFont="1" applyFill="1" applyBorder="1" applyAlignment="1">
      <alignment horizontal="center" vertical="top"/>
    </xf>
    <xf numFmtId="165" fontId="79" fillId="27" borderId="42" xfId="13" applyNumberFormat="1" applyFont="1" applyFill="1" applyBorder="1" applyAlignment="1">
      <alignment vertical="top"/>
    </xf>
    <xf numFmtId="3" fontId="79" fillId="27" borderId="42" xfId="13" applyNumberFormat="1" applyFont="1" applyFill="1" applyBorder="1" applyAlignment="1">
      <alignment horizontal="center" vertical="top"/>
    </xf>
    <xf numFmtId="3" fontId="79" fillId="0" borderId="42" xfId="13" applyNumberFormat="1" applyFont="1" applyBorder="1" applyAlignment="1">
      <alignment horizontal="center" vertical="top"/>
    </xf>
    <xf numFmtId="166" fontId="79" fillId="0" borderId="42" xfId="13" applyNumberFormat="1" applyFont="1" applyBorder="1" applyAlignment="1">
      <alignment vertical="top"/>
    </xf>
    <xf numFmtId="0" fontId="83" fillId="22" borderId="90" xfId="13" applyFont="1" applyFill="1" applyBorder="1" applyAlignment="1">
      <alignment horizontal="left" vertical="top" wrapText="1"/>
    </xf>
    <xf numFmtId="0" fontId="83" fillId="22" borderId="97" xfId="13" applyFont="1" applyFill="1" applyBorder="1" applyAlignment="1">
      <alignment horizontal="left" vertical="top" wrapText="1"/>
    </xf>
    <xf numFmtId="0" fontId="83" fillId="22" borderId="99" xfId="13" applyFont="1" applyFill="1" applyBorder="1" applyAlignment="1">
      <alignment horizontal="left" vertical="top" wrapText="1"/>
    </xf>
    <xf numFmtId="0" fontId="83" fillId="22" borderId="99" xfId="13" applyFont="1" applyFill="1" applyBorder="1" applyAlignment="1">
      <alignment horizontal="center" vertical="top" wrapText="1"/>
    </xf>
    <xf numFmtId="0" fontId="83" fillId="22" borderId="99" xfId="13" applyFont="1" applyFill="1" applyBorder="1" applyAlignment="1">
      <alignment vertical="top" wrapText="1"/>
    </xf>
    <xf numFmtId="0" fontId="83" fillId="22" borderId="95" xfId="13" applyFont="1" applyFill="1" applyBorder="1" applyAlignment="1">
      <alignment horizontal="left" vertical="top" wrapText="1"/>
    </xf>
    <xf numFmtId="0" fontId="83" fillId="22" borderId="98" xfId="13" applyFont="1" applyFill="1" applyBorder="1" applyAlignment="1">
      <alignment horizontal="left" vertical="top" wrapText="1"/>
    </xf>
    <xf numFmtId="0" fontId="83" fillId="22" borderId="96" xfId="13" applyFont="1" applyFill="1" applyBorder="1" applyAlignment="1">
      <alignment horizontal="left" vertical="top" wrapText="1"/>
    </xf>
    <xf numFmtId="0" fontId="83" fillId="22" borderId="96" xfId="13" applyFont="1" applyFill="1" applyBorder="1" applyAlignment="1">
      <alignment horizontal="center" vertical="top" wrapText="1"/>
    </xf>
    <xf numFmtId="0" fontId="83" fillId="22" borderId="96" xfId="13" applyFont="1" applyFill="1" applyBorder="1" applyAlignment="1">
      <alignment vertical="top" wrapText="1"/>
    </xf>
    <xf numFmtId="0" fontId="79" fillId="0" borderId="42" xfId="13" applyFont="1" applyBorder="1" applyAlignment="1">
      <alignment horizontal="left" vertical="top"/>
    </xf>
    <xf numFmtId="0" fontId="79" fillId="0" borderId="52" xfId="13" applyFont="1" applyBorder="1" applyAlignment="1">
      <alignment vertical="top"/>
    </xf>
    <xf numFmtId="0" fontId="79" fillId="0" borderId="100" xfId="13" applyFont="1" applyBorder="1" applyAlignment="1">
      <alignment vertical="top"/>
    </xf>
    <xf numFmtId="0" fontId="79" fillId="0" borderId="100" xfId="13" applyFont="1" applyBorder="1" applyAlignment="1">
      <alignment horizontal="center" vertical="top"/>
    </xf>
    <xf numFmtId="0" fontId="79" fillId="0" borderId="42" xfId="13" quotePrefix="1" applyFont="1" applyBorder="1" applyAlignment="1">
      <alignment horizontal="left" vertical="top"/>
    </xf>
    <xf numFmtId="0" fontId="84" fillId="0" borderId="90" xfId="13" applyFont="1" applyBorder="1" applyAlignment="1">
      <alignment horizontal="left" vertical="top"/>
    </xf>
    <xf numFmtId="0" fontId="84" fillId="0" borderId="97" xfId="13" applyFont="1" applyBorder="1" applyAlignment="1">
      <alignment horizontal="left" vertical="top"/>
    </xf>
    <xf numFmtId="0" fontId="84" fillId="0" borderId="99" xfId="13" applyFont="1" applyBorder="1" applyAlignment="1">
      <alignment horizontal="left" vertical="top"/>
    </xf>
    <xf numFmtId="0" fontId="84" fillId="0" borderId="0" xfId="13" applyFont="1" applyAlignment="1">
      <alignment horizontal="center" vertical="top"/>
    </xf>
    <xf numFmtId="0" fontId="87" fillId="0" borderId="90" xfId="13" applyFont="1" applyBorder="1" applyAlignment="1">
      <alignment vertical="top"/>
    </xf>
    <xf numFmtId="0" fontId="87" fillId="0" borderId="99" xfId="13" applyFont="1" applyBorder="1" applyAlignment="1">
      <alignment horizontal="center" vertical="top"/>
    </xf>
    <xf numFmtId="0" fontId="85" fillId="22" borderId="99" xfId="13" applyFont="1" applyFill="1" applyBorder="1" applyAlignment="1">
      <alignment vertical="top" wrapText="1"/>
    </xf>
    <xf numFmtId="3" fontId="84" fillId="22" borderId="90" xfId="13" applyNumberFormat="1" applyFont="1" applyFill="1" applyBorder="1" applyAlignment="1">
      <alignment horizontal="center" vertical="top"/>
    </xf>
    <xf numFmtId="0" fontId="84" fillId="0" borderId="90" xfId="13" applyFont="1" applyBorder="1" applyAlignment="1">
      <alignment horizontal="center" vertical="top"/>
    </xf>
    <xf numFmtId="0" fontId="84" fillId="27" borderId="90" xfId="13" applyFont="1" applyFill="1" applyBorder="1" applyAlignment="1">
      <alignment horizontal="center" vertical="top"/>
    </xf>
    <xf numFmtId="4" fontId="84" fillId="27" borderId="90" xfId="13" applyNumberFormat="1" applyFont="1" applyFill="1" applyBorder="1" applyAlignment="1">
      <alignment horizontal="center" vertical="top"/>
    </xf>
    <xf numFmtId="165" fontId="84" fillId="27" borderId="90" xfId="13" applyNumberFormat="1" applyFont="1" applyFill="1" applyBorder="1" applyAlignment="1">
      <alignment vertical="top"/>
    </xf>
    <xf numFmtId="3" fontId="84" fillId="27" borderId="90" xfId="13" applyNumberFormat="1" applyFont="1" applyFill="1" applyBorder="1" applyAlignment="1">
      <alignment horizontal="center" vertical="top"/>
    </xf>
    <xf numFmtId="3" fontId="84" fillId="0" borderId="90" xfId="13" applyNumberFormat="1" applyFont="1" applyBorder="1" applyAlignment="1">
      <alignment horizontal="center" vertical="top"/>
    </xf>
    <xf numFmtId="166" fontId="84" fillId="0" borderId="90" xfId="13" applyNumberFormat="1" applyFont="1" applyBorder="1" applyAlignment="1">
      <alignment vertical="top"/>
    </xf>
    <xf numFmtId="0" fontId="84" fillId="0" borderId="95" xfId="13" applyFont="1" applyBorder="1" applyAlignment="1">
      <alignment horizontal="left" vertical="top"/>
    </xf>
    <xf numFmtId="0" fontId="84" fillId="0" borderId="98" xfId="13" applyFont="1" applyBorder="1" applyAlignment="1">
      <alignment horizontal="left" vertical="top"/>
    </xf>
    <xf numFmtId="0" fontId="84" fillId="0" borderId="96" xfId="13" applyFont="1" applyBorder="1" applyAlignment="1">
      <alignment horizontal="left" vertical="top"/>
    </xf>
    <xf numFmtId="0" fontId="84" fillId="0" borderId="96" xfId="13" applyFont="1" applyBorder="1" applyAlignment="1">
      <alignment horizontal="center" vertical="top"/>
    </xf>
    <xf numFmtId="0" fontId="84" fillId="0" borderId="96" xfId="13" applyFont="1" applyBorder="1" applyAlignment="1">
      <alignment vertical="top"/>
    </xf>
    <xf numFmtId="3" fontId="84" fillId="22" borderId="95" xfId="13" applyNumberFormat="1" applyFont="1" applyFill="1" applyBorder="1" applyAlignment="1">
      <alignment horizontal="center" vertical="top"/>
    </xf>
    <xf numFmtId="0" fontId="84" fillId="0" borderId="95" xfId="13" applyFont="1" applyBorder="1" applyAlignment="1">
      <alignment horizontal="center" vertical="top"/>
    </xf>
    <xf numFmtId="0" fontId="84" fillId="27" borderId="95" xfId="13" applyFont="1" applyFill="1" applyBorder="1" applyAlignment="1">
      <alignment horizontal="center" vertical="top"/>
    </xf>
    <xf numFmtId="4" fontId="84" fillId="27" borderId="95" xfId="13" applyNumberFormat="1" applyFont="1" applyFill="1" applyBorder="1" applyAlignment="1">
      <alignment horizontal="center" vertical="top"/>
    </xf>
    <xf numFmtId="165" fontId="84" fillId="27" borderId="95" xfId="13" applyNumberFormat="1" applyFont="1" applyFill="1" applyBorder="1" applyAlignment="1">
      <alignment vertical="top"/>
    </xf>
    <xf numFmtId="3" fontId="84" fillId="27" borderId="95" xfId="13" applyNumberFormat="1" applyFont="1" applyFill="1" applyBorder="1" applyAlignment="1">
      <alignment horizontal="center" vertical="top"/>
    </xf>
    <xf numFmtId="3" fontId="84" fillId="0" borderId="95" xfId="13" applyNumberFormat="1" applyFont="1" applyBorder="1" applyAlignment="1">
      <alignment horizontal="center" vertical="top"/>
    </xf>
    <xf numFmtId="166" fontId="84" fillId="0" borderId="95" xfId="13" applyNumberFormat="1" applyFont="1" applyBorder="1" applyAlignment="1">
      <alignment vertical="top"/>
    </xf>
    <xf numFmtId="0" fontId="84" fillId="0" borderId="100" xfId="13" applyFont="1" applyBorder="1" applyAlignment="1">
      <alignment horizontal="center" vertical="top"/>
    </xf>
    <xf numFmtId="0" fontId="84" fillId="0" borderId="100" xfId="13" applyFont="1" applyBorder="1" applyAlignment="1">
      <alignment vertical="top"/>
    </xf>
    <xf numFmtId="0" fontId="88" fillId="22" borderId="42" xfId="13" applyFont="1" applyFill="1" applyBorder="1" applyAlignment="1">
      <alignment vertical="top"/>
    </xf>
    <xf numFmtId="0" fontId="88" fillId="22" borderId="95" xfId="13" applyFont="1" applyFill="1" applyBorder="1" applyAlignment="1">
      <alignment vertical="top"/>
    </xf>
    <xf numFmtId="0" fontId="84" fillId="0" borderId="99" xfId="13" applyFont="1" applyBorder="1" applyAlignment="1">
      <alignment vertical="top"/>
    </xf>
    <xf numFmtId="0" fontId="84" fillId="0" borderId="99" xfId="13" applyFont="1" applyBorder="1" applyAlignment="1">
      <alignment horizontal="center" vertical="top"/>
    </xf>
    <xf numFmtId="0" fontId="88" fillId="22" borderId="90" xfId="13" applyFont="1" applyFill="1" applyBorder="1" applyAlignment="1">
      <alignment vertical="top"/>
    </xf>
    <xf numFmtId="0" fontId="79" fillId="0" borderId="39" xfId="13" applyFont="1" applyBorder="1" applyAlignment="1">
      <alignment horizontal="left" vertical="top"/>
    </xf>
    <xf numFmtId="0" fontId="79" fillId="0" borderId="50" xfId="13" applyFont="1" applyBorder="1" applyAlignment="1">
      <alignment vertical="top"/>
    </xf>
    <xf numFmtId="0" fontId="79" fillId="0" borderId="47" xfId="13" applyFont="1" applyBorder="1" applyAlignment="1">
      <alignment vertical="top"/>
    </xf>
    <xf numFmtId="0" fontId="79" fillId="0" borderId="47" xfId="13" applyFont="1" applyBorder="1" applyAlignment="1">
      <alignment horizontal="center" vertical="top"/>
    </xf>
    <xf numFmtId="0" fontId="80" fillId="0" borderId="47" xfId="13" applyFont="1" applyBorder="1" applyAlignment="1">
      <alignment vertical="top"/>
    </xf>
    <xf numFmtId="0" fontId="80" fillId="0" borderId="47" xfId="13" applyFont="1" applyBorder="1" applyAlignment="1">
      <alignment horizontal="center" vertical="top"/>
    </xf>
    <xf numFmtId="0" fontId="79" fillId="22" borderId="39" xfId="13" applyFont="1" applyFill="1" applyBorder="1" applyAlignment="1">
      <alignment vertical="top"/>
    </xf>
    <xf numFmtId="3" fontId="79" fillId="22" borderId="39" xfId="13" applyNumberFormat="1" applyFont="1" applyFill="1" applyBorder="1" applyAlignment="1">
      <alignment horizontal="center" vertical="top"/>
    </xf>
    <xf numFmtId="0" fontId="79" fillId="0" borderId="39" xfId="13" applyFont="1" applyBorder="1" applyAlignment="1">
      <alignment horizontal="center" vertical="top"/>
    </xf>
    <xf numFmtId="0" fontId="79" fillId="27" borderId="39" xfId="13" applyFont="1" applyFill="1" applyBorder="1" applyAlignment="1">
      <alignment horizontal="center" vertical="top"/>
    </xf>
    <xf numFmtId="4" fontId="79" fillId="27" borderId="39" xfId="13" applyNumberFormat="1" applyFont="1" applyFill="1" applyBorder="1" applyAlignment="1">
      <alignment horizontal="center" vertical="top"/>
    </xf>
    <xf numFmtId="165" fontId="79" fillId="27" borderId="39" xfId="13" applyNumberFormat="1" applyFont="1" applyFill="1" applyBorder="1" applyAlignment="1">
      <alignment vertical="top"/>
    </xf>
    <xf numFmtId="3" fontId="79" fillId="27" borderId="39" xfId="13" applyNumberFormat="1" applyFont="1" applyFill="1" applyBorder="1" applyAlignment="1">
      <alignment horizontal="center" vertical="top"/>
    </xf>
    <xf numFmtId="3" fontId="79" fillId="0" borderId="39" xfId="13" applyNumberFormat="1" applyFont="1" applyBorder="1" applyAlignment="1">
      <alignment horizontal="center" vertical="top"/>
    </xf>
    <xf numFmtId="166" fontId="79" fillId="0" borderId="39" xfId="13" applyNumberFormat="1" applyFont="1" applyBorder="1" applyAlignment="1">
      <alignment vertical="top"/>
    </xf>
    <xf numFmtId="0" fontId="79" fillId="0" borderId="99" xfId="13" applyFont="1" applyBorder="1" applyAlignment="1">
      <alignment vertical="top"/>
    </xf>
    <xf numFmtId="0" fontId="79" fillId="0" borderId="99" xfId="13" applyFont="1" applyBorder="1" applyAlignment="1">
      <alignment horizontal="center" vertical="top"/>
    </xf>
    <xf numFmtId="0" fontId="79" fillId="22" borderId="90" xfId="13" applyFont="1" applyFill="1" applyBorder="1" applyAlignment="1">
      <alignment vertical="top"/>
    </xf>
    <xf numFmtId="3" fontId="79" fillId="22" borderId="90" xfId="13" applyNumberFormat="1" applyFont="1" applyFill="1" applyBorder="1" applyAlignment="1">
      <alignment horizontal="center" vertical="top"/>
    </xf>
    <xf numFmtId="0" fontId="79" fillId="0" borderId="90" xfId="13" applyFont="1" applyBorder="1" applyAlignment="1">
      <alignment horizontal="center" vertical="top"/>
    </xf>
    <xf numFmtId="0" fontId="79" fillId="27" borderId="90" xfId="13" applyFont="1" applyFill="1" applyBorder="1" applyAlignment="1">
      <alignment horizontal="center" vertical="top"/>
    </xf>
    <xf numFmtId="4" fontId="79" fillId="27" borderId="90" xfId="13" applyNumberFormat="1" applyFont="1" applyFill="1" applyBorder="1" applyAlignment="1">
      <alignment horizontal="center" vertical="top"/>
    </xf>
    <xf numFmtId="165" fontId="79" fillId="27" borderId="90" xfId="13" applyNumberFormat="1" applyFont="1" applyFill="1" applyBorder="1" applyAlignment="1">
      <alignment vertical="top"/>
    </xf>
    <xf numFmtId="3" fontId="79" fillId="27" borderId="90" xfId="13" applyNumberFormat="1" applyFont="1" applyFill="1" applyBorder="1" applyAlignment="1">
      <alignment horizontal="center" vertical="top"/>
    </xf>
    <xf numFmtId="3" fontId="79" fillId="0" borderId="90" xfId="13" applyNumberFormat="1" applyFont="1" applyBorder="1" applyAlignment="1">
      <alignment horizontal="center" vertical="top"/>
    </xf>
    <xf numFmtId="166" fontId="79" fillId="0" borderId="90" xfId="13" applyNumberFormat="1" applyFont="1" applyBorder="1" applyAlignment="1">
      <alignment vertical="top"/>
    </xf>
    <xf numFmtId="166" fontId="79" fillId="0" borderId="97" xfId="13" applyNumberFormat="1" applyFont="1" applyBorder="1" applyAlignment="1">
      <alignment horizontal="right" vertical="top"/>
    </xf>
    <xf numFmtId="0" fontId="82" fillId="20" borderId="101" xfId="13" applyFont="1" applyFill="1" applyBorder="1" applyAlignment="1">
      <alignment horizontal="left" vertical="top"/>
    </xf>
    <xf numFmtId="0" fontId="82" fillId="20" borderId="101" xfId="13" applyFont="1" applyFill="1" applyBorder="1" applyAlignment="1">
      <alignment horizontal="left" vertical="top" wrapText="1"/>
    </xf>
    <xf numFmtId="0" fontId="82" fillId="20" borderId="102" xfId="13" applyFont="1" applyFill="1" applyBorder="1" applyAlignment="1">
      <alignment horizontal="left" vertical="top" wrapText="1"/>
    </xf>
    <xf numFmtId="0" fontId="82" fillId="20" borderId="102" xfId="13" applyFont="1" applyFill="1" applyBorder="1" applyAlignment="1">
      <alignment horizontal="center" vertical="top" wrapText="1"/>
    </xf>
    <xf numFmtId="0" fontId="82" fillId="20" borderId="102" xfId="13" applyFont="1" applyFill="1" applyBorder="1" applyAlignment="1">
      <alignment vertical="top" wrapText="1"/>
    </xf>
    <xf numFmtId="0" fontId="82" fillId="20" borderId="103" xfId="13" applyFont="1" applyFill="1" applyBorder="1" applyAlignment="1">
      <alignment horizontal="right" vertical="top" wrapText="1"/>
    </xf>
    <xf numFmtId="3" fontId="82" fillId="20" borderId="103" xfId="13" applyNumberFormat="1" applyFont="1" applyFill="1" applyBorder="1" applyAlignment="1">
      <alignment horizontal="center" vertical="top" wrapText="1"/>
    </xf>
    <xf numFmtId="0" fontId="82" fillId="20" borderId="103" xfId="13" applyFont="1" applyFill="1" applyBorder="1" applyAlignment="1">
      <alignment horizontal="center" vertical="top" wrapText="1"/>
    </xf>
    <xf numFmtId="4" fontId="82" fillId="20" borderId="103" xfId="13" applyNumberFormat="1" applyFont="1" applyFill="1" applyBorder="1" applyAlignment="1">
      <alignment horizontal="center" vertical="top" wrapText="1"/>
    </xf>
    <xf numFmtId="166" fontId="82" fillId="20" borderId="103" xfId="13" applyNumberFormat="1" applyFont="1" applyFill="1" applyBorder="1" applyAlignment="1">
      <alignment horizontal="center" vertical="top" wrapText="1"/>
    </xf>
    <xf numFmtId="166" fontId="82" fillId="20" borderId="103" xfId="13" applyNumberFormat="1" applyFont="1" applyFill="1" applyBorder="1" applyAlignment="1">
      <alignment horizontal="right" vertical="top" wrapText="1"/>
    </xf>
    <xf numFmtId="166" fontId="82" fillId="0" borderId="90" xfId="13" applyNumberFormat="1" applyFont="1" applyBorder="1" applyAlignment="1">
      <alignment horizontal="right" vertical="top" wrapText="1"/>
    </xf>
    <xf numFmtId="0" fontId="79" fillId="0" borderId="50" xfId="13" applyFont="1" applyBorder="1" applyAlignment="1">
      <alignment horizontal="left" vertical="top"/>
    </xf>
    <xf numFmtId="0" fontId="79" fillId="0" borderId="47" xfId="13" applyFont="1" applyBorder="1" applyAlignment="1">
      <alignment horizontal="left" vertical="top"/>
    </xf>
    <xf numFmtId="166" fontId="79" fillId="0" borderId="39" xfId="13" applyNumberFormat="1" applyFont="1" applyBorder="1" applyAlignment="1">
      <alignment horizontal="center" vertical="top"/>
    </xf>
    <xf numFmtId="166" fontId="79" fillId="0" borderId="50" xfId="13" applyNumberFormat="1" applyFont="1" applyBorder="1" applyAlignment="1">
      <alignment horizontal="right" vertical="top"/>
    </xf>
    <xf numFmtId="10" fontId="79" fillId="0" borderId="102" xfId="13" applyNumberFormat="1" applyFont="1" applyBorder="1" applyAlignment="1">
      <alignment horizontal="center" vertical="top"/>
    </xf>
    <xf numFmtId="10" fontId="79" fillId="0" borderId="99" xfId="13" applyNumberFormat="1" applyFont="1" applyBorder="1" applyAlignment="1">
      <alignment horizontal="center" vertical="top"/>
    </xf>
    <xf numFmtId="10" fontId="79" fillId="0" borderId="99" xfId="13" applyNumberFormat="1" applyFont="1" applyBorder="1" applyAlignment="1">
      <alignment vertical="top"/>
    </xf>
    <xf numFmtId="0" fontId="79" fillId="20" borderId="101" xfId="13" applyFont="1" applyFill="1" applyBorder="1" applyAlignment="1">
      <alignment horizontal="left" vertical="top"/>
    </xf>
    <xf numFmtId="0" fontId="79" fillId="20" borderId="102" xfId="13" applyFont="1" applyFill="1" applyBorder="1" applyAlignment="1">
      <alignment horizontal="left" vertical="top"/>
    </xf>
    <xf numFmtId="0" fontId="79" fillId="20" borderId="102" xfId="13" applyFont="1" applyFill="1" applyBorder="1" applyAlignment="1">
      <alignment horizontal="center" vertical="top"/>
    </xf>
    <xf numFmtId="0" fontId="79" fillId="20" borderId="102" xfId="13" applyFont="1" applyFill="1" applyBorder="1" applyAlignment="1">
      <alignment vertical="top"/>
    </xf>
    <xf numFmtId="0" fontId="79" fillId="20" borderId="103" xfId="13" applyFont="1" applyFill="1" applyBorder="1" applyAlignment="1">
      <alignment vertical="top"/>
    </xf>
    <xf numFmtId="3" fontId="79" fillId="20" borderId="103" xfId="13" applyNumberFormat="1" applyFont="1" applyFill="1" applyBorder="1" applyAlignment="1">
      <alignment horizontal="center" vertical="top"/>
    </xf>
    <xf numFmtId="0" fontId="79" fillId="20" borderId="103" xfId="13" applyFont="1" applyFill="1" applyBorder="1" applyAlignment="1">
      <alignment horizontal="center" vertical="top"/>
    </xf>
    <xf numFmtId="4" fontId="79" fillId="20" borderId="103" xfId="13" applyNumberFormat="1" applyFont="1" applyFill="1" applyBorder="1" applyAlignment="1">
      <alignment horizontal="center" vertical="top"/>
    </xf>
    <xf numFmtId="166" fontId="79" fillId="20" borderId="103" xfId="13" applyNumberFormat="1" applyFont="1" applyFill="1" applyBorder="1" applyAlignment="1">
      <alignment horizontal="center" vertical="top"/>
    </xf>
    <xf numFmtId="168" fontId="79" fillId="0" borderId="50" xfId="13" applyNumberFormat="1" applyFont="1" applyBorder="1" applyAlignment="1">
      <alignment horizontal="left" vertical="top"/>
    </xf>
    <xf numFmtId="168" fontId="79" fillId="0" borderId="31" xfId="13" applyNumberFormat="1" applyFont="1" applyBorder="1" applyAlignment="1">
      <alignment horizontal="left" vertical="top"/>
    </xf>
    <xf numFmtId="10" fontId="79" fillId="0" borderId="39" xfId="13" applyNumberFormat="1" applyFont="1" applyBorder="1" applyAlignment="1">
      <alignment horizontal="center" vertical="top"/>
    </xf>
    <xf numFmtId="10" fontId="80" fillId="0" borderId="39" xfId="13" applyNumberFormat="1" applyFont="1" applyBorder="1" applyAlignment="1">
      <alignment vertical="top"/>
    </xf>
    <xf numFmtId="10" fontId="80" fillId="0" borderId="39" xfId="13" applyNumberFormat="1" applyFont="1" applyBorder="1" applyAlignment="1">
      <alignment horizontal="center" vertical="top"/>
    </xf>
    <xf numFmtId="168" fontId="79" fillId="22" borderId="39" xfId="13" applyNumberFormat="1" applyFont="1" applyFill="1" applyBorder="1" applyAlignment="1">
      <alignment vertical="top"/>
    </xf>
    <xf numFmtId="168" fontId="79" fillId="0" borderId="39" xfId="13" applyNumberFormat="1" applyFont="1" applyBorder="1" applyAlignment="1">
      <alignment horizontal="center" vertical="top"/>
    </xf>
    <xf numFmtId="168" fontId="79" fillId="27" borderId="39" xfId="13" applyNumberFormat="1" applyFont="1" applyFill="1" applyBorder="1" applyAlignment="1">
      <alignment horizontal="center" vertical="top"/>
    </xf>
    <xf numFmtId="169" fontId="79" fillId="0" borderId="39" xfId="13" applyNumberFormat="1" applyFont="1" applyBorder="1" applyAlignment="1">
      <alignment horizontal="right" vertical="top"/>
    </xf>
    <xf numFmtId="168" fontId="79" fillId="0" borderId="90" xfId="13" applyNumberFormat="1" applyFont="1" applyBorder="1" applyAlignment="1">
      <alignment horizontal="right" vertical="top"/>
    </xf>
    <xf numFmtId="168" fontId="79" fillId="0" borderId="39" xfId="13" applyNumberFormat="1" applyFont="1" applyBorder="1" applyAlignment="1">
      <alignment horizontal="right" vertical="top"/>
    </xf>
    <xf numFmtId="168" fontId="79" fillId="0" borderId="0" xfId="13" applyNumberFormat="1" applyFont="1" applyAlignment="1">
      <alignment vertical="top"/>
    </xf>
    <xf numFmtId="0" fontId="79" fillId="28" borderId="50" xfId="13" applyFont="1" applyFill="1" applyBorder="1" applyAlignment="1">
      <alignment horizontal="left" vertical="top"/>
    </xf>
    <xf numFmtId="0" fontId="79" fillId="28" borderId="31" xfId="13" applyFont="1" applyFill="1" applyBorder="1" applyAlignment="1">
      <alignment horizontal="left" vertical="top"/>
    </xf>
    <xf numFmtId="0" fontId="79" fillId="28" borderId="47" xfId="13" applyFont="1" applyFill="1" applyBorder="1" applyAlignment="1">
      <alignment horizontal="left" vertical="top"/>
    </xf>
    <xf numFmtId="0" fontId="79" fillId="28" borderId="47" xfId="13" applyFont="1" applyFill="1" applyBorder="1" applyAlignment="1">
      <alignment horizontal="center" vertical="top"/>
    </xf>
    <xf numFmtId="0" fontId="79" fillId="28" borderId="47" xfId="13" applyFont="1" applyFill="1" applyBorder="1" applyAlignment="1">
      <alignment vertical="top"/>
    </xf>
    <xf numFmtId="0" fontId="79" fillId="28" borderId="39" xfId="13" applyFont="1" applyFill="1" applyBorder="1" applyAlignment="1">
      <alignment vertical="top"/>
    </xf>
    <xf numFmtId="3" fontId="79" fillId="28" borderId="39" xfId="13" applyNumberFormat="1" applyFont="1" applyFill="1" applyBorder="1" applyAlignment="1">
      <alignment horizontal="center" vertical="top"/>
    </xf>
    <xf numFmtId="0" fontId="79" fillId="28" borderId="39" xfId="13" applyFont="1" applyFill="1" applyBorder="1" applyAlignment="1">
      <alignment horizontal="center" vertical="top"/>
    </xf>
    <xf numFmtId="4" fontId="79" fillId="28" borderId="39" xfId="13" applyNumberFormat="1" applyFont="1" applyFill="1" applyBorder="1" applyAlignment="1">
      <alignment horizontal="center" vertical="top"/>
    </xf>
    <xf numFmtId="166" fontId="79" fillId="28" borderId="39" xfId="13" applyNumberFormat="1" applyFont="1" applyFill="1" applyBorder="1" applyAlignment="1">
      <alignment horizontal="center" vertical="top"/>
    </xf>
    <xf numFmtId="166" fontId="79" fillId="28" borderId="39" xfId="13" applyNumberFormat="1" applyFont="1" applyFill="1" applyBorder="1" applyAlignment="1">
      <alignment horizontal="right" vertical="top"/>
    </xf>
    <xf numFmtId="166" fontId="49" fillId="0" borderId="32" xfId="13" applyNumberFormat="1" applyFont="1" applyBorder="1" applyAlignment="1">
      <alignment horizontal="center" vertical="center"/>
    </xf>
    <xf numFmtId="3" fontId="49" fillId="0" borderId="32" xfId="13" applyNumberFormat="1" applyFont="1" applyBorder="1" applyAlignment="1">
      <alignment vertical="center"/>
    </xf>
    <xf numFmtId="0" fontId="49" fillId="15" borderId="0" xfId="0" applyFont="1" applyFill="1"/>
    <xf numFmtId="0" fontId="50" fillId="15" borderId="0" xfId="0" applyFont="1" applyFill="1"/>
    <xf numFmtId="0" fontId="49" fillId="15" borderId="0" xfId="0" applyFont="1" applyFill="1" applyAlignment="1">
      <alignment horizontal="center"/>
    </xf>
    <xf numFmtId="0" fontId="49" fillId="15" borderId="0" xfId="0" applyFont="1" applyFill="1" applyAlignment="1">
      <alignment horizontal="left"/>
    </xf>
    <xf numFmtId="0" fontId="89" fillId="15" borderId="0" xfId="0" applyFont="1" applyFill="1"/>
    <xf numFmtId="0" fontId="53" fillId="15" borderId="0" xfId="0" applyFont="1" applyFill="1" applyAlignment="1">
      <alignment vertical="center"/>
    </xf>
    <xf numFmtId="0" fontId="51" fillId="15" borderId="0" xfId="0" applyFont="1" applyFill="1"/>
    <xf numFmtId="0" fontId="54" fillId="15" borderId="0" xfId="0" applyFont="1" applyFill="1" applyAlignment="1">
      <alignment horizontal="center" vertical="center"/>
    </xf>
    <xf numFmtId="0" fontId="55" fillId="15" borderId="0" xfId="0" applyFont="1" applyFill="1" applyAlignment="1">
      <alignment horizontal="right" vertical="center" indent="1"/>
    </xf>
    <xf numFmtId="0" fontId="57" fillId="15" borderId="0" xfId="0" applyFont="1" applyFill="1" applyAlignment="1">
      <alignment vertical="center"/>
    </xf>
    <xf numFmtId="0" fontId="90" fillId="15" borderId="0" xfId="0" applyFont="1" applyFill="1"/>
    <xf numFmtId="0" fontId="49" fillId="15" borderId="0" xfId="0" applyFont="1" applyFill="1" applyAlignment="1">
      <alignment horizontal="right" vertical="center"/>
    </xf>
    <xf numFmtId="0" fontId="53" fillId="15" borderId="0" xfId="0" applyFont="1" applyFill="1" applyAlignment="1">
      <alignment horizontal="left"/>
    </xf>
    <xf numFmtId="0" fontId="53" fillId="15" borderId="0" xfId="0" applyFont="1" applyFill="1"/>
    <xf numFmtId="0" fontId="53" fillId="15" borderId="0" xfId="0" applyFont="1" applyFill="1" applyAlignment="1">
      <alignment horizontal="center"/>
    </xf>
    <xf numFmtId="0" fontId="55" fillId="15" borderId="0" xfId="0" applyFont="1" applyFill="1" applyAlignment="1">
      <alignment vertical="center"/>
    </xf>
    <xf numFmtId="0" fontId="91" fillId="30" borderId="39" xfId="0" applyFont="1" applyFill="1" applyBorder="1" applyAlignment="1">
      <alignment horizontal="center" vertical="center" wrapText="1"/>
    </xf>
    <xf numFmtId="0" fontId="55" fillId="0" borderId="0" xfId="0" applyFont="1" applyAlignment="1">
      <alignment vertical="center"/>
    </xf>
    <xf numFmtId="0" fontId="61" fillId="31" borderId="50" xfId="0" applyFont="1" applyFill="1" applyBorder="1" applyAlignment="1">
      <alignment horizontal="center" vertical="center" wrapText="1"/>
    </xf>
    <xf numFmtId="0" fontId="55" fillId="15" borderId="0" xfId="0" applyFont="1" applyFill="1" applyAlignment="1">
      <alignment horizontal="center" vertical="center"/>
    </xf>
    <xf numFmtId="0" fontId="61" fillId="31" borderId="99" xfId="0" applyFont="1" applyFill="1" applyBorder="1" applyAlignment="1">
      <alignment horizontal="center" vertical="center" wrapText="1"/>
    </xf>
    <xf numFmtId="4" fontId="61" fillId="31" borderId="39" xfId="0" applyNumberFormat="1" applyFont="1" applyFill="1" applyBorder="1" applyAlignment="1">
      <alignment horizontal="center" vertical="center" wrapText="1"/>
    </xf>
    <xf numFmtId="0" fontId="55" fillId="0" borderId="0" xfId="0" applyFont="1" applyAlignment="1">
      <alignment horizontal="center" vertical="center"/>
    </xf>
    <xf numFmtId="0" fontId="61" fillId="21" borderId="50" xfId="0" applyFont="1" applyFill="1" applyBorder="1" applyAlignment="1">
      <alignment horizontal="left" vertical="center"/>
    </xf>
    <xf numFmtId="0" fontId="63" fillId="21" borderId="39" xfId="0" applyFont="1" applyFill="1" applyBorder="1" applyAlignment="1">
      <alignment vertical="center" wrapText="1"/>
    </xf>
    <xf numFmtId="0" fontId="61" fillId="21" borderId="47" xfId="0" applyFont="1" applyFill="1" applyBorder="1" applyAlignment="1">
      <alignment vertical="center"/>
    </xf>
    <xf numFmtId="3" fontId="55" fillId="21" borderId="39" xfId="0" applyNumberFormat="1" applyFont="1" applyFill="1" applyBorder="1" applyAlignment="1">
      <alignment horizontal="center" vertical="center"/>
    </xf>
    <xf numFmtId="0" fontId="55" fillId="21" borderId="39" xfId="0" applyFont="1" applyFill="1" applyBorder="1" applyAlignment="1">
      <alignment vertical="center"/>
    </xf>
    <xf numFmtId="0" fontId="55" fillId="21" borderId="39" xfId="0" applyFont="1" applyFill="1" applyBorder="1" applyAlignment="1">
      <alignment horizontal="left" vertical="center"/>
    </xf>
    <xf numFmtId="0" fontId="55" fillId="21" borderId="39" xfId="0" applyFont="1" applyFill="1" applyBorder="1" applyAlignment="1">
      <alignment horizontal="left" vertical="center" wrapText="1"/>
    </xf>
    <xf numFmtId="0" fontId="55" fillId="21" borderId="50" xfId="0" applyFont="1" applyFill="1" applyBorder="1" applyAlignment="1">
      <alignment horizontal="left" vertical="center" wrapText="1"/>
    </xf>
    <xf numFmtId="4" fontId="55" fillId="24" borderId="50" xfId="0" applyNumberFormat="1" applyFont="1" applyFill="1" applyBorder="1" applyAlignment="1">
      <alignment horizontal="center" vertical="center" wrapText="1"/>
    </xf>
    <xf numFmtId="0" fontId="55" fillId="24" borderId="50" xfId="0" applyFont="1" applyFill="1" applyBorder="1" applyAlignment="1">
      <alignment horizontal="center" vertical="center" wrapText="1"/>
    </xf>
    <xf numFmtId="0" fontId="55" fillId="21" borderId="39" xfId="0" applyFont="1" applyFill="1" applyBorder="1" applyAlignment="1">
      <alignment horizontal="center" vertical="center"/>
    </xf>
    <xf numFmtId="9" fontId="55" fillId="21" borderId="50" xfId="0" applyNumberFormat="1" applyFont="1" applyFill="1" applyBorder="1" applyAlignment="1">
      <alignment horizontal="center" vertical="center"/>
    </xf>
    <xf numFmtId="0" fontId="55" fillId="21" borderId="50" xfId="0" applyFont="1" applyFill="1" applyBorder="1" applyAlignment="1">
      <alignment vertical="center"/>
    </xf>
    <xf numFmtId="166" fontId="61" fillId="21" borderId="39" xfId="0" applyNumberFormat="1" applyFont="1" applyFill="1" applyBorder="1" applyAlignment="1">
      <alignment vertical="center"/>
    </xf>
    <xf numFmtId="0" fontId="63" fillId="21" borderId="39" xfId="0" applyFont="1" applyFill="1" applyBorder="1" applyAlignment="1">
      <alignment vertical="center"/>
    </xf>
    <xf numFmtId="0" fontId="55" fillId="21" borderId="47" xfId="0" applyFont="1" applyFill="1" applyBorder="1" applyAlignment="1">
      <alignment horizontal="center" vertical="center"/>
    </xf>
    <xf numFmtId="0" fontId="55" fillId="21" borderId="39" xfId="0" applyFont="1" applyFill="1" applyBorder="1" applyAlignment="1">
      <alignment horizontal="center" vertical="center" wrapText="1"/>
    </xf>
    <xf numFmtId="0" fontId="55" fillId="21" borderId="50" xfId="0" applyFont="1" applyFill="1" applyBorder="1" applyAlignment="1">
      <alignment horizontal="center" vertical="center" wrapText="1"/>
    </xf>
    <xf numFmtId="4" fontId="55" fillId="21" borderId="50" xfId="0" applyNumberFormat="1" applyFont="1" applyFill="1" applyBorder="1" applyAlignment="1">
      <alignment horizontal="center" vertical="center" wrapText="1"/>
    </xf>
    <xf numFmtId="0" fontId="55" fillId="21" borderId="50" xfId="0" applyFont="1" applyFill="1" applyBorder="1" applyAlignment="1">
      <alignment horizontal="center" vertical="center"/>
    </xf>
    <xf numFmtId="166" fontId="55" fillId="21" borderId="39" xfId="0" applyNumberFormat="1" applyFont="1" applyFill="1" applyBorder="1" applyAlignment="1">
      <alignment horizontal="center" vertical="center"/>
    </xf>
    <xf numFmtId="0" fontId="55" fillId="0" borderId="42" xfId="0" applyFont="1" applyBorder="1" applyAlignment="1">
      <alignment horizontal="left" vertical="center"/>
    </xf>
    <xf numFmtId="0" fontId="65" fillId="0" borderId="42" xfId="0" applyFont="1" applyBorder="1" applyAlignment="1">
      <alignment vertical="center"/>
    </xf>
    <xf numFmtId="0" fontId="55" fillId="0" borderId="100" xfId="0" applyFont="1" applyBorder="1" applyAlignment="1">
      <alignment vertical="center"/>
    </xf>
    <xf numFmtId="3" fontId="55" fillId="0" borderId="42" xfId="0" applyNumberFormat="1" applyFont="1" applyBorder="1" applyAlignment="1">
      <alignment horizontal="center" vertical="center"/>
    </xf>
    <xf numFmtId="0" fontId="55" fillId="0" borderId="42" xfId="0" applyFont="1" applyBorder="1" applyAlignment="1">
      <alignment horizontal="center" vertical="center"/>
    </xf>
    <xf numFmtId="0" fontId="68" fillId="0" borderId="42" xfId="0" applyFont="1" applyBorder="1" applyAlignment="1">
      <alignment horizontal="center" vertical="center"/>
    </xf>
    <xf numFmtId="0" fontId="55" fillId="31" borderId="39" xfId="0" applyFont="1" applyFill="1" applyBorder="1" applyAlignment="1">
      <alignment horizontal="center" vertical="center" wrapText="1"/>
    </xf>
    <xf numFmtId="0" fontId="55" fillId="0" borderId="50" xfId="0" applyFont="1" applyBorder="1" applyAlignment="1">
      <alignment horizontal="center" vertical="center" wrapText="1"/>
    </xf>
    <xf numFmtId="2" fontId="55" fillId="31" borderId="50" xfId="0" applyNumberFormat="1" applyFont="1" applyFill="1" applyBorder="1" applyAlignment="1">
      <alignment horizontal="center" vertical="center" wrapText="1"/>
    </xf>
    <xf numFmtId="2" fontId="55" fillId="32" borderId="50" xfId="0" applyNumberFormat="1" applyFont="1" applyFill="1" applyBorder="1" applyAlignment="1">
      <alignment horizontal="center" vertical="center" wrapText="1"/>
    </xf>
    <xf numFmtId="10" fontId="55" fillId="32" borderId="50" xfId="0" applyNumberFormat="1" applyFont="1" applyFill="1" applyBorder="1" applyAlignment="1">
      <alignment horizontal="center" vertical="center" wrapText="1"/>
    </xf>
    <xf numFmtId="167" fontId="65" fillId="31" borderId="39" xfId="0" applyNumberFormat="1" applyFont="1" applyFill="1" applyBorder="1" applyAlignment="1">
      <alignment horizontal="center" vertical="center" wrapText="1"/>
    </xf>
    <xf numFmtId="3" fontId="65" fillId="31" borderId="39" xfId="0" applyNumberFormat="1" applyFont="1" applyFill="1" applyBorder="1" applyAlignment="1">
      <alignment horizontal="center" vertical="center" wrapText="1"/>
    </xf>
    <xf numFmtId="9" fontId="55" fillId="31" borderId="50" xfId="0" applyNumberFormat="1" applyFont="1" applyFill="1" applyBorder="1" applyAlignment="1">
      <alignment horizontal="center" vertical="center"/>
    </xf>
    <xf numFmtId="4" fontId="67" fillId="21" borderId="50" xfId="0" applyNumberFormat="1" applyFont="1" applyFill="1" applyBorder="1" applyAlignment="1">
      <alignment horizontal="center" vertical="center"/>
    </xf>
    <xf numFmtId="4" fontId="67" fillId="21" borderId="39" xfId="0" applyNumberFormat="1" applyFont="1" applyFill="1" applyBorder="1" applyAlignment="1">
      <alignment horizontal="center" vertical="center"/>
    </xf>
    <xf numFmtId="0" fontId="61" fillId="21" borderId="42" xfId="0" applyFont="1" applyFill="1" applyBorder="1" applyAlignment="1">
      <alignment horizontal="left" vertical="center"/>
    </xf>
    <xf numFmtId="0" fontId="63" fillId="21" borderId="42" xfId="0" applyFont="1" applyFill="1" applyBorder="1" applyAlignment="1">
      <alignment vertical="center"/>
    </xf>
    <xf numFmtId="0" fontId="61" fillId="21" borderId="100" xfId="0" applyFont="1" applyFill="1" applyBorder="1" applyAlignment="1">
      <alignment vertical="center"/>
    </xf>
    <xf numFmtId="3" fontId="55" fillId="21" borderId="42" xfId="0" applyNumberFormat="1" applyFont="1" applyFill="1" applyBorder="1" applyAlignment="1">
      <alignment horizontal="center" vertical="center"/>
    </xf>
    <xf numFmtId="0" fontId="55" fillId="21" borderId="42" xfId="0" applyFont="1" applyFill="1" applyBorder="1" applyAlignment="1">
      <alignment vertical="center"/>
    </xf>
    <xf numFmtId="0" fontId="55" fillId="21" borderId="42" xfId="0" applyFont="1" applyFill="1" applyBorder="1" applyAlignment="1">
      <alignment horizontal="left" vertical="center"/>
    </xf>
    <xf numFmtId="10" fontId="55" fillId="21" borderId="50" xfId="0" applyNumberFormat="1" applyFont="1" applyFill="1" applyBorder="1" applyAlignment="1">
      <alignment horizontal="left" vertical="center" wrapText="1"/>
    </xf>
    <xf numFmtId="166" fontId="61" fillId="21" borderId="50" xfId="0" applyNumberFormat="1" applyFont="1" applyFill="1" applyBorder="1" applyAlignment="1">
      <alignment vertical="center"/>
    </xf>
    <xf numFmtId="0" fontId="55" fillId="15" borderId="42" xfId="0" applyFont="1" applyFill="1" applyBorder="1" applyAlignment="1">
      <alignment horizontal="left" vertical="center"/>
    </xf>
    <xf numFmtId="0" fontId="65" fillId="15" borderId="42" xfId="0" applyFont="1" applyFill="1" applyBorder="1" applyAlignment="1">
      <alignment vertical="center"/>
    </xf>
    <xf numFmtId="0" fontId="65" fillId="15" borderId="42" xfId="0" applyFont="1" applyFill="1" applyBorder="1" applyAlignment="1">
      <alignment horizontal="left" vertical="center" wrapText="1"/>
    </xf>
    <xf numFmtId="3" fontId="55" fillId="15" borderId="42" xfId="0" applyNumberFormat="1" applyFont="1" applyFill="1" applyBorder="1" applyAlignment="1">
      <alignment horizontal="center" vertical="center"/>
    </xf>
    <xf numFmtId="0" fontId="65" fillId="15" borderId="42" xfId="0" applyFont="1" applyFill="1" applyBorder="1" applyAlignment="1">
      <alignment horizontal="center" vertical="center" wrapText="1"/>
    </xf>
    <xf numFmtId="0" fontId="92" fillId="15" borderId="42" xfId="0" applyFont="1" applyFill="1" applyBorder="1" applyAlignment="1">
      <alignment horizontal="center" vertical="center" wrapText="1"/>
    </xf>
    <xf numFmtId="0" fontId="55" fillId="31" borderId="39" xfId="0" applyFont="1" applyFill="1" applyBorder="1" applyAlignment="1">
      <alignment horizontal="center" vertical="center"/>
    </xf>
    <xf numFmtId="3" fontId="55" fillId="31" borderId="39" xfId="0" applyNumberFormat="1" applyFont="1" applyFill="1" applyBorder="1" applyAlignment="1">
      <alignment horizontal="center" vertical="center"/>
    </xf>
    <xf numFmtId="4" fontId="55" fillId="15" borderId="0" xfId="0" applyNumberFormat="1" applyFont="1" applyFill="1" applyAlignment="1">
      <alignment vertical="center"/>
    </xf>
    <xf numFmtId="0" fontId="55" fillId="15" borderId="90" xfId="0" applyFont="1" applyFill="1" applyBorder="1" applyAlignment="1">
      <alignment horizontal="left" vertical="center"/>
    </xf>
    <xf numFmtId="0" fontId="65" fillId="15" borderId="99" xfId="0" applyFont="1" applyFill="1" applyBorder="1" applyAlignment="1">
      <alignment vertical="center"/>
    </xf>
    <xf numFmtId="3" fontId="55" fillId="15" borderId="95" xfId="0" applyNumberFormat="1" applyFont="1" applyFill="1" applyBorder="1" applyAlignment="1">
      <alignment horizontal="center" vertical="center"/>
    </xf>
    <xf numFmtId="0" fontId="65" fillId="15" borderId="95" xfId="0" applyFont="1" applyFill="1" applyBorder="1" applyAlignment="1">
      <alignment horizontal="center" vertical="center" wrapText="1"/>
    </xf>
    <xf numFmtId="0" fontId="92" fillId="15" borderId="95" xfId="0" applyFont="1" applyFill="1" applyBorder="1" applyAlignment="1">
      <alignment horizontal="center" vertical="center" wrapText="1"/>
    </xf>
    <xf numFmtId="0" fontId="55" fillId="15" borderId="90" xfId="0" applyFont="1" applyFill="1" applyBorder="1" applyAlignment="1">
      <alignment vertical="center"/>
    </xf>
    <xf numFmtId="0" fontId="55" fillId="15" borderId="99" xfId="0" applyFont="1" applyFill="1" applyBorder="1" applyAlignment="1">
      <alignment vertical="center"/>
    </xf>
    <xf numFmtId="0" fontId="55" fillId="15" borderId="42" xfId="0" applyFont="1" applyFill="1" applyBorder="1" applyAlignment="1">
      <alignment horizontal="left" vertical="center" wrapText="1"/>
    </xf>
    <xf numFmtId="0" fontId="65" fillId="31" borderId="39" xfId="0" applyFont="1" applyFill="1" applyBorder="1" applyAlignment="1">
      <alignment horizontal="center" vertical="center" wrapText="1"/>
    </xf>
    <xf numFmtId="0" fontId="65" fillId="0" borderId="39" xfId="0" applyFont="1" applyBorder="1" applyAlignment="1">
      <alignment horizontal="center" vertical="center" wrapText="1"/>
    </xf>
    <xf numFmtId="10" fontId="65" fillId="32" borderId="39" xfId="0" applyNumberFormat="1" applyFont="1" applyFill="1" applyBorder="1" applyAlignment="1">
      <alignment horizontal="center" vertical="center" wrapText="1"/>
    </xf>
    <xf numFmtId="2" fontId="65" fillId="32" borderId="39" xfId="0" applyNumberFormat="1" applyFont="1" applyFill="1" applyBorder="1" applyAlignment="1">
      <alignment horizontal="center" vertical="center" wrapText="1"/>
    </xf>
    <xf numFmtId="0" fontId="55" fillId="15" borderId="95" xfId="0" applyFont="1" applyFill="1" applyBorder="1" applyAlignment="1">
      <alignment vertical="center"/>
    </xf>
    <xf numFmtId="0" fontId="55" fillId="15" borderId="42" xfId="0" applyFont="1" applyFill="1" applyBorder="1" applyAlignment="1">
      <alignment vertical="center"/>
    </xf>
    <xf numFmtId="0" fontId="65" fillId="15" borderId="42" xfId="0" applyFont="1" applyFill="1" applyBorder="1" applyAlignment="1">
      <alignment vertical="center" wrapText="1"/>
    </xf>
    <xf numFmtId="0" fontId="55" fillId="15" borderId="97" xfId="0" applyFont="1" applyFill="1" applyBorder="1" applyAlignment="1">
      <alignment vertical="center"/>
    </xf>
    <xf numFmtId="0" fontId="65" fillId="15" borderId="90" xfId="0" applyFont="1" applyFill="1" applyBorder="1" applyAlignment="1">
      <alignment vertical="center"/>
    </xf>
    <xf numFmtId="0" fontId="65" fillId="15" borderId="95" xfId="0" applyFont="1" applyFill="1" applyBorder="1" applyAlignment="1">
      <alignment vertical="center" wrapText="1"/>
    </xf>
    <xf numFmtId="0" fontId="65" fillId="0" borderId="50" xfId="0" applyFont="1" applyBorder="1" applyAlignment="1">
      <alignment horizontal="center" vertical="center" wrapText="1"/>
    </xf>
    <xf numFmtId="10" fontId="65" fillId="32" borderId="50" xfId="0" applyNumberFormat="1" applyFont="1" applyFill="1" applyBorder="1" applyAlignment="1">
      <alignment horizontal="center" vertical="center" wrapText="1"/>
    </xf>
    <xf numFmtId="2" fontId="65" fillId="32" borderId="50" xfId="0" applyNumberFormat="1" applyFont="1" applyFill="1" applyBorder="1" applyAlignment="1">
      <alignment horizontal="center" vertical="center" wrapText="1"/>
    </xf>
    <xf numFmtId="2" fontId="55" fillId="21" borderId="50" xfId="0" applyNumberFormat="1" applyFont="1" applyFill="1" applyBorder="1" applyAlignment="1">
      <alignment horizontal="center" vertical="center" wrapText="1"/>
    </xf>
    <xf numFmtId="0" fontId="68" fillId="21" borderId="50" xfId="0" applyFont="1" applyFill="1" applyBorder="1" applyAlignment="1">
      <alignment vertical="center"/>
    </xf>
    <xf numFmtId="166" fontId="93" fillId="21" borderId="39" xfId="0" applyNumberFormat="1" applyFont="1" applyFill="1" applyBorder="1" applyAlignment="1">
      <alignment vertical="center"/>
    </xf>
    <xf numFmtId="0" fontId="55" fillId="0" borderId="42" xfId="0" applyFont="1" applyBorder="1" applyAlignment="1">
      <alignment vertical="center"/>
    </xf>
    <xf numFmtId="49" fontId="55" fillId="31" borderId="39" xfId="0" applyNumberFormat="1" applyFont="1" applyFill="1" applyBorder="1" applyAlignment="1">
      <alignment horizontal="center" vertical="center" wrapText="1"/>
    </xf>
    <xf numFmtId="0" fontId="61" fillId="21" borderId="42" xfId="0" applyFont="1" applyFill="1" applyBorder="1" applyAlignment="1">
      <alignment vertical="center"/>
    </xf>
    <xf numFmtId="3" fontId="55" fillId="15" borderId="39" xfId="0" applyNumberFormat="1" applyFont="1" applyFill="1" applyBorder="1" applyAlignment="1">
      <alignment horizontal="center" vertical="center"/>
    </xf>
    <xf numFmtId="0" fontId="65" fillId="15" borderId="39" xfId="0" applyFont="1" applyFill="1" applyBorder="1" applyAlignment="1">
      <alignment horizontal="center" vertical="center" wrapText="1"/>
    </xf>
    <xf numFmtId="167" fontId="65" fillId="31" borderId="39" xfId="0" applyNumberFormat="1" applyFont="1" applyFill="1" applyBorder="1" applyAlignment="1">
      <alignment horizontal="center" vertical="center"/>
    </xf>
    <xf numFmtId="0" fontId="65" fillId="15" borderId="95" xfId="0" applyFont="1" applyFill="1" applyBorder="1" applyAlignment="1">
      <alignment vertical="center"/>
    </xf>
    <xf numFmtId="0" fontId="65" fillId="15" borderId="96" xfId="0" applyFont="1" applyFill="1" applyBorder="1" applyAlignment="1">
      <alignment vertical="center"/>
    </xf>
    <xf numFmtId="0" fontId="55" fillId="15" borderId="96" xfId="0" applyFont="1" applyFill="1" applyBorder="1" applyAlignment="1">
      <alignment vertical="center"/>
    </xf>
    <xf numFmtId="0" fontId="55" fillId="15" borderId="95" xfId="0" applyFont="1" applyFill="1" applyBorder="1" applyAlignment="1">
      <alignment horizontal="left" vertical="center"/>
    </xf>
    <xf numFmtId="0" fontId="61" fillId="21" borderId="52" xfId="0" applyFont="1" applyFill="1" applyBorder="1" applyAlignment="1">
      <alignment vertical="center"/>
    </xf>
    <xf numFmtId="0" fontId="61" fillId="21" borderId="42" xfId="0" applyFont="1" applyFill="1" applyBorder="1" applyAlignment="1">
      <alignment vertical="center" wrapText="1"/>
    </xf>
    <xf numFmtId="0" fontId="61" fillId="21" borderId="99" xfId="0" applyFont="1" applyFill="1" applyBorder="1" applyAlignment="1">
      <alignment vertical="center"/>
    </xf>
    <xf numFmtId="3" fontId="55" fillId="21" borderId="90" xfId="0" applyNumberFormat="1" applyFont="1" applyFill="1" applyBorder="1" applyAlignment="1">
      <alignment horizontal="center" vertical="center"/>
    </xf>
    <xf numFmtId="0" fontId="55" fillId="21" borderId="90" xfId="0" applyFont="1" applyFill="1" applyBorder="1" applyAlignment="1">
      <alignment vertical="center"/>
    </xf>
    <xf numFmtId="0" fontId="55" fillId="21" borderId="90" xfId="0" applyFont="1" applyFill="1" applyBorder="1" applyAlignment="1">
      <alignment horizontal="left" vertical="center"/>
    </xf>
    <xf numFmtId="0" fontId="55" fillId="21" borderId="42" xfId="0" applyFont="1" applyFill="1" applyBorder="1" applyAlignment="1">
      <alignment horizontal="left" vertical="center" wrapText="1"/>
    </xf>
    <xf numFmtId="10" fontId="55" fillId="21" borderId="52" xfId="0" applyNumberFormat="1" applyFont="1" applyFill="1" applyBorder="1" applyAlignment="1">
      <alignment horizontal="left" vertical="center" wrapText="1"/>
    </xf>
    <xf numFmtId="2" fontId="65" fillId="21" borderId="50" xfId="0" applyNumberFormat="1" applyFont="1" applyFill="1" applyBorder="1" applyAlignment="1">
      <alignment horizontal="center" vertical="center" wrapText="1"/>
    </xf>
    <xf numFmtId="0" fontId="55" fillId="21" borderId="95" xfId="0" applyFont="1" applyFill="1" applyBorder="1" applyAlignment="1">
      <alignment horizontal="center" vertical="center"/>
    </xf>
    <xf numFmtId="166" fontId="93" fillId="21" borderId="95" xfId="0" applyNumberFormat="1" applyFont="1" applyFill="1" applyBorder="1" applyAlignment="1">
      <alignment vertical="center"/>
    </xf>
    <xf numFmtId="0" fontId="55" fillId="15" borderId="100" xfId="0" applyFont="1" applyFill="1" applyBorder="1" applyAlignment="1">
      <alignment vertical="center"/>
    </xf>
    <xf numFmtId="167" fontId="65" fillId="31" borderId="95" xfId="0" applyNumberFormat="1" applyFont="1" applyFill="1" applyBorder="1" applyAlignment="1">
      <alignment horizontal="center" vertical="center" wrapText="1"/>
    </xf>
    <xf numFmtId="3" fontId="55" fillId="15" borderId="90" xfId="0" applyNumberFormat="1" applyFont="1" applyFill="1" applyBorder="1" applyAlignment="1">
      <alignment horizontal="center" vertical="center"/>
    </xf>
    <xf numFmtId="0" fontId="65" fillId="15" borderId="90" xfId="0" applyFont="1" applyFill="1" applyBorder="1" applyAlignment="1">
      <alignment horizontal="center" vertical="center" wrapText="1"/>
    </xf>
    <xf numFmtId="0" fontId="55" fillId="15" borderId="98" xfId="0" applyFont="1" applyFill="1" applyBorder="1" applyAlignment="1">
      <alignment vertical="center"/>
    </xf>
    <xf numFmtId="0" fontId="55" fillId="0" borderId="98" xfId="0" applyFont="1" applyBorder="1" applyAlignment="1">
      <alignment vertical="center"/>
    </xf>
    <xf numFmtId="0" fontId="65" fillId="0" borderId="95" xfId="0" applyFont="1" applyBorder="1" applyAlignment="1">
      <alignment vertical="center" wrapText="1"/>
    </xf>
    <xf numFmtId="0" fontId="55" fillId="0" borderId="96" xfId="0" applyFont="1" applyBorder="1" applyAlignment="1">
      <alignment horizontal="right" vertical="center"/>
    </xf>
    <xf numFmtId="0" fontId="65" fillId="0" borderId="95" xfId="0" applyFont="1" applyBorder="1" applyAlignment="1">
      <alignment horizontal="center" vertical="center" wrapText="1"/>
    </xf>
    <xf numFmtId="0" fontId="92" fillId="0" borderId="95" xfId="0" applyFont="1" applyBorder="1" applyAlignment="1">
      <alignment horizontal="center" vertical="center" wrapText="1"/>
    </xf>
    <xf numFmtId="16" fontId="55" fillId="31" borderId="39" xfId="0" quotePrefix="1" applyNumberFormat="1" applyFont="1" applyFill="1" applyBorder="1" applyAlignment="1">
      <alignment horizontal="center" vertical="center" wrapText="1"/>
    </xf>
    <xf numFmtId="0" fontId="61" fillId="21" borderId="39" xfId="0" applyFont="1" applyFill="1" applyBorder="1" applyAlignment="1">
      <alignment vertical="center"/>
    </xf>
    <xf numFmtId="0" fontId="63" fillId="21" borderId="95" xfId="0" applyFont="1" applyFill="1" applyBorder="1" applyAlignment="1">
      <alignment horizontal="left" vertical="center" wrapText="1"/>
    </xf>
    <xf numFmtId="0" fontId="65" fillId="21" borderId="96" xfId="0" applyFont="1" applyFill="1" applyBorder="1" applyAlignment="1">
      <alignment vertical="center"/>
    </xf>
    <xf numFmtId="3" fontId="55" fillId="21" borderId="95" xfId="0" applyNumberFormat="1" applyFont="1" applyFill="1" applyBorder="1" applyAlignment="1">
      <alignment horizontal="center" vertical="center"/>
    </xf>
    <xf numFmtId="0" fontId="65" fillId="21" borderId="95" xfId="0" applyFont="1" applyFill="1" applyBorder="1" applyAlignment="1">
      <alignment horizontal="center" vertical="center" wrapText="1"/>
    </xf>
    <xf numFmtId="0" fontId="65" fillId="21" borderId="39" xfId="0" applyFont="1" applyFill="1" applyBorder="1" applyAlignment="1">
      <alignment horizontal="center" vertical="center" wrapText="1"/>
    </xf>
    <xf numFmtId="10" fontId="55" fillId="21" borderId="39" xfId="0" applyNumberFormat="1" applyFont="1" applyFill="1" applyBorder="1" applyAlignment="1">
      <alignment horizontal="center" vertical="center" wrapText="1"/>
    </xf>
    <xf numFmtId="167" fontId="65" fillId="21" borderId="39" xfId="0" applyNumberFormat="1" applyFont="1" applyFill="1" applyBorder="1" applyAlignment="1">
      <alignment horizontal="center" vertical="center" wrapText="1"/>
    </xf>
    <xf numFmtId="3" fontId="65" fillId="21" borderId="39" xfId="0" applyNumberFormat="1" applyFont="1" applyFill="1" applyBorder="1" applyAlignment="1">
      <alignment horizontal="center" vertical="center" wrapText="1"/>
    </xf>
    <xf numFmtId="9" fontId="68" fillId="21" borderId="50" xfId="0" applyNumberFormat="1" applyFont="1" applyFill="1" applyBorder="1" applyAlignment="1">
      <alignment horizontal="center" vertical="center"/>
    </xf>
    <xf numFmtId="165" fontId="92" fillId="21" borderId="39" xfId="0" applyNumberFormat="1" applyFont="1" applyFill="1" applyBorder="1" applyAlignment="1">
      <alignment vertical="center" wrapText="1"/>
    </xf>
    <xf numFmtId="0" fontId="65" fillId="15" borderId="90" xfId="0" applyFont="1" applyFill="1" applyBorder="1" applyAlignment="1">
      <alignment horizontal="left" vertical="center" wrapText="1"/>
    </xf>
    <xf numFmtId="0" fontId="92" fillId="15" borderId="90" xfId="0" applyFont="1" applyFill="1" applyBorder="1" applyAlignment="1">
      <alignment horizontal="center" vertical="center" wrapText="1"/>
    </xf>
    <xf numFmtId="0" fontId="55" fillId="0" borderId="39" xfId="0" applyFont="1" applyBorder="1" applyAlignment="1">
      <alignment vertical="center"/>
    </xf>
    <xf numFmtId="0" fontId="65" fillId="15" borderId="47" xfId="0" applyFont="1" applyFill="1" applyBorder="1" applyAlignment="1">
      <alignment vertical="center"/>
    </xf>
    <xf numFmtId="0" fontId="92" fillId="0" borderId="39" xfId="0" applyFont="1" applyBorder="1" applyAlignment="1">
      <alignment horizontal="center" vertical="center" wrapText="1"/>
    </xf>
    <xf numFmtId="9" fontId="55" fillId="21" borderId="39" xfId="0" applyNumberFormat="1" applyFont="1" applyFill="1" applyBorder="1" applyAlignment="1">
      <alignment horizontal="center" vertical="center"/>
    </xf>
    <xf numFmtId="0" fontId="55" fillId="0" borderId="52" xfId="0" applyFont="1" applyBorder="1" applyAlignment="1">
      <alignment horizontal="left" vertical="center"/>
    </xf>
    <xf numFmtId="0" fontId="65" fillId="0" borderId="42" xfId="0" applyFont="1" applyBorder="1" applyAlignment="1">
      <alignment vertical="center" wrapText="1"/>
    </xf>
    <xf numFmtId="0" fontId="55" fillId="31" borderId="39" xfId="0" quotePrefix="1" applyFont="1" applyFill="1" applyBorder="1" applyAlignment="1">
      <alignment horizontal="center" vertical="center" wrapText="1"/>
    </xf>
    <xf numFmtId="0" fontId="65" fillId="0" borderId="42" xfId="0" applyFont="1" applyBorder="1" applyAlignment="1">
      <alignment horizontal="center" vertical="center" wrapText="1"/>
    </xf>
    <xf numFmtId="0" fontId="92" fillId="0" borderId="42" xfId="0" applyFont="1" applyBorder="1" applyAlignment="1">
      <alignment horizontal="center" vertical="center" wrapText="1"/>
    </xf>
    <xf numFmtId="0" fontId="55" fillId="0" borderId="39" xfId="0" applyFont="1" applyBorder="1" applyAlignment="1">
      <alignment horizontal="center" vertical="center" wrapText="1"/>
    </xf>
    <xf numFmtId="0" fontId="63" fillId="21" borderId="39" xfId="0" applyFont="1" applyFill="1" applyBorder="1" applyAlignment="1">
      <alignment horizontal="left" vertical="center" wrapText="1"/>
    </xf>
    <xf numFmtId="0" fontId="65" fillId="21" borderId="47" xfId="0" applyFont="1" applyFill="1" applyBorder="1" applyAlignment="1">
      <alignment vertical="center"/>
    </xf>
    <xf numFmtId="0" fontId="65" fillId="0" borderId="42" xfId="0" applyFont="1" applyBorder="1" applyAlignment="1">
      <alignment horizontal="left" vertical="center" wrapText="1"/>
    </xf>
    <xf numFmtId="0" fontId="65" fillId="0" borderId="90" xfId="0" applyFont="1" applyBorder="1" applyAlignment="1">
      <alignment horizontal="center" vertical="center" wrapText="1"/>
    </xf>
    <xf numFmtId="2" fontId="55" fillId="0" borderId="50" xfId="0" applyNumberFormat="1" applyFont="1" applyBorder="1" applyAlignment="1">
      <alignment horizontal="center" vertical="center" wrapText="1"/>
    </xf>
    <xf numFmtId="10" fontId="65" fillId="0" borderId="39" xfId="0" applyNumberFormat="1" applyFont="1" applyBorder="1" applyAlignment="1">
      <alignment horizontal="center" vertical="center" wrapText="1"/>
    </xf>
    <xf numFmtId="2" fontId="65" fillId="0" borderId="50" xfId="0" applyNumberFormat="1" applyFont="1" applyBorder="1" applyAlignment="1">
      <alignment horizontal="center" vertical="center" wrapText="1"/>
    </xf>
    <xf numFmtId="167" fontId="65" fillId="0" borderId="39" xfId="0" applyNumberFormat="1" applyFont="1" applyBorder="1" applyAlignment="1">
      <alignment horizontal="center" vertical="center" wrapText="1"/>
    </xf>
    <xf numFmtId="3" fontId="65" fillId="0" borderId="39" xfId="0" applyNumberFormat="1" applyFont="1" applyBorder="1" applyAlignment="1">
      <alignment horizontal="center" vertical="center" wrapText="1"/>
    </xf>
    <xf numFmtId="9" fontId="55" fillId="0" borderId="50" xfId="0" applyNumberFormat="1" applyFont="1" applyBorder="1" applyAlignment="1">
      <alignment horizontal="center" vertical="center"/>
    </xf>
    <xf numFmtId="167" fontId="65" fillId="0" borderId="95" xfId="0" applyNumberFormat="1" applyFont="1" applyBorder="1" applyAlignment="1">
      <alignment horizontal="center" vertical="center" wrapText="1"/>
    </xf>
    <xf numFmtId="0" fontId="61" fillId="15" borderId="32" xfId="0" applyFont="1" applyFill="1" applyBorder="1" applyAlignment="1">
      <alignment vertical="center"/>
    </xf>
    <xf numFmtId="0" fontId="61" fillId="15" borderId="0" xfId="0" applyFont="1" applyFill="1" applyAlignment="1">
      <alignment vertical="center"/>
    </xf>
    <xf numFmtId="0" fontId="55" fillId="15" borderId="0" xfId="0" applyFont="1" applyFill="1" applyAlignment="1">
      <alignment horizontal="right" vertical="center"/>
    </xf>
    <xf numFmtId="0" fontId="55" fillId="15" borderId="0" xfId="0" applyFont="1" applyFill="1" applyAlignment="1">
      <alignment horizontal="left" vertical="center"/>
    </xf>
    <xf numFmtId="0" fontId="55" fillId="15" borderId="32" xfId="0" applyFont="1" applyFill="1" applyBorder="1" applyAlignment="1">
      <alignment vertical="center"/>
    </xf>
    <xf numFmtId="0" fontId="61" fillId="15" borderId="0" xfId="0" applyFont="1" applyFill="1" applyAlignment="1">
      <alignment horizontal="center" vertical="center"/>
    </xf>
    <xf numFmtId="0" fontId="65" fillId="15" borderId="0" xfId="0" applyFont="1" applyFill="1" applyAlignment="1">
      <alignment horizontal="center" vertical="center"/>
    </xf>
    <xf numFmtId="2" fontId="67" fillId="15" borderId="0" xfId="0" applyNumberFormat="1" applyFont="1" applyFill="1" applyAlignment="1">
      <alignment horizontal="center" vertical="center" wrapText="1"/>
    </xf>
    <xf numFmtId="0" fontId="63" fillId="15" borderId="0" xfId="0" applyFont="1" applyFill="1" applyAlignment="1">
      <alignment horizontal="right" vertical="center" indent="1"/>
    </xf>
    <xf numFmtId="4" fontId="67" fillId="15" borderId="29" xfId="0" applyNumberFormat="1" applyFont="1" applyFill="1" applyBorder="1" applyAlignment="1">
      <alignment horizontal="center" vertical="center"/>
    </xf>
    <xf numFmtId="4" fontId="67" fillId="15" borderId="89" xfId="0" applyNumberFormat="1" applyFont="1" applyFill="1" applyBorder="1" applyAlignment="1">
      <alignment horizontal="center" vertical="center"/>
    </xf>
    <xf numFmtId="4" fontId="67" fillId="15" borderId="104" xfId="0" applyNumberFormat="1" applyFont="1" applyFill="1" applyBorder="1" applyAlignment="1">
      <alignment horizontal="center" vertical="center"/>
    </xf>
    <xf numFmtId="0" fontId="61" fillId="15" borderId="0" xfId="0" applyFont="1" applyFill="1" applyAlignment="1">
      <alignment horizontal="left" vertical="center"/>
    </xf>
    <xf numFmtId="4" fontId="55" fillId="15" borderId="39" xfId="0" applyNumberFormat="1" applyFont="1" applyFill="1" applyBorder="1" applyAlignment="1">
      <alignment horizontal="center" vertical="center"/>
    </xf>
    <xf numFmtId="0" fontId="55" fillId="15" borderId="0" xfId="0" applyFont="1" applyFill="1"/>
    <xf numFmtId="0" fontId="68" fillId="15" borderId="0" xfId="0" applyFont="1" applyFill="1" applyAlignment="1">
      <alignment vertical="center"/>
    </xf>
    <xf numFmtId="10" fontId="55" fillId="15" borderId="39" xfId="0" applyNumberFormat="1" applyFont="1" applyFill="1" applyBorder="1" applyAlignment="1">
      <alignment horizontal="center" vertical="center"/>
    </xf>
    <xf numFmtId="4" fontId="67" fillId="15" borderId="26" xfId="0" applyNumberFormat="1" applyFont="1" applyFill="1" applyBorder="1" applyAlignment="1">
      <alignment horizontal="center" vertical="center"/>
    </xf>
    <xf numFmtId="165" fontId="55" fillId="15" borderId="39" xfId="0" applyNumberFormat="1" applyFont="1" applyFill="1" applyBorder="1" applyAlignment="1">
      <alignment horizontal="center" vertical="center"/>
    </xf>
    <xf numFmtId="165" fontId="67" fillId="15" borderId="29" xfId="0" applyNumberFormat="1" applyFont="1" applyFill="1" applyBorder="1" applyAlignment="1">
      <alignment horizontal="center" vertical="center"/>
    </xf>
    <xf numFmtId="165" fontId="67" fillId="15" borderId="89" xfId="0" applyNumberFormat="1" applyFont="1" applyFill="1" applyBorder="1" applyAlignment="1">
      <alignment horizontal="center" vertical="center"/>
    </xf>
    <xf numFmtId="165" fontId="67" fillId="15" borderId="104" xfId="0" applyNumberFormat="1" applyFont="1" applyFill="1" applyBorder="1" applyAlignment="1">
      <alignment horizontal="center" vertical="center"/>
    </xf>
    <xf numFmtId="0" fontId="55" fillId="15" borderId="0" xfId="0" applyFont="1" applyFill="1" applyAlignment="1">
      <alignment horizontal="left"/>
    </xf>
    <xf numFmtId="165" fontId="55" fillId="15" borderId="29" xfId="0" applyNumberFormat="1" applyFont="1" applyFill="1" applyBorder="1" applyAlignment="1">
      <alignment horizontal="center" vertical="center"/>
    </xf>
    <xf numFmtId="165" fontId="55" fillId="15" borderId="89" xfId="0" applyNumberFormat="1" applyFont="1" applyFill="1" applyBorder="1" applyAlignment="1">
      <alignment horizontal="center" vertical="center"/>
    </xf>
    <xf numFmtId="165" fontId="55" fillId="15" borderId="104" xfId="0" applyNumberFormat="1" applyFont="1" applyFill="1" applyBorder="1" applyAlignment="1">
      <alignment horizontal="center" vertical="center"/>
    </xf>
    <xf numFmtId="0" fontId="61" fillId="15" borderId="0" xfId="0" applyFont="1" applyFill="1" applyAlignment="1">
      <alignment horizontal="left"/>
    </xf>
    <xf numFmtId="0" fontId="55" fillId="15" borderId="0" xfId="0" applyFont="1" applyFill="1" applyAlignment="1">
      <alignment horizontal="center"/>
    </xf>
    <xf numFmtId="0" fontId="97" fillId="15" borderId="0" xfId="0" applyFont="1" applyFill="1"/>
    <xf numFmtId="0" fontId="98" fillId="15" borderId="0" xfId="0" applyFont="1" applyFill="1" applyAlignment="1">
      <alignment horizontal="left"/>
    </xf>
    <xf numFmtId="0" fontId="97" fillId="15" borderId="0" xfId="0" applyFont="1" applyFill="1" applyAlignment="1">
      <alignment horizontal="center"/>
    </xf>
    <xf numFmtId="0" fontId="97" fillId="15" borderId="0" xfId="0" applyFont="1" applyFill="1" applyAlignment="1">
      <alignment horizontal="left"/>
    </xf>
    <xf numFmtId="0" fontId="50" fillId="15" borderId="0" xfId="0" applyFont="1" applyFill="1" applyAlignment="1">
      <alignment horizontal="left"/>
    </xf>
    <xf numFmtId="0" fontId="61" fillId="15" borderId="0" xfId="0" applyFont="1" applyFill="1"/>
    <xf numFmtId="0" fontId="50" fillId="0" borderId="0" xfId="0" applyFont="1" applyAlignment="1">
      <alignment horizontal="left"/>
    </xf>
    <xf numFmtId="0" fontId="50" fillId="0" borderId="0" xfId="0" applyFont="1"/>
    <xf numFmtId="0" fontId="49" fillId="0" borderId="0" xfId="0" applyFont="1"/>
    <xf numFmtId="0" fontId="49" fillId="0" borderId="0" xfId="0" applyFont="1" applyAlignment="1">
      <alignment horizontal="center"/>
    </xf>
    <xf numFmtId="0" fontId="49" fillId="0" borderId="0" xfId="0" applyFont="1" applyAlignment="1">
      <alignment horizontal="left"/>
    </xf>
    <xf numFmtId="0" fontId="99" fillId="15" borderId="0" xfId="0" applyFont="1" applyFill="1"/>
    <xf numFmtId="0" fontId="101" fillId="15" borderId="0" xfId="0" applyFont="1" applyFill="1" applyAlignment="1">
      <alignment vertical="center"/>
    </xf>
    <xf numFmtId="0" fontId="102" fillId="19" borderId="26" xfId="0" applyFont="1" applyFill="1" applyBorder="1" applyAlignment="1">
      <alignment vertical="center" wrapText="1"/>
    </xf>
    <xf numFmtId="0" fontId="102" fillId="19" borderId="4" xfId="0" applyFont="1" applyFill="1" applyBorder="1" applyAlignment="1">
      <alignment vertical="center" wrapText="1"/>
    </xf>
    <xf numFmtId="0" fontId="103" fillId="21" borderId="11" xfId="0" applyFont="1" applyFill="1" applyBorder="1" applyAlignment="1">
      <alignment vertical="center" wrapText="1"/>
    </xf>
    <xf numFmtId="0" fontId="104" fillId="21" borderId="9" xfId="0" applyFont="1" applyFill="1"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0" fillId="21" borderId="9" xfId="0" applyFill="1" applyBorder="1" applyAlignment="1">
      <alignment vertical="center" wrapText="1"/>
    </xf>
    <xf numFmtId="0" fontId="39" fillId="21" borderId="11" xfId="0" applyFont="1" applyFill="1" applyBorder="1" applyAlignment="1">
      <alignment vertical="center" wrapText="1"/>
    </xf>
    <xf numFmtId="0" fontId="0" fillId="0" borderId="7" xfId="0" applyBorder="1" applyAlignment="1">
      <alignment vertical="center" wrapText="1"/>
    </xf>
    <xf numFmtId="0" fontId="105" fillId="0" borderId="0" xfId="0" applyFont="1"/>
    <xf numFmtId="0" fontId="3" fillId="15" borderId="0" xfId="0" applyFont="1" applyFill="1"/>
    <xf numFmtId="0" fontId="39" fillId="15" borderId="0" xfId="0" applyFont="1" applyFill="1"/>
    <xf numFmtId="0" fontId="106" fillId="15" borderId="0" xfId="0" applyFont="1" applyFill="1" applyAlignment="1">
      <alignment horizontal="left"/>
    </xf>
    <xf numFmtId="0" fontId="107" fillId="15" borderId="0" xfId="0" applyFont="1" applyFill="1" applyAlignment="1">
      <alignment horizontal="left"/>
    </xf>
    <xf numFmtId="0" fontId="108" fillId="15" borderId="0" xfId="0" quotePrefix="1" applyFont="1" applyFill="1" applyAlignment="1">
      <alignment horizontal="left"/>
    </xf>
    <xf numFmtId="0" fontId="109" fillId="15" borderId="0" xfId="0" applyFont="1" applyFill="1"/>
    <xf numFmtId="0" fontId="110" fillId="15" borderId="0" xfId="0" applyFont="1" applyFill="1"/>
    <xf numFmtId="0" fontId="109" fillId="15" borderId="0" xfId="0" applyFont="1" applyFill="1" applyAlignment="1">
      <alignment horizontal="left" vertical="center" indent="1"/>
    </xf>
    <xf numFmtId="0" fontId="111" fillId="15" borderId="0" xfId="0" applyFont="1" applyFill="1"/>
    <xf numFmtId="0" fontId="110" fillId="25" borderId="95" xfId="0" applyFont="1" applyFill="1" applyBorder="1" applyAlignment="1">
      <alignment horizontal="center" vertical="center"/>
    </xf>
    <xf numFmtId="0" fontId="110" fillId="15" borderId="0" xfId="0" applyFont="1" applyFill="1" applyAlignment="1">
      <alignment horizontal="left" vertical="center" indent="1"/>
    </xf>
    <xf numFmtId="0" fontId="109" fillId="15" borderId="0" xfId="0" applyFont="1" applyFill="1" applyAlignment="1">
      <alignment vertical="center"/>
    </xf>
    <xf numFmtId="0" fontId="109" fillId="15" borderId="99" xfId="0" applyFont="1" applyFill="1" applyBorder="1" applyAlignment="1">
      <alignment vertical="center"/>
    </xf>
    <xf numFmtId="170" fontId="110" fillId="25" borderId="39" xfId="0" applyNumberFormat="1" applyFont="1" applyFill="1" applyBorder="1" applyAlignment="1">
      <alignment horizontal="center" vertical="center"/>
    </xf>
    <xf numFmtId="0" fontId="112" fillId="19" borderId="39"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0" fillId="15" borderId="0" xfId="0" applyFill="1" applyAlignment="1">
      <alignment vertical="center"/>
    </xf>
    <xf numFmtId="0" fontId="114" fillId="19" borderId="39" xfId="0" applyFont="1" applyFill="1" applyBorder="1" applyAlignment="1">
      <alignment horizontal="center" vertical="center" wrapText="1"/>
    </xf>
    <xf numFmtId="0" fontId="3" fillId="0" borderId="39" xfId="0" applyFont="1" applyBorder="1" applyAlignment="1">
      <alignment horizontal="center" vertical="center"/>
    </xf>
    <xf numFmtId="0" fontId="5" fillId="15" borderId="31" xfId="0" applyFont="1" applyFill="1" applyBorder="1" applyAlignment="1">
      <alignment horizontal="left" vertical="center" indent="1"/>
    </xf>
    <xf numFmtId="0" fontId="5" fillId="15" borderId="31" xfId="0" applyFont="1" applyFill="1" applyBorder="1" applyAlignment="1">
      <alignment horizontal="center" vertical="center"/>
    </xf>
    <xf numFmtId="0" fontId="5" fillId="0" borderId="39" xfId="0" applyFont="1" applyBorder="1" applyAlignment="1">
      <alignment horizontal="center" vertical="center"/>
    </xf>
    <xf numFmtId="0" fontId="95" fillId="15" borderId="0" xfId="0" applyFont="1" applyFill="1" applyAlignment="1">
      <alignment vertical="center"/>
    </xf>
    <xf numFmtId="0" fontId="3" fillId="21" borderId="50" xfId="0" applyFont="1" applyFill="1" applyBorder="1" applyAlignment="1">
      <alignment horizontal="center" vertical="center"/>
    </xf>
    <xf numFmtId="0" fontId="5" fillId="21" borderId="31" xfId="0" applyFont="1" applyFill="1" applyBorder="1" applyAlignment="1">
      <alignment horizontal="left" vertical="center" indent="1"/>
    </xf>
    <xf numFmtId="43" fontId="3" fillId="21" borderId="31" xfId="0" applyNumberFormat="1" applyFont="1" applyFill="1" applyBorder="1" applyAlignment="1">
      <alignment horizontal="left" vertical="center" indent="1"/>
    </xf>
    <xf numFmtId="4" fontId="3" fillId="21" borderId="39" xfId="0" applyNumberFormat="1" applyFont="1" applyFill="1" applyBorder="1" applyAlignment="1">
      <alignment vertical="center"/>
    </xf>
    <xf numFmtId="0" fontId="3" fillId="15" borderId="50" xfId="0" applyFont="1" applyFill="1" applyBorder="1" applyAlignment="1">
      <alignment horizontal="left" vertical="center" indent="1"/>
    </xf>
    <xf numFmtId="0" fontId="3" fillId="15" borderId="31" xfId="0" applyFont="1" applyFill="1" applyBorder="1" applyAlignment="1">
      <alignment horizontal="left" vertical="center" indent="1"/>
    </xf>
    <xf numFmtId="43" fontId="3" fillId="15" borderId="47" xfId="0" applyNumberFormat="1" applyFont="1" applyFill="1" applyBorder="1" applyAlignment="1">
      <alignment horizontal="left" vertical="center" indent="1"/>
    </xf>
    <xf numFmtId="4" fontId="3" fillId="0" borderId="39" xfId="0" applyNumberFormat="1" applyFont="1" applyBorder="1" applyAlignment="1">
      <alignment vertical="center"/>
    </xf>
    <xf numFmtId="43" fontId="3" fillId="21" borderId="47" xfId="0" applyNumberFormat="1" applyFont="1" applyFill="1" applyBorder="1" applyAlignment="1">
      <alignment horizontal="left" vertical="center" indent="1"/>
    </xf>
    <xf numFmtId="41" fontId="3" fillId="21" borderId="39" xfId="0" applyNumberFormat="1" applyFont="1" applyFill="1" applyBorder="1" applyAlignment="1">
      <alignment vertical="center"/>
    </xf>
    <xf numFmtId="0" fontId="3" fillId="0" borderId="39" xfId="0" quotePrefix="1" applyFont="1" applyBorder="1" applyAlignment="1">
      <alignment horizontal="center" vertical="center"/>
    </xf>
    <xf numFmtId="0" fontId="5" fillId="21" borderId="31" xfId="0" applyFont="1" applyFill="1" applyBorder="1" applyAlignment="1">
      <alignment horizontal="left" vertical="center" indent="3"/>
    </xf>
    <xf numFmtId="0" fontId="3" fillId="15" borderId="31" xfId="0" applyFont="1" applyFill="1" applyBorder="1" applyAlignment="1">
      <alignment vertical="center"/>
    </xf>
    <xf numFmtId="0" fontId="3" fillId="21" borderId="98" xfId="0" applyFont="1" applyFill="1" applyBorder="1" applyAlignment="1">
      <alignment horizontal="center" vertical="center"/>
    </xf>
    <xf numFmtId="0" fontId="5" fillId="0" borderId="50" xfId="0" applyFont="1" applyBorder="1" applyAlignment="1">
      <alignment horizontal="left" vertical="center" indent="1"/>
    </xf>
    <xf numFmtId="0" fontId="3" fillId="0" borderId="50" xfId="0" applyFont="1" applyBorder="1" applyAlignment="1">
      <alignment horizontal="left" vertical="center" indent="1"/>
    </xf>
    <xf numFmtId="0" fontId="3" fillId="0" borderId="31" xfId="0" applyFont="1" applyBorder="1" applyAlignment="1">
      <alignment horizontal="left" vertical="center" indent="1"/>
    </xf>
    <xf numFmtId="4" fontId="3" fillId="0" borderId="39" xfId="0" applyNumberFormat="1" applyFont="1" applyBorder="1" applyAlignment="1">
      <alignment horizontal="center" vertical="center"/>
    </xf>
    <xf numFmtId="43" fontId="3" fillId="0" borderId="47" xfId="0" applyNumberFormat="1" applyFont="1" applyBorder="1" applyAlignment="1">
      <alignment horizontal="left" vertical="center" indent="1"/>
    </xf>
    <xf numFmtId="0" fontId="5" fillId="33" borderId="50" xfId="0" applyFont="1" applyFill="1" applyBorder="1" applyAlignment="1">
      <alignment horizontal="left" vertical="center" indent="1"/>
    </xf>
    <xf numFmtId="0" fontId="3" fillId="33" borderId="50" xfId="0" applyFont="1" applyFill="1" applyBorder="1" applyAlignment="1">
      <alignment horizontal="left" vertical="center" indent="1"/>
    </xf>
    <xf numFmtId="0" fontId="3" fillId="33" borderId="31" xfId="0" applyFont="1" applyFill="1" applyBorder="1" applyAlignment="1">
      <alignment horizontal="left" vertical="center" indent="1"/>
    </xf>
    <xf numFmtId="43" fontId="3" fillId="33" borderId="47" xfId="0" applyNumberFormat="1" applyFont="1" applyFill="1" applyBorder="1" applyAlignment="1">
      <alignment horizontal="left" vertical="center" indent="1"/>
    </xf>
    <xf numFmtId="4" fontId="3" fillId="33" borderId="39" xfId="0" applyNumberFormat="1" applyFont="1" applyFill="1" applyBorder="1" applyAlignment="1">
      <alignment vertical="center"/>
    </xf>
    <xf numFmtId="0" fontId="3" fillId="15" borderId="0" xfId="0" applyFont="1" applyFill="1" applyAlignment="1">
      <alignment horizontal="center" vertical="center"/>
    </xf>
    <xf numFmtId="43" fontId="3" fillId="15" borderId="0" xfId="0" applyNumberFormat="1" applyFont="1" applyFill="1" applyAlignment="1">
      <alignment vertical="center"/>
    </xf>
    <xf numFmtId="41" fontId="3" fillId="15" borderId="0" xfId="0" applyNumberFormat="1" applyFont="1" applyFill="1" applyAlignment="1">
      <alignment vertical="center"/>
    </xf>
    <xf numFmtId="0" fontId="3" fillId="15" borderId="0" xfId="0" applyFont="1" applyFill="1" applyAlignment="1">
      <alignment vertical="center"/>
    </xf>
    <xf numFmtId="41" fontId="5" fillId="15" borderId="0" xfId="0" applyNumberFormat="1" applyFont="1" applyFill="1" applyAlignment="1">
      <alignment horizontal="right" vertical="center" indent="1"/>
    </xf>
    <xf numFmtId="0" fontId="5" fillId="15" borderId="0" xfId="0" quotePrefix="1" applyFont="1" applyFill="1" applyAlignment="1">
      <alignment horizontal="center" vertical="top"/>
    </xf>
    <xf numFmtId="0" fontId="5" fillId="15" borderId="0" xfId="0" applyFont="1" applyFill="1" applyAlignment="1">
      <alignment vertical="top"/>
    </xf>
    <xf numFmtId="0" fontId="5" fillId="15" borderId="0" xfId="0" applyFont="1" applyFill="1" applyAlignment="1">
      <alignment horizontal="left" vertical="top" wrapText="1" indent="1"/>
    </xf>
    <xf numFmtId="0" fontId="39" fillId="15" borderId="0" xfId="0" applyFont="1" applyFill="1" applyAlignment="1">
      <alignment horizontal="left" vertical="top" indent="1"/>
    </xf>
    <xf numFmtId="0" fontId="5" fillId="15" borderId="0" xfId="0" applyFont="1" applyFill="1" applyAlignment="1">
      <alignment horizontal="center" vertical="top"/>
    </xf>
    <xf numFmtId="0" fontId="5" fillId="15" borderId="0" xfId="0" applyFont="1" applyFill="1" applyAlignment="1">
      <alignment horizontal="left" vertical="top" indent="1"/>
    </xf>
    <xf numFmtId="0" fontId="116" fillId="0" borderId="0" xfId="0" applyFont="1"/>
    <xf numFmtId="0" fontId="110" fillId="2" borderId="0" xfId="0" applyFont="1" applyFill="1"/>
    <xf numFmtId="0" fontId="3" fillId="21" borderId="39" xfId="0" applyFont="1" applyFill="1" applyBorder="1" applyAlignment="1">
      <alignment horizontal="center" vertical="center"/>
    </xf>
    <xf numFmtId="0" fontId="3" fillId="21" borderId="50" xfId="0" applyFont="1" applyFill="1" applyBorder="1" applyAlignment="1">
      <alignment horizontal="left" vertical="center" indent="1"/>
    </xf>
    <xf numFmtId="0" fontId="3" fillId="21" borderId="31" xfId="0" applyFont="1" applyFill="1" applyBorder="1" applyAlignment="1">
      <alignment horizontal="left" vertical="center" indent="1"/>
    </xf>
    <xf numFmtId="4" fontId="3" fillId="15" borderId="39" xfId="0" applyNumberFormat="1" applyFont="1" applyFill="1" applyBorder="1" applyAlignment="1">
      <alignment vertical="center"/>
    </xf>
    <xf numFmtId="16" fontId="3" fillId="0" borderId="39" xfId="0" quotePrefix="1" applyNumberFormat="1" applyFont="1" applyBorder="1" applyAlignment="1">
      <alignment horizontal="center" vertical="center"/>
    </xf>
    <xf numFmtId="43" fontId="3" fillId="15" borderId="31" xfId="0" applyNumberFormat="1" applyFont="1" applyFill="1" applyBorder="1" applyAlignment="1">
      <alignment horizontal="left" vertical="center" indent="1"/>
    </xf>
    <xf numFmtId="41" fontId="3" fillId="0" borderId="39" xfId="0" applyNumberFormat="1" applyFont="1" applyBorder="1" applyAlignment="1">
      <alignment vertical="center"/>
    </xf>
    <xf numFmtId="4" fontId="3" fillId="15" borderId="39" xfId="0" applyNumberFormat="1" applyFont="1" applyFill="1" applyBorder="1" applyAlignment="1">
      <alignment horizontal="center" vertical="center"/>
    </xf>
    <xf numFmtId="0" fontId="5" fillId="15" borderId="0" xfId="0" applyFont="1" applyFill="1"/>
    <xf numFmtId="0" fontId="5" fillId="15" borderId="0" xfId="0" applyFont="1" applyFill="1" applyAlignment="1">
      <alignment horizontal="left" vertical="center" indent="1"/>
    </xf>
    <xf numFmtId="0" fontId="117" fillId="19" borderId="0" xfId="0" applyFont="1" applyFill="1"/>
    <xf numFmtId="0" fontId="37" fillId="3" borderId="16" xfId="0" applyFont="1" applyFill="1" applyBorder="1"/>
    <xf numFmtId="0" fontId="37" fillId="13" borderId="6" xfId="0" applyFont="1" applyFill="1" applyBorder="1"/>
    <xf numFmtId="0" fontId="37" fillId="3" borderId="8" xfId="0" applyFont="1" applyFill="1" applyBorder="1"/>
    <xf numFmtId="0" fontId="37" fillId="13" borderId="9" xfId="0" applyFont="1" applyFill="1" applyBorder="1"/>
    <xf numFmtId="0" fontId="0" fillId="0" borderId="43" xfId="0" applyBorder="1" applyAlignment="1">
      <alignment vertical="center"/>
    </xf>
    <xf numFmtId="0" fontId="0" fillId="0" borderId="40" xfId="0" applyBorder="1" applyAlignment="1">
      <alignment horizontal="center"/>
    </xf>
    <xf numFmtId="0" fontId="0" fillId="0" borderId="40" xfId="0" applyBorder="1"/>
    <xf numFmtId="0" fontId="0" fillId="0" borderId="92" xfId="0" applyBorder="1"/>
    <xf numFmtId="0" fontId="0" fillId="0" borderId="44" xfId="0" applyBorder="1" applyAlignment="1">
      <alignment vertical="center"/>
    </xf>
    <xf numFmtId="0" fontId="0" fillId="0" borderId="39" xfId="0" applyBorder="1" applyAlignment="1">
      <alignment horizontal="center" vertical="center"/>
    </xf>
    <xf numFmtId="0" fontId="0" fillId="0" borderId="91" xfId="0" applyBorder="1"/>
    <xf numFmtId="0" fontId="0" fillId="34" borderId="44" xfId="0" applyFill="1" applyBorder="1" applyAlignment="1">
      <alignment vertical="center"/>
    </xf>
    <xf numFmtId="0" fontId="0" fillId="34" borderId="39" xfId="0" applyFill="1" applyBorder="1" applyAlignment="1">
      <alignment horizontal="center" vertical="center"/>
    </xf>
    <xf numFmtId="0" fontId="0" fillId="0" borderId="44" xfId="0" applyBorder="1" applyAlignment="1">
      <alignment vertical="center" wrapText="1"/>
    </xf>
    <xf numFmtId="0" fontId="0" fillId="0" borderId="44" xfId="0" applyBorder="1"/>
    <xf numFmtId="0" fontId="0" fillId="0" borderId="39" xfId="0" applyBorder="1"/>
    <xf numFmtId="0" fontId="0" fillId="34" borderId="44" xfId="0" applyFill="1" applyBorder="1" applyAlignment="1">
      <alignment horizontal="center"/>
    </xf>
    <xf numFmtId="0" fontId="0" fillId="34" borderId="39" xfId="0" applyFill="1" applyBorder="1" applyAlignment="1">
      <alignment horizontal="center"/>
    </xf>
    <xf numFmtId="0" fontId="0" fillId="15" borderId="45" xfId="0" applyFill="1" applyBorder="1"/>
    <xf numFmtId="0" fontId="0" fillId="15" borderId="41" xfId="0" applyFill="1" applyBorder="1"/>
    <xf numFmtId="0" fontId="0" fillId="15" borderId="105" xfId="0" applyFill="1" applyBorder="1"/>
    <xf numFmtId="0" fontId="119" fillId="13" borderId="39" xfId="0" applyFont="1" applyFill="1" applyBorder="1" applyAlignment="1">
      <alignment horizontal="center" vertical="center" wrapText="1"/>
    </xf>
    <xf numFmtId="0" fontId="119" fillId="13" borderId="42" xfId="0" applyFont="1" applyFill="1" applyBorder="1" applyAlignment="1">
      <alignment horizontal="center" vertical="center"/>
    </xf>
    <xf numFmtId="0" fontId="119" fillId="13" borderId="42" xfId="0" applyFont="1" applyFill="1" applyBorder="1" applyAlignment="1">
      <alignment vertical="center" wrapText="1"/>
    </xf>
    <xf numFmtId="0" fontId="102" fillId="19" borderId="50" xfId="0" applyFont="1" applyFill="1" applyBorder="1"/>
    <xf numFmtId="0" fontId="102" fillId="19" borderId="47" xfId="0" applyFont="1" applyFill="1" applyBorder="1"/>
    <xf numFmtId="0" fontId="0" fillId="15" borderId="50" xfId="0" applyFill="1" applyBorder="1"/>
    <xf numFmtId="0" fontId="0" fillId="15" borderId="39" xfId="0" applyFill="1" applyBorder="1"/>
    <xf numFmtId="0" fontId="0" fillId="15" borderId="52" xfId="0" applyFill="1" applyBorder="1"/>
    <xf numFmtId="0" fontId="0" fillId="15" borderId="42" xfId="0" applyFill="1" applyBorder="1"/>
    <xf numFmtId="0" fontId="0" fillId="15" borderId="97" xfId="0" applyFill="1" applyBorder="1"/>
    <xf numFmtId="0" fontId="0" fillId="15" borderId="90" xfId="0" applyFill="1" applyBorder="1"/>
    <xf numFmtId="0" fontId="0" fillId="15" borderId="98" xfId="0" applyFill="1" applyBorder="1"/>
    <xf numFmtId="0" fontId="0" fillId="15" borderId="95" xfId="0" applyFill="1" applyBorder="1"/>
    <xf numFmtId="0" fontId="0" fillId="0" borderId="0" xfId="0" applyAlignment="1">
      <alignment vertical="center"/>
    </xf>
    <xf numFmtId="0" fontId="121" fillId="35" borderId="106" xfId="0" applyFont="1" applyFill="1" applyBorder="1" applyAlignment="1">
      <alignment horizontal="center" vertical="center"/>
    </xf>
    <xf numFmtId="1" fontId="0" fillId="34" borderId="106" xfId="0" applyNumberFormat="1" applyFill="1" applyBorder="1" applyAlignment="1">
      <alignment horizontal="center" vertical="center"/>
    </xf>
    <xf numFmtId="0" fontId="0" fillId="34" borderId="106" xfId="0" applyFill="1" applyBorder="1" applyAlignment="1">
      <alignment horizontal="left" vertical="center"/>
    </xf>
    <xf numFmtId="0" fontId="0" fillId="10" borderId="39" xfId="0" applyFill="1" applyBorder="1"/>
    <xf numFmtId="0" fontId="120" fillId="10" borderId="39" xfId="0" applyFont="1" applyFill="1" applyBorder="1"/>
    <xf numFmtId="0" fontId="128" fillId="2" borderId="0" xfId="1" applyFont="1" applyFill="1"/>
    <xf numFmtId="0" fontId="129" fillId="0" borderId="0" xfId="12" applyFont="1"/>
    <xf numFmtId="0" fontId="56" fillId="12" borderId="0" xfId="0" applyFont="1" applyFill="1" applyAlignment="1">
      <alignment horizontal="center"/>
    </xf>
    <xf numFmtId="0" fontId="130" fillId="12" borderId="0" xfId="0" applyFont="1" applyFill="1" applyAlignment="1">
      <alignment horizontal="center"/>
    </xf>
    <xf numFmtId="0" fontId="0" fillId="4" borderId="0" xfId="0" applyFill="1"/>
    <xf numFmtId="0" fontId="126" fillId="4" borderId="0" xfId="0" applyFont="1" applyFill="1"/>
    <xf numFmtId="0" fontId="124" fillId="4" borderId="0" xfId="0" applyFont="1" applyFill="1"/>
    <xf numFmtId="0" fontId="125" fillId="4" borderId="0" xfId="0" applyFont="1" applyFill="1"/>
    <xf numFmtId="0" fontId="132" fillId="4" borderId="0" xfId="0" applyFont="1" applyFill="1" applyAlignment="1">
      <alignment horizontal="left" indent="1"/>
    </xf>
    <xf numFmtId="0" fontId="127" fillId="4" borderId="0" xfId="0" applyFont="1" applyFill="1" applyAlignment="1">
      <alignment vertical="top"/>
    </xf>
    <xf numFmtId="0" fontId="0" fillId="4" borderId="0" xfId="0" applyFill="1" applyAlignment="1">
      <alignment vertical="center"/>
    </xf>
    <xf numFmtId="1" fontId="24" fillId="14" borderId="106" xfId="0" applyNumberFormat="1" applyFont="1" applyFill="1" applyBorder="1" applyAlignment="1">
      <alignment horizontal="center" vertical="center"/>
    </xf>
    <xf numFmtId="0" fontId="123" fillId="14" borderId="106" xfId="0" applyFont="1" applyFill="1" applyBorder="1" applyAlignment="1">
      <alignment horizontal="left" vertical="center"/>
    </xf>
    <xf numFmtId="0" fontId="24" fillId="14" borderId="106" xfId="0" applyFont="1" applyFill="1" applyBorder="1" applyAlignment="1">
      <alignment horizontal="left" vertical="center"/>
    </xf>
    <xf numFmtId="0" fontId="133" fillId="4" borderId="0" xfId="0" applyFont="1" applyFill="1"/>
    <xf numFmtId="0" fontId="0" fillId="4" borderId="0" xfId="0" applyFill="1" applyAlignment="1">
      <alignment horizontal="center"/>
    </xf>
    <xf numFmtId="0" fontId="120" fillId="4" borderId="0" xfId="0" applyFont="1" applyFill="1"/>
    <xf numFmtId="0" fontId="0" fillId="4" borderId="0" xfId="0" applyFill="1" applyAlignment="1">
      <alignment horizontal="left" indent="1"/>
    </xf>
    <xf numFmtId="0" fontId="0" fillId="4" borderId="0" xfId="0" applyFill="1" applyAlignment="1">
      <alignment horizontal="left" vertical="center" wrapText="1" indent="2"/>
    </xf>
    <xf numFmtId="0" fontId="125" fillId="4" borderId="0" xfId="0" applyFont="1" applyFill="1" applyAlignment="1">
      <alignment wrapText="1"/>
    </xf>
    <xf numFmtId="0" fontId="138" fillId="4" borderId="0" xfId="0" applyFont="1" applyFill="1" applyAlignment="1">
      <alignment vertical="top"/>
    </xf>
    <xf numFmtId="0" fontId="0" fillId="4" borderId="106" xfId="0" applyFill="1" applyBorder="1" applyAlignment="1">
      <alignment horizontal="left" vertical="center"/>
    </xf>
    <xf numFmtId="0" fontId="122" fillId="4" borderId="0" xfId="0" applyFont="1" applyFill="1"/>
    <xf numFmtId="0" fontId="122" fillId="4" borderId="0" xfId="0" applyFont="1" applyFill="1" applyAlignment="1">
      <alignment horizontal="left"/>
    </xf>
    <xf numFmtId="0" fontId="120" fillId="10" borderId="39" xfId="0" applyFont="1" applyFill="1" applyBorder="1" applyAlignment="1">
      <alignment vertical="center"/>
    </xf>
    <xf numFmtId="0" fontId="142" fillId="3" borderId="2" xfId="12" applyFont="1" applyFill="1" applyBorder="1" applyAlignment="1">
      <alignment vertical="center"/>
    </xf>
    <xf numFmtId="0" fontId="142" fillId="3" borderId="2" xfId="12" applyFont="1" applyFill="1" applyBorder="1" applyAlignment="1">
      <alignment horizontal="center" vertical="center"/>
    </xf>
    <xf numFmtId="0" fontId="142" fillId="3" borderId="3" xfId="12" applyFont="1" applyFill="1" applyBorder="1" applyAlignment="1">
      <alignment vertical="center"/>
    </xf>
    <xf numFmtId="0" fontId="143" fillId="14" borderId="2" xfId="12" applyFont="1" applyFill="1" applyBorder="1" applyAlignment="1">
      <alignment horizontal="center" vertical="center"/>
    </xf>
    <xf numFmtId="0" fontId="142" fillId="8" borderId="3" xfId="12" applyFont="1" applyFill="1" applyBorder="1" applyAlignment="1">
      <alignment vertical="center"/>
    </xf>
    <xf numFmtId="0" fontId="142" fillId="8" borderId="26" xfId="12" applyFont="1" applyFill="1" applyBorder="1" applyAlignment="1">
      <alignment horizontal="center" vertical="center"/>
    </xf>
    <xf numFmtId="0" fontId="142" fillId="0" borderId="0" xfId="12" applyFont="1" applyAlignment="1">
      <alignment horizontal="center" vertical="center"/>
    </xf>
    <xf numFmtId="0" fontId="144" fillId="0" borderId="8" xfId="0" applyFont="1" applyBorder="1" applyAlignment="1">
      <alignment horizontal="center" vertical="center" wrapText="1"/>
    </xf>
    <xf numFmtId="0" fontId="145" fillId="2" borderId="0" xfId="1" applyFont="1" applyFill="1" applyAlignment="1">
      <alignment horizontal="left"/>
    </xf>
    <xf numFmtId="0" fontId="120" fillId="3" borderId="39" xfId="0" applyFont="1" applyFill="1" applyBorder="1"/>
    <xf numFmtId="0" fontId="4" fillId="3" borderId="40" xfId="0" applyFont="1" applyFill="1" applyBorder="1" applyAlignment="1">
      <alignment horizontal="center"/>
    </xf>
    <xf numFmtId="0" fontId="4" fillId="3" borderId="40" xfId="0" quotePrefix="1" applyFont="1" applyFill="1" applyBorder="1" applyAlignment="1">
      <alignment horizontal="center"/>
    </xf>
    <xf numFmtId="0" fontId="4" fillId="3" borderId="41" xfId="0" applyFont="1" applyFill="1" applyBorder="1" applyAlignment="1">
      <alignment horizontal="center" vertical="center"/>
    </xf>
    <xf numFmtId="0" fontId="134" fillId="12" borderId="0" xfId="0" applyFont="1" applyFill="1" applyAlignment="1">
      <alignment horizontal="center"/>
    </xf>
    <xf numFmtId="0" fontId="55" fillId="12" borderId="0" xfId="13" applyFont="1" applyFill="1" applyAlignment="1">
      <alignment horizontal="center" vertical="center"/>
    </xf>
    <xf numFmtId="0" fontId="148" fillId="15" borderId="0" xfId="0" applyFont="1" applyFill="1"/>
    <xf numFmtId="0" fontId="149" fillId="15" borderId="0" xfId="0" applyFont="1" applyFill="1"/>
    <xf numFmtId="0" fontId="143" fillId="14" borderId="3" xfId="12" applyFont="1" applyFill="1" applyBorder="1" applyAlignment="1">
      <alignment horizontal="center" vertical="center"/>
    </xf>
    <xf numFmtId="1" fontId="24" fillId="36" borderId="106" xfId="0" applyNumberFormat="1" applyFont="1" applyFill="1" applyBorder="1" applyAlignment="1">
      <alignment horizontal="center" vertical="center"/>
    </xf>
    <xf numFmtId="0" fontId="24" fillId="36" borderId="106" xfId="0" applyFont="1" applyFill="1" applyBorder="1" applyAlignment="1">
      <alignment horizontal="left" vertical="center"/>
    </xf>
    <xf numFmtId="0" fontId="150" fillId="0" borderId="0" xfId="0" applyFont="1"/>
    <xf numFmtId="0" fontId="151" fillId="0" borderId="0" xfId="0" applyFont="1"/>
    <xf numFmtId="0" fontId="28" fillId="2" borderId="0" xfId="0" applyFont="1" applyFill="1" applyAlignment="1">
      <alignment horizontal="left"/>
    </xf>
    <xf numFmtId="0" fontId="30" fillId="2" borderId="0" xfId="0" applyFont="1" applyFill="1" applyAlignment="1">
      <alignment horizontal="left"/>
    </xf>
    <xf numFmtId="0" fontId="152" fillId="37" borderId="53" xfId="0" applyFont="1" applyFill="1" applyBorder="1" applyAlignment="1">
      <alignment horizontal="center" vertical="center"/>
    </xf>
    <xf numFmtId="0" fontId="152" fillId="14" borderId="29" xfId="0" applyFont="1" applyFill="1" applyBorder="1" applyAlignment="1">
      <alignment horizontal="left" vertical="center"/>
    </xf>
    <xf numFmtId="0" fontId="152" fillId="14" borderId="29" xfId="0" applyFont="1" applyFill="1" applyBorder="1" applyAlignment="1">
      <alignment horizontal="center" vertical="center"/>
    </xf>
    <xf numFmtId="0" fontId="152" fillId="14" borderId="3" xfId="0" applyFont="1" applyFill="1" applyBorder="1" applyAlignment="1">
      <alignment horizontal="center" vertical="center"/>
    </xf>
    <xf numFmtId="0" fontId="29" fillId="39" borderId="28" xfId="0" applyFont="1" applyFill="1" applyBorder="1" applyAlignment="1">
      <alignment vertical="center" wrapText="1"/>
    </xf>
    <xf numFmtId="0" fontId="29" fillId="39" borderId="15" xfId="0" applyFont="1" applyFill="1" applyBorder="1" applyAlignment="1">
      <alignment horizontal="center" vertical="center" wrapText="1"/>
    </xf>
    <xf numFmtId="0" fontId="30" fillId="0" borderId="47" xfId="0" applyFont="1" applyBorder="1" applyAlignment="1">
      <alignment horizontal="left"/>
    </xf>
    <xf numFmtId="0" fontId="30" fillId="0" borderId="33" xfId="0" applyFont="1" applyBorder="1" applyAlignment="1">
      <alignment vertical="center" wrapText="1"/>
    </xf>
    <xf numFmtId="0" fontId="30" fillId="0" borderId="18" xfId="0" applyFont="1" applyBorder="1" applyAlignment="1">
      <alignment horizontal="center" vertical="center" wrapText="1"/>
    </xf>
    <xf numFmtId="0" fontId="152" fillId="39" borderId="96" xfId="0" applyFont="1" applyFill="1" applyBorder="1" applyAlignment="1">
      <alignment horizontal="left"/>
    </xf>
    <xf numFmtId="0" fontId="152" fillId="39" borderId="47" xfId="0" applyFont="1" applyFill="1" applyBorder="1" applyAlignment="1">
      <alignment horizontal="left"/>
    </xf>
    <xf numFmtId="0" fontId="29" fillId="39" borderId="33" xfId="0" applyFont="1" applyFill="1" applyBorder="1" applyAlignment="1">
      <alignment vertical="center"/>
    </xf>
    <xf numFmtId="0" fontId="29" fillId="39" borderId="18" xfId="0" applyFont="1" applyFill="1" applyBorder="1" applyAlignment="1">
      <alignment horizontal="center" vertical="center"/>
    </xf>
    <xf numFmtId="0" fontId="30" fillId="0" borderId="33" xfId="0" applyFont="1" applyBorder="1" applyAlignment="1">
      <alignment vertical="center"/>
    </xf>
    <xf numFmtId="0" fontId="30" fillId="0" borderId="18" xfId="0" applyFont="1" applyBorder="1" applyAlignment="1">
      <alignment horizontal="center" vertical="center"/>
    </xf>
    <xf numFmtId="0" fontId="29" fillId="39" borderId="33" xfId="0" applyFont="1" applyFill="1" applyBorder="1" applyAlignment="1">
      <alignment vertical="center" wrapText="1"/>
    </xf>
    <xf numFmtId="0" fontId="29" fillId="39" borderId="18" xfId="0" applyFont="1" applyFill="1" applyBorder="1" applyAlignment="1">
      <alignment horizontal="center" vertical="center" wrapText="1"/>
    </xf>
    <xf numFmtId="0" fontId="30" fillId="40" borderId="33" xfId="0" applyFont="1" applyFill="1" applyBorder="1" applyAlignment="1">
      <alignment vertical="center"/>
    </xf>
    <xf numFmtId="0" fontId="30" fillId="0" borderId="47" xfId="0" applyFont="1" applyBorder="1" applyAlignment="1">
      <alignment horizontal="left" vertical="center"/>
    </xf>
    <xf numFmtId="0" fontId="30" fillId="0" borderId="33" xfId="0" applyFont="1" applyBorder="1" applyAlignment="1">
      <alignment horizontal="left" vertical="center" wrapText="1"/>
    </xf>
    <xf numFmtId="0" fontId="30" fillId="2" borderId="33" xfId="0" applyFont="1" applyFill="1" applyBorder="1" applyAlignment="1">
      <alignment vertical="center" wrapText="1"/>
    </xf>
    <xf numFmtId="0" fontId="30" fillId="0" borderId="31" xfId="0" applyFont="1" applyBorder="1" applyAlignment="1">
      <alignment horizontal="left"/>
    </xf>
    <xf numFmtId="0" fontId="30" fillId="0" borderId="107" xfId="0" applyFont="1" applyBorder="1" applyAlignment="1">
      <alignment horizontal="left" vertical="center" wrapText="1"/>
    </xf>
    <xf numFmtId="0" fontId="30" fillId="40" borderId="107" xfId="0" applyFont="1" applyFill="1" applyBorder="1" applyAlignment="1">
      <alignment vertical="center"/>
    </xf>
    <xf numFmtId="0" fontId="30" fillId="0" borderId="107" xfId="0" applyFont="1" applyBorder="1" applyAlignment="1">
      <alignment vertical="center"/>
    </xf>
    <xf numFmtId="0" fontId="30" fillId="0" borderId="18" xfId="0" applyFont="1" applyBorder="1" applyAlignment="1">
      <alignment vertical="center"/>
    </xf>
    <xf numFmtId="0" fontId="30" fillId="2" borderId="33" xfId="0" applyFont="1" applyFill="1" applyBorder="1" applyAlignment="1">
      <alignment vertical="top" wrapText="1"/>
    </xf>
    <xf numFmtId="0" fontId="153" fillId="0" borderId="33" xfId="0" applyFont="1" applyBorder="1" applyAlignment="1">
      <alignment horizontal="left" vertical="center" wrapText="1"/>
    </xf>
    <xf numFmtId="0" fontId="153" fillId="0" borderId="18" xfId="0" applyFont="1" applyBorder="1" applyAlignment="1">
      <alignment horizontal="center" vertical="center" wrapText="1"/>
    </xf>
    <xf numFmtId="0" fontId="153" fillId="0" borderId="33" xfId="0" applyFont="1" applyBorder="1" applyAlignment="1">
      <alignment vertical="center" wrapText="1"/>
    </xf>
    <xf numFmtId="0" fontId="25" fillId="0" borderId="107" xfId="0" applyFont="1" applyBorder="1" applyAlignment="1">
      <alignment horizontal="left" vertical="center" wrapText="1"/>
    </xf>
    <xf numFmtId="0" fontId="28" fillId="0" borderId="0" xfId="12" applyFont="1" applyAlignment="1">
      <alignment horizontal="center"/>
    </xf>
    <xf numFmtId="0" fontId="28" fillId="12" borderId="0" xfId="0" applyFont="1" applyFill="1" applyAlignment="1">
      <alignment horizontal="center"/>
    </xf>
    <xf numFmtId="0" fontId="0" fillId="0" borderId="53" xfId="0" applyBorder="1" applyAlignment="1">
      <alignment horizontal="left"/>
    </xf>
    <xf numFmtId="0" fontId="0" fillId="0" borderId="54" xfId="0" applyBorder="1" applyAlignment="1">
      <alignment horizontal="left"/>
    </xf>
    <xf numFmtId="0" fontId="153" fillId="0" borderId="93" xfId="0" applyFont="1" applyBorder="1" applyAlignment="1">
      <alignment horizontal="left"/>
    </xf>
    <xf numFmtId="0" fontId="0" fillId="0" borderId="108" xfId="0" applyBorder="1" applyAlignment="1">
      <alignment horizontal="left"/>
    </xf>
    <xf numFmtId="0" fontId="154" fillId="0" borderId="90" xfId="0" applyFont="1" applyBorder="1" applyAlignment="1">
      <alignment horizontal="center"/>
    </xf>
    <xf numFmtId="0" fontId="154" fillId="0" borderId="90" xfId="0" applyFont="1" applyBorder="1" applyAlignment="1">
      <alignment horizontal="left"/>
    </xf>
    <xf numFmtId="0" fontId="153" fillId="0" borderId="109" xfId="0" applyFont="1" applyBorder="1" applyAlignment="1">
      <alignment horizontal="left"/>
    </xf>
    <xf numFmtId="0" fontId="154" fillId="0" borderId="97" xfId="0" applyFont="1" applyBorder="1" applyAlignment="1">
      <alignment horizontal="left"/>
    </xf>
    <xf numFmtId="0" fontId="153" fillId="0" borderId="110" xfId="0" applyFont="1" applyBorder="1" applyAlignment="1">
      <alignment horizontal="left"/>
    </xf>
    <xf numFmtId="0" fontId="157" fillId="0" borderId="90" xfId="0" applyFont="1" applyBorder="1" applyAlignment="1">
      <alignment horizontal="center"/>
    </xf>
    <xf numFmtId="0" fontId="0" fillId="0" borderId="42" xfId="0" applyBorder="1"/>
    <xf numFmtId="0" fontId="153" fillId="0" borderId="42" xfId="0" applyFont="1" applyBorder="1" applyAlignment="1">
      <alignment horizontal="center"/>
    </xf>
    <xf numFmtId="0" fontId="153" fillId="0" borderId="110" xfId="0" applyFont="1" applyBorder="1" applyAlignment="1">
      <alignment horizontal="center"/>
    </xf>
    <xf numFmtId="0" fontId="153" fillId="0" borderId="109" xfId="0" applyFont="1" applyBorder="1"/>
    <xf numFmtId="0" fontId="153" fillId="0" borderId="110" xfId="0" applyFont="1" applyBorder="1"/>
    <xf numFmtId="0" fontId="0" fillId="0" borderId="52" xfId="0" applyBorder="1" applyAlignment="1">
      <alignment horizontal="center"/>
    </xf>
    <xf numFmtId="0" fontId="154" fillId="0" borderId="97" xfId="0" applyFont="1" applyBorder="1" applyAlignment="1">
      <alignment horizontal="center"/>
    </xf>
    <xf numFmtId="0" fontId="0" fillId="0" borderId="97" xfId="0" applyBorder="1" applyAlignment="1">
      <alignment horizontal="center"/>
    </xf>
    <xf numFmtId="0" fontId="157" fillId="0" borderId="42" xfId="0" applyFont="1" applyBorder="1" applyAlignment="1">
      <alignment horizontal="center"/>
    </xf>
    <xf numFmtId="0" fontId="158" fillId="0" borderId="109" xfId="0" applyFont="1" applyBorder="1" applyAlignment="1">
      <alignment horizontal="left"/>
    </xf>
    <xf numFmtId="0" fontId="153" fillId="0" borderId="111" xfId="0" applyFont="1" applyBorder="1" applyAlignment="1">
      <alignment horizontal="left"/>
    </xf>
    <xf numFmtId="0" fontId="0" fillId="0" borderId="109" xfId="0" applyBorder="1" applyAlignment="1">
      <alignment horizontal="left"/>
    </xf>
    <xf numFmtId="0" fontId="0" fillId="0" borderId="110" xfId="0" applyBorder="1" applyAlignment="1">
      <alignment horizontal="left"/>
    </xf>
    <xf numFmtId="0" fontId="155" fillId="0" borderId="99" xfId="0" applyFont="1" applyBorder="1" applyAlignment="1">
      <alignment horizontal="left"/>
    </xf>
    <xf numFmtId="0" fontId="155" fillId="0" borderId="96" xfId="0" applyFont="1" applyBorder="1" applyAlignment="1">
      <alignment horizontal="left"/>
    </xf>
    <xf numFmtId="49" fontId="0" fillId="0" borderId="108" xfId="0" applyNumberFormat="1" applyBorder="1" applyAlignment="1">
      <alignment horizontal="left"/>
    </xf>
    <xf numFmtId="0" fontId="0" fillId="0" borderId="108" xfId="0" applyBorder="1"/>
    <xf numFmtId="0" fontId="0" fillId="0" borderId="53" xfId="1" applyFont="1" applyBorder="1" applyAlignment="1">
      <alignment horizontal="left"/>
    </xf>
    <xf numFmtId="0" fontId="0" fillId="0" borderId="54" xfId="1" applyFont="1" applyBorder="1" applyAlignment="1">
      <alignment horizontal="center"/>
    </xf>
    <xf numFmtId="0" fontId="0" fillId="0" borderId="54" xfId="1" applyFont="1" applyBorder="1"/>
    <xf numFmtId="0" fontId="153" fillId="0" borderId="93" xfId="1" applyFont="1" applyBorder="1"/>
    <xf numFmtId="0" fontId="0" fillId="0" borderId="108" xfId="1" applyFont="1" applyBorder="1" applyAlignment="1">
      <alignment horizontal="left"/>
    </xf>
    <xf numFmtId="0" fontId="154" fillId="0" borderId="90" xfId="1" applyFont="1" applyBorder="1"/>
    <xf numFmtId="0" fontId="153" fillId="0" borderId="109" xfId="1" applyFont="1" applyBorder="1"/>
    <xf numFmtId="0" fontId="154" fillId="0" borderId="90" xfId="1" applyFont="1" applyBorder="1" applyAlignment="1">
      <alignment horizontal="center"/>
    </xf>
    <xf numFmtId="0" fontId="154" fillId="0" borderId="97" xfId="1" applyFont="1" applyBorder="1"/>
    <xf numFmtId="0" fontId="153" fillId="0" borderId="110" xfId="1" applyFont="1" applyBorder="1"/>
    <xf numFmtId="0" fontId="153" fillId="0" borderId="110" xfId="1" applyFont="1" applyBorder="1" applyAlignment="1">
      <alignment horizontal="left"/>
    </xf>
    <xf numFmtId="0" fontId="153" fillId="0" borderId="110" xfId="1" applyFont="1" applyBorder="1" applyAlignment="1">
      <alignment horizontal="center"/>
    </xf>
    <xf numFmtId="0" fontId="153" fillId="0" borderId="109" xfId="1" applyFont="1" applyBorder="1" applyAlignment="1">
      <alignment horizontal="left"/>
    </xf>
    <xf numFmtId="0" fontId="25" fillId="0" borderId="110" xfId="1" applyFont="1" applyBorder="1" applyAlignment="1">
      <alignment horizontal="left"/>
    </xf>
    <xf numFmtId="0" fontId="157" fillId="0" borderId="54" xfId="0" applyFont="1" applyBorder="1" applyAlignment="1">
      <alignment horizontal="center"/>
    </xf>
    <xf numFmtId="0" fontId="0" fillId="0" borderId="112" xfId="1" applyFont="1" applyBorder="1" applyAlignment="1">
      <alignment horizontal="left"/>
    </xf>
    <xf numFmtId="0" fontId="154" fillId="0" borderId="113" xfId="1" applyFont="1" applyBorder="1" applyAlignment="1">
      <alignment horizontal="center"/>
    </xf>
    <xf numFmtId="0" fontId="154" fillId="0" borderId="114" xfId="1" applyFont="1" applyBorder="1"/>
    <xf numFmtId="0" fontId="0" fillId="0" borderId="41" xfId="0" applyBorder="1" applyAlignment="1">
      <alignment horizontal="center"/>
    </xf>
    <xf numFmtId="0" fontId="153" fillId="0" borderId="105" xfId="1" applyFont="1" applyBorder="1"/>
    <xf numFmtId="0" fontId="0" fillId="0" borderId="55" xfId="0" applyBorder="1" applyAlignment="1">
      <alignment horizontal="center"/>
    </xf>
    <xf numFmtId="0" fontId="0" fillId="0" borderId="55" xfId="1" applyFont="1" applyBorder="1" applyAlignment="1">
      <alignment horizontal="center"/>
    </xf>
    <xf numFmtId="0" fontId="0" fillId="0" borderId="97" xfId="1" applyFont="1" applyBorder="1" applyAlignment="1">
      <alignment horizontal="center"/>
    </xf>
    <xf numFmtId="0" fontId="154" fillId="0" borderId="97" xfId="1" applyFont="1" applyBorder="1" applyAlignment="1">
      <alignment horizontal="center"/>
    </xf>
    <xf numFmtId="0" fontId="0" fillId="0" borderId="52" xfId="1" applyFont="1" applyBorder="1" applyAlignment="1">
      <alignment horizontal="center"/>
    </xf>
    <xf numFmtId="0" fontId="0" fillId="0" borderId="51" xfId="1" applyFont="1" applyBorder="1" applyAlignment="1">
      <alignment horizontal="center"/>
    </xf>
    <xf numFmtId="0" fontId="0" fillId="0" borderId="115" xfId="0" applyBorder="1" applyAlignment="1">
      <alignment horizontal="left"/>
    </xf>
    <xf numFmtId="0" fontId="0" fillId="0" borderId="99" xfId="0" applyBorder="1" applyAlignment="1">
      <alignment horizontal="left"/>
    </xf>
    <xf numFmtId="0" fontId="154" fillId="0" borderId="99" xfId="0" applyFont="1" applyBorder="1" applyAlignment="1">
      <alignment horizontal="left"/>
    </xf>
    <xf numFmtId="0" fontId="0" fillId="0" borderId="100" xfId="0" applyBorder="1" applyAlignment="1">
      <alignment horizontal="left"/>
    </xf>
    <xf numFmtId="0" fontId="0" fillId="0" borderId="115" xfId="1" applyFont="1" applyBorder="1"/>
    <xf numFmtId="0" fontId="0" fillId="0" borderId="99" xfId="1" applyFont="1" applyBorder="1"/>
    <xf numFmtId="0" fontId="154" fillId="0" borderId="99" xfId="1" applyFont="1" applyBorder="1"/>
    <xf numFmtId="0" fontId="0" fillId="0" borderId="100" xfId="1" applyFont="1" applyBorder="1"/>
    <xf numFmtId="0" fontId="0" fillId="0" borderId="48" xfId="1" applyFont="1" applyBorder="1"/>
    <xf numFmtId="0" fontId="25" fillId="0" borderId="50" xfId="0" applyFont="1" applyBorder="1" applyAlignment="1">
      <alignment horizontal="center"/>
    </xf>
    <xf numFmtId="0" fontId="155" fillId="0" borderId="97" xfId="0" applyFont="1" applyBorder="1" applyAlignment="1">
      <alignment horizontal="center"/>
    </xf>
    <xf numFmtId="0" fontId="155" fillId="0" borderId="98" xfId="0" applyFont="1" applyBorder="1" applyAlignment="1">
      <alignment horizontal="center"/>
    </xf>
    <xf numFmtId="0" fontId="0" fillId="0" borderId="52" xfId="0" applyBorder="1" applyAlignment="1">
      <alignment horizontal="center" vertical="center"/>
    </xf>
    <xf numFmtId="0" fontId="156" fillId="0" borderId="97" xfId="0" applyFont="1" applyBorder="1" applyAlignment="1">
      <alignment horizontal="center"/>
    </xf>
    <xf numFmtId="0" fontId="156" fillId="0" borderId="98" xfId="0" applyFont="1" applyBorder="1" applyAlignment="1">
      <alignment horizontal="center"/>
    </xf>
    <xf numFmtId="0" fontId="0" fillId="0" borderId="99" xfId="0" applyBorder="1"/>
    <xf numFmtId="0" fontId="0" fillId="0" borderId="100" xfId="0" applyBorder="1"/>
    <xf numFmtId="0" fontId="154" fillId="0" borderId="99" xfId="0" applyFont="1" applyBorder="1"/>
    <xf numFmtId="0" fontId="0" fillId="0" borderId="47" xfId="0" applyBorder="1" applyAlignment="1">
      <alignment horizontal="left" vertical="center" wrapText="1"/>
    </xf>
    <xf numFmtId="0" fontId="155" fillId="0" borderId="99" xfId="0" applyFont="1" applyBorder="1"/>
    <xf numFmtId="0" fontId="156" fillId="0" borderId="99" xfId="0" applyFont="1" applyBorder="1" applyAlignment="1">
      <alignment horizontal="left"/>
    </xf>
    <xf numFmtId="0" fontId="156" fillId="0" borderId="96" xfId="0" applyFont="1" applyBorder="1" applyAlignment="1">
      <alignment horizontal="left"/>
    </xf>
    <xf numFmtId="0" fontId="155" fillId="0" borderId="96" xfId="0" applyFont="1" applyBorder="1"/>
    <xf numFmtId="0" fontId="0" fillId="0" borderId="99" xfId="1" applyFont="1" applyBorder="1" applyAlignment="1">
      <alignment horizontal="left"/>
    </xf>
    <xf numFmtId="0" fontId="0" fillId="0" borderId="100" xfId="1" applyFont="1" applyBorder="1" applyAlignment="1">
      <alignment horizontal="left"/>
    </xf>
    <xf numFmtId="0" fontId="154" fillId="0" borderId="99" xfId="1" applyFont="1" applyBorder="1" applyAlignment="1">
      <alignment horizontal="left"/>
    </xf>
    <xf numFmtId="0" fontId="0" fillId="0" borderId="97" xfId="0" applyBorder="1"/>
    <xf numFmtId="0" fontId="0" fillId="0" borderId="99" xfId="0" applyBorder="1" applyAlignment="1">
      <alignment horizontal="center"/>
    </xf>
    <xf numFmtId="0" fontId="0" fillId="0" borderId="47" xfId="0" applyBorder="1" applyAlignment="1">
      <alignment horizontal="left" wrapText="1"/>
    </xf>
    <xf numFmtId="0" fontId="153" fillId="0" borderId="100" xfId="0" applyFont="1" applyBorder="1" applyAlignment="1">
      <alignment horizontal="left"/>
    </xf>
    <xf numFmtId="0" fontId="153" fillId="0" borderId="99" xfId="0" applyFont="1" applyBorder="1" applyAlignment="1">
      <alignment horizontal="left"/>
    </xf>
    <xf numFmtId="0" fontId="0" fillId="0" borderId="100" xfId="1" applyFont="1" applyBorder="1" applyAlignment="1">
      <alignment horizontal="center"/>
    </xf>
    <xf numFmtId="0" fontId="30" fillId="0" borderId="100" xfId="0" applyFont="1" applyBorder="1" applyAlignment="1">
      <alignment horizontal="left"/>
    </xf>
    <xf numFmtId="0" fontId="30" fillId="0" borderId="37" xfId="0" applyFont="1" applyBorder="1" applyAlignment="1">
      <alignment vertical="center" wrapText="1"/>
    </xf>
    <xf numFmtId="0" fontId="30" fillId="0" borderId="24" xfId="0" applyFont="1" applyBorder="1" applyAlignment="1">
      <alignment horizontal="center" vertical="center" wrapText="1"/>
    </xf>
    <xf numFmtId="0" fontId="152" fillId="38" borderId="44" xfId="0" applyFont="1" applyFill="1" applyBorder="1" applyAlignment="1">
      <alignment horizontal="center"/>
    </xf>
    <xf numFmtId="0" fontId="30" fillId="0" borderId="44" xfId="0" applyFont="1" applyBorder="1" applyAlignment="1">
      <alignment horizontal="center"/>
    </xf>
    <xf numFmtId="0" fontId="30" fillId="0" borderId="44" xfId="0" applyFont="1" applyBorder="1" applyAlignment="1">
      <alignment horizontal="center" vertical="center"/>
    </xf>
    <xf numFmtId="0" fontId="30" fillId="0" borderId="36" xfId="0" applyFont="1" applyBorder="1" applyAlignment="1">
      <alignment horizontal="center"/>
    </xf>
    <xf numFmtId="0" fontId="30" fillId="0" borderId="45" xfId="0" applyFont="1" applyBorder="1" applyAlignment="1">
      <alignment horizontal="center"/>
    </xf>
    <xf numFmtId="0" fontId="30" fillId="2" borderId="50" xfId="0" applyFont="1" applyFill="1" applyBorder="1" applyAlignment="1">
      <alignment horizontal="left"/>
    </xf>
    <xf numFmtId="0" fontId="30" fillId="2" borderId="51" xfId="0" applyFont="1" applyFill="1" applyBorder="1" applyAlignment="1">
      <alignment horizontal="left"/>
    </xf>
    <xf numFmtId="0" fontId="30" fillId="2" borderId="22" xfId="0" applyFont="1" applyFill="1" applyBorder="1" applyAlignment="1">
      <alignment horizontal="center"/>
    </xf>
    <xf numFmtId="0" fontId="30" fillId="2" borderId="23" xfId="0" applyFont="1" applyFill="1" applyBorder="1" applyAlignment="1">
      <alignment horizontal="center"/>
    </xf>
    <xf numFmtId="0" fontId="30" fillId="2" borderId="18" xfId="0" applyFont="1" applyFill="1" applyBorder="1"/>
    <xf numFmtId="0" fontId="30" fillId="0" borderId="18" xfId="0" applyFont="1" applyBorder="1"/>
    <xf numFmtId="0" fontId="30" fillId="0" borderId="21" xfId="0" applyFont="1" applyBorder="1"/>
    <xf numFmtId="0" fontId="159" fillId="4" borderId="0" xfId="0" applyFont="1" applyFill="1"/>
    <xf numFmtId="0" fontId="122" fillId="4" borderId="0" xfId="0" quotePrefix="1" applyFont="1" applyFill="1"/>
    <xf numFmtId="0" fontId="16" fillId="8" borderId="11" xfId="1" applyFont="1" applyFill="1" applyBorder="1" applyAlignment="1">
      <alignment horizontal="center" vertical="center"/>
    </xf>
    <xf numFmtId="0" fontId="13" fillId="4" borderId="7" xfId="1" applyFont="1" applyFill="1" applyBorder="1" applyAlignment="1">
      <alignment horizontal="center" vertical="center" wrapText="1"/>
    </xf>
    <xf numFmtId="0" fontId="13" fillId="4" borderId="11" xfId="1" applyFont="1" applyFill="1" applyBorder="1" applyAlignment="1">
      <alignment horizontal="center" vertical="center" wrapText="1"/>
    </xf>
    <xf numFmtId="0" fontId="13" fillId="4" borderId="12" xfId="1" applyFont="1" applyFill="1" applyBorder="1" applyAlignment="1">
      <alignment horizontal="center" vertical="center" wrapText="1"/>
    </xf>
    <xf numFmtId="0" fontId="13" fillId="6" borderId="7" xfId="1" applyFont="1" applyFill="1" applyBorder="1" applyAlignment="1">
      <alignment horizontal="center" vertical="center" textRotation="255" wrapText="1"/>
    </xf>
    <xf numFmtId="0" fontId="13" fillId="6" borderId="11" xfId="1" applyFont="1" applyFill="1" applyBorder="1" applyAlignment="1">
      <alignment horizontal="center" vertical="center" textRotation="255" wrapText="1"/>
    </xf>
    <xf numFmtId="0" fontId="17" fillId="4" borderId="7" xfId="1" applyFont="1" applyFill="1" applyBorder="1" applyAlignment="1">
      <alignment horizontal="center" vertical="center" textRotation="255" wrapText="1"/>
    </xf>
    <xf numFmtId="0" fontId="13" fillId="4" borderId="11" xfId="0" applyFont="1" applyFill="1" applyBorder="1" applyAlignment="1">
      <alignment horizontal="center" textRotation="255" wrapText="1"/>
    </xf>
    <xf numFmtId="0" fontId="5" fillId="3" borderId="7" xfId="1" applyFont="1" applyFill="1" applyBorder="1" applyAlignment="1">
      <alignment horizontal="center" vertical="center"/>
    </xf>
    <xf numFmtId="0" fontId="5" fillId="3" borderId="11" xfId="1" applyFont="1" applyFill="1" applyBorder="1" applyAlignment="1">
      <alignment horizontal="center" vertical="center"/>
    </xf>
    <xf numFmtId="0" fontId="19" fillId="0" borderId="11" xfId="0" applyFont="1" applyBorder="1" applyAlignment="1">
      <alignment horizontal="center" vertical="center"/>
    </xf>
    <xf numFmtId="0" fontId="9" fillId="2" borderId="0" xfId="1" applyFont="1" applyFill="1" applyAlignment="1">
      <alignment horizontal="left" wrapText="1"/>
    </xf>
    <xf numFmtId="0" fontId="22" fillId="2" borderId="0" xfId="1" applyFont="1" applyFill="1" applyAlignment="1">
      <alignment horizontal="left" wrapText="1"/>
    </xf>
    <xf numFmtId="0" fontId="11" fillId="3" borderId="3" xfId="1"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6" fillId="3" borderId="7" xfId="1" applyFont="1" applyFill="1" applyBorder="1" applyAlignment="1">
      <alignment horizontal="center" vertical="center" wrapText="1"/>
    </xf>
    <xf numFmtId="0" fontId="16" fillId="8" borderId="7" xfId="1" applyFont="1" applyFill="1" applyBorder="1" applyAlignment="1">
      <alignment horizontal="center" vertical="center" wrapText="1"/>
    </xf>
    <xf numFmtId="0" fontId="0" fillId="0" borderId="12" xfId="0" applyBorder="1" applyAlignment="1">
      <alignment horizontal="center" vertical="center" wrapText="1"/>
    </xf>
    <xf numFmtId="0" fontId="18" fillId="9" borderId="5" xfId="1" applyFont="1" applyFill="1" applyBorder="1" applyAlignment="1">
      <alignment horizontal="left" vertical="center" wrapText="1"/>
    </xf>
    <xf numFmtId="0" fontId="18" fillId="9" borderId="10" xfId="1" applyFont="1" applyFill="1" applyBorder="1" applyAlignment="1">
      <alignment horizontal="left" vertical="center" wrapText="1"/>
    </xf>
    <xf numFmtId="0" fontId="18" fillId="9" borderId="30" xfId="1" applyFont="1" applyFill="1" applyBorder="1" applyAlignment="1">
      <alignment horizontal="left" vertical="center" wrapText="1"/>
    </xf>
    <xf numFmtId="0" fontId="18" fillId="0" borderId="7" xfId="1" applyFont="1" applyBorder="1" applyAlignment="1">
      <alignment horizontal="left" vertical="top" wrapText="1"/>
    </xf>
    <xf numFmtId="0" fontId="18" fillId="0" borderId="11" xfId="1" applyFont="1" applyBorder="1" applyAlignment="1">
      <alignment horizontal="left" vertical="top" wrapText="1"/>
    </xf>
    <xf numFmtId="0" fontId="31" fillId="0" borderId="0" xfId="12" applyFont="1" applyAlignment="1">
      <alignment horizontal="left" vertical="center" wrapText="1"/>
    </xf>
    <xf numFmtId="0" fontId="146" fillId="0" borderId="0" xfId="0" applyFont="1" applyAlignment="1">
      <alignment horizontal="left" vertical="center" wrapText="1"/>
    </xf>
    <xf numFmtId="0" fontId="100" fillId="0" borderId="0" xfId="0" applyFont="1"/>
    <xf numFmtId="0" fontId="36" fillId="13" borderId="5" xfId="0" applyFont="1" applyFill="1" applyBorder="1"/>
    <xf numFmtId="0" fontId="36" fillId="13" borderId="30" xfId="0" applyFont="1" applyFill="1" applyBorder="1"/>
    <xf numFmtId="0" fontId="36" fillId="13" borderId="5" xfId="0" applyFont="1" applyFill="1" applyBorder="1" applyAlignment="1">
      <alignment vertical="center"/>
    </xf>
    <xf numFmtId="0" fontId="36" fillId="13" borderId="30" xfId="0" applyFont="1" applyFill="1" applyBorder="1" applyAlignment="1">
      <alignment vertical="center"/>
    </xf>
    <xf numFmtId="0" fontId="37" fillId="13" borderId="93" xfId="0" applyFont="1" applyFill="1" applyBorder="1" applyAlignment="1">
      <alignment horizontal="left" vertical="center" indent="1"/>
    </xf>
    <xf numFmtId="0" fontId="37" fillId="13" borderId="94" xfId="0" applyFont="1" applyFill="1" applyBorder="1" applyAlignment="1">
      <alignment horizontal="left" vertical="center" indent="1"/>
    </xf>
    <xf numFmtId="165" fontId="96" fillId="15" borderId="2" xfId="0" applyNumberFormat="1" applyFont="1" applyFill="1" applyBorder="1" applyAlignment="1">
      <alignment horizontal="center" vertical="center"/>
    </xf>
    <xf numFmtId="0" fontId="96" fillId="15" borderId="4" xfId="0" applyFont="1" applyFill="1" applyBorder="1" applyAlignment="1">
      <alignment horizontal="center" vertical="center"/>
    </xf>
    <xf numFmtId="0" fontId="61" fillId="31" borderId="50" xfId="0" applyFont="1" applyFill="1" applyBorder="1" applyAlignment="1">
      <alignment horizontal="center" vertical="center" wrapText="1"/>
    </xf>
    <xf numFmtId="0" fontId="61" fillId="31" borderId="47" xfId="0" applyFont="1" applyFill="1" applyBorder="1" applyAlignment="1">
      <alignment horizontal="center" vertical="center" wrapText="1"/>
    </xf>
    <xf numFmtId="0" fontId="65" fillId="15" borderId="42" xfId="0" applyFont="1" applyFill="1" applyBorder="1" applyAlignment="1">
      <alignment horizontal="left" vertical="center" wrapText="1"/>
    </xf>
    <xf numFmtId="0" fontId="65" fillId="15" borderId="95" xfId="0" applyFont="1" applyFill="1" applyBorder="1" applyAlignment="1">
      <alignment horizontal="left" vertical="center" wrapText="1"/>
    </xf>
    <xf numFmtId="0" fontId="55" fillId="15" borderId="42" xfId="0" applyFont="1" applyFill="1" applyBorder="1" applyAlignment="1">
      <alignment horizontal="left" vertical="center" wrapText="1"/>
    </xf>
    <xf numFmtId="0" fontId="55" fillId="15" borderId="95" xfId="0" applyFont="1" applyFill="1" applyBorder="1" applyAlignment="1">
      <alignment horizontal="left" vertical="center" wrapText="1"/>
    </xf>
    <xf numFmtId="0" fontId="67" fillId="0" borderId="50" xfId="0" applyFont="1" applyBorder="1" applyAlignment="1">
      <alignment horizontal="center" vertical="center" wrapText="1"/>
    </xf>
    <xf numFmtId="0" fontId="95" fillId="0" borderId="47" xfId="0" applyFont="1" applyBorder="1" applyAlignment="1">
      <alignment vertical="center"/>
    </xf>
    <xf numFmtId="3" fontId="63" fillId="24" borderId="39" xfId="0" applyNumberFormat="1" applyFont="1" applyFill="1" applyBorder="1" applyAlignment="1">
      <alignment horizontal="center" vertical="center" wrapText="1"/>
    </xf>
    <xf numFmtId="0" fontId="63" fillId="24" borderId="39" xfId="0" applyFont="1" applyFill="1" applyBorder="1" applyAlignment="1">
      <alignment horizontal="center" vertical="center" wrapText="1"/>
    </xf>
    <xf numFmtId="0" fontId="61" fillId="31" borderId="39" xfId="0" applyFont="1" applyFill="1" applyBorder="1" applyAlignment="1">
      <alignment horizontal="center" vertical="center" wrapText="1"/>
    </xf>
    <xf numFmtId="0" fontId="61" fillId="31" borderId="42" xfId="0" applyFont="1" applyFill="1" applyBorder="1" applyAlignment="1">
      <alignment horizontal="center" vertical="center" wrapText="1"/>
    </xf>
    <xf numFmtId="0" fontId="61" fillId="31" borderId="95" xfId="0" applyFont="1" applyFill="1" applyBorder="1" applyAlignment="1">
      <alignment horizontal="center" vertical="center" wrapText="1"/>
    </xf>
    <xf numFmtId="3" fontId="63" fillId="31" borderId="42" xfId="0" applyNumberFormat="1" applyFont="1" applyFill="1" applyBorder="1" applyAlignment="1">
      <alignment horizontal="center" vertical="center" wrapText="1"/>
    </xf>
    <xf numFmtId="3" fontId="63" fillId="31" borderId="95" xfId="0" applyNumberFormat="1" applyFont="1" applyFill="1" applyBorder="1" applyAlignment="1">
      <alignment horizontal="center" vertical="center" wrapText="1"/>
    </xf>
    <xf numFmtId="3" fontId="63" fillId="31" borderId="39" xfId="0" applyNumberFormat="1" applyFont="1" applyFill="1" applyBorder="1" applyAlignment="1">
      <alignment horizontal="center" vertical="center" wrapText="1"/>
    </xf>
    <xf numFmtId="0" fontId="91" fillId="29" borderId="50" xfId="0" applyFont="1" applyFill="1" applyBorder="1" applyAlignment="1">
      <alignment horizontal="center" vertical="center" wrapText="1"/>
    </xf>
    <xf numFmtId="0" fontId="91" fillId="29" borderId="47" xfId="0" applyFont="1" applyFill="1" applyBorder="1" applyAlignment="1">
      <alignment horizontal="center" vertical="center" wrapText="1"/>
    </xf>
    <xf numFmtId="0" fontId="91" fillId="29" borderId="50" xfId="0" applyFont="1" applyFill="1" applyBorder="1" applyAlignment="1">
      <alignment horizontal="left" vertical="center" indent="1"/>
    </xf>
    <xf numFmtId="0" fontId="91" fillId="29" borderId="31" xfId="0" applyFont="1" applyFill="1" applyBorder="1" applyAlignment="1">
      <alignment horizontal="left" vertical="center" indent="1"/>
    </xf>
    <xf numFmtId="0" fontId="91" fillId="29" borderId="47" xfId="0" applyFont="1" applyFill="1" applyBorder="1" applyAlignment="1">
      <alignment horizontal="left" vertical="center" indent="1"/>
    </xf>
    <xf numFmtId="0" fontId="60" fillId="5" borderId="52" xfId="0" applyFont="1" applyFill="1" applyBorder="1" applyAlignment="1">
      <alignment horizontal="center" vertical="center" wrapText="1"/>
    </xf>
    <xf numFmtId="0" fontId="60" fillId="5" borderId="100" xfId="0" applyFont="1" applyFill="1" applyBorder="1" applyAlignment="1">
      <alignment horizontal="center" vertical="center" wrapText="1"/>
    </xf>
    <xf numFmtId="0" fontId="60" fillId="5" borderId="98" xfId="0" applyFont="1" applyFill="1" applyBorder="1" applyAlignment="1">
      <alignment horizontal="center" vertical="center" wrapText="1"/>
    </xf>
    <xf numFmtId="0" fontId="60" fillId="5" borderId="96" xfId="0" applyFont="1" applyFill="1" applyBorder="1" applyAlignment="1">
      <alignment horizontal="center" vertical="center" wrapText="1"/>
    </xf>
    <xf numFmtId="0" fontId="61" fillId="8" borderId="42" xfId="0" applyFont="1" applyFill="1" applyBorder="1" applyAlignment="1">
      <alignment horizontal="center" vertical="center" wrapText="1"/>
    </xf>
    <xf numFmtId="0" fontId="61" fillId="8" borderId="95" xfId="0" applyFont="1" applyFill="1" applyBorder="1" applyAlignment="1">
      <alignment horizontal="center" vertical="center" wrapText="1"/>
    </xf>
    <xf numFmtId="3" fontId="61" fillId="3" borderId="42" xfId="0" applyNumberFormat="1" applyFont="1" applyFill="1" applyBorder="1" applyAlignment="1">
      <alignment horizontal="center" vertical="center" wrapText="1"/>
    </xf>
    <xf numFmtId="0" fontId="5" fillId="3" borderId="95" xfId="0" applyFont="1" applyFill="1" applyBorder="1" applyAlignment="1">
      <alignment horizontal="center" vertical="center" wrapText="1"/>
    </xf>
    <xf numFmtId="0" fontId="61" fillId="3" borderId="42" xfId="0" applyFont="1" applyFill="1" applyBorder="1" applyAlignment="1">
      <alignment horizontal="center" vertical="center" wrapText="1"/>
    </xf>
    <xf numFmtId="3" fontId="63" fillId="3" borderId="39" xfId="0" applyNumberFormat="1" applyFont="1" applyFill="1" applyBorder="1" applyAlignment="1">
      <alignment horizontal="center" vertical="center" wrapText="1"/>
    </xf>
    <xf numFmtId="0" fontId="91" fillId="5" borderId="50" xfId="0" applyFont="1" applyFill="1" applyBorder="1" applyAlignment="1">
      <alignment horizontal="center" vertical="center"/>
    </xf>
    <xf numFmtId="0" fontId="38" fillId="5" borderId="47" xfId="0" applyFont="1" applyFill="1" applyBorder="1" applyAlignment="1">
      <alignment horizontal="center" vertical="center"/>
    </xf>
    <xf numFmtId="0" fontId="60" fillId="19" borderId="39" xfId="0" applyFont="1" applyFill="1" applyBorder="1" applyAlignment="1">
      <alignment horizontal="center" vertical="center"/>
    </xf>
    <xf numFmtId="0" fontId="60" fillId="19" borderId="50" xfId="0" applyFont="1" applyFill="1" applyBorder="1" applyAlignment="1">
      <alignment horizontal="center" vertical="center"/>
    </xf>
    <xf numFmtId="0" fontId="60" fillId="19" borderId="31" xfId="0" applyFont="1" applyFill="1" applyBorder="1" applyAlignment="1">
      <alignment horizontal="center" vertical="center"/>
    </xf>
    <xf numFmtId="0" fontId="37" fillId="19" borderId="31" xfId="0" applyFont="1" applyFill="1" applyBorder="1" applyAlignment="1">
      <alignment horizontal="center" vertical="center"/>
    </xf>
    <xf numFmtId="0" fontId="37" fillId="19" borderId="47" xfId="0" applyFont="1" applyFill="1" applyBorder="1" applyAlignment="1">
      <alignment horizontal="center" vertical="center"/>
    </xf>
    <xf numFmtId="0" fontId="0" fillId="0" borderId="0" xfId="0"/>
    <xf numFmtId="0" fontId="55" fillId="0" borderId="0" xfId="13" applyFont="1" applyAlignment="1">
      <alignment horizontal="center" vertical="top"/>
    </xf>
    <xf numFmtId="0" fontId="135" fillId="0" borderId="0" xfId="0" applyFont="1"/>
    <xf numFmtId="0" fontId="65" fillId="15" borderId="42" xfId="13" applyFont="1" applyFill="1" applyBorder="1" applyAlignment="1">
      <alignment horizontal="left" vertical="top" wrapText="1" indent="1"/>
    </xf>
    <xf numFmtId="0" fontId="65" fillId="15" borderId="90" xfId="13" applyFont="1" applyFill="1" applyBorder="1" applyAlignment="1">
      <alignment horizontal="left" vertical="top" wrapText="1" indent="1"/>
    </xf>
    <xf numFmtId="0" fontId="65" fillId="15" borderId="95" xfId="13" applyFont="1" applyFill="1" applyBorder="1" applyAlignment="1">
      <alignment horizontal="left" vertical="top" wrapText="1" indent="1"/>
    </xf>
    <xf numFmtId="0" fontId="55" fillId="0" borderId="42" xfId="13" applyFont="1" applyBorder="1" applyAlignment="1">
      <alignment horizontal="left" vertical="top" wrapText="1" indent="1"/>
    </xf>
    <xf numFmtId="0" fontId="55" fillId="0" borderId="95" xfId="13" applyFont="1" applyBorder="1" applyAlignment="1">
      <alignment horizontal="left" vertical="top" wrapText="1" indent="1"/>
    </xf>
    <xf numFmtId="0" fontId="63" fillId="0" borderId="39" xfId="13" applyFont="1" applyBorder="1" applyAlignment="1">
      <alignment horizontal="left" vertical="center" wrapText="1" indent="1"/>
    </xf>
    <xf numFmtId="0" fontId="60" fillId="16" borderId="31" xfId="13" applyFont="1" applyFill="1" applyBorder="1" applyAlignment="1">
      <alignment horizontal="center" vertical="center"/>
    </xf>
    <xf numFmtId="0" fontId="60" fillId="16" borderId="47" xfId="13" applyFont="1" applyFill="1" applyBorder="1" applyAlignment="1">
      <alignment horizontal="center" vertical="center"/>
    </xf>
    <xf numFmtId="0" fontId="61" fillId="17" borderId="50" xfId="13" applyFont="1" applyFill="1" applyBorder="1" applyAlignment="1">
      <alignment horizontal="center" vertical="center" wrapText="1"/>
    </xf>
    <xf numFmtId="0" fontId="61" fillId="17" borderId="31" xfId="13" applyFont="1" applyFill="1" applyBorder="1" applyAlignment="1">
      <alignment horizontal="center" vertical="center" wrapText="1"/>
    </xf>
    <xf numFmtId="0" fontId="61" fillId="17" borderId="47" xfId="13" applyFont="1" applyFill="1" applyBorder="1" applyAlignment="1">
      <alignment horizontal="center" vertical="center" wrapText="1"/>
    </xf>
    <xf numFmtId="0" fontId="61" fillId="0" borderId="50" xfId="13" applyFont="1" applyBorder="1" applyAlignment="1">
      <alignment horizontal="center" vertical="center"/>
    </xf>
    <xf numFmtId="0" fontId="62" fillId="0" borderId="31" xfId="13" applyFont="1" applyBorder="1"/>
    <xf numFmtId="0" fontId="62" fillId="0" borderId="47" xfId="13" applyFont="1" applyBorder="1"/>
    <xf numFmtId="0" fontId="60" fillId="18" borderId="39" xfId="13" applyFont="1" applyFill="1" applyBorder="1" applyAlignment="1">
      <alignment horizontal="left" vertical="center" wrapText="1" indent="1"/>
    </xf>
    <xf numFmtId="0" fontId="60" fillId="18" borderId="31" xfId="13" applyFont="1" applyFill="1" applyBorder="1" applyAlignment="1">
      <alignment horizontal="center" vertical="center"/>
    </xf>
    <xf numFmtId="0" fontId="60" fillId="18" borderId="47" xfId="13" applyFont="1" applyFill="1" applyBorder="1" applyAlignment="1">
      <alignment horizontal="center" vertical="center"/>
    </xf>
    <xf numFmtId="0" fontId="60" fillId="19" borderId="50" xfId="13" applyFont="1" applyFill="1" applyBorder="1" applyAlignment="1">
      <alignment horizontal="center" vertical="center" wrapText="1"/>
    </xf>
    <xf numFmtId="0" fontId="60" fillId="19" borderId="31" xfId="13" applyFont="1" applyFill="1" applyBorder="1" applyAlignment="1">
      <alignment horizontal="center" vertical="center" wrapText="1"/>
    </xf>
    <xf numFmtId="0" fontId="60" fillId="19" borderId="47" xfId="13" applyFont="1" applyFill="1" applyBorder="1" applyAlignment="1">
      <alignment horizontal="center" vertical="center" wrapText="1"/>
    </xf>
    <xf numFmtId="0" fontId="74" fillId="24" borderId="50" xfId="0" applyFont="1" applyFill="1" applyBorder="1" applyAlignment="1">
      <alignment horizontal="center" vertical="center"/>
    </xf>
    <xf numFmtId="0" fontId="74" fillId="24" borderId="31" xfId="0" applyFont="1" applyFill="1" applyBorder="1" applyAlignment="1">
      <alignment horizontal="center" vertical="center"/>
    </xf>
    <xf numFmtId="0" fontId="74" fillId="24" borderId="47" xfId="0" applyFont="1" applyFill="1" applyBorder="1" applyAlignment="1">
      <alignment horizontal="center" vertical="center"/>
    </xf>
    <xf numFmtId="0" fontId="63" fillId="13" borderId="39" xfId="13" applyFont="1" applyFill="1" applyBorder="1" applyAlignment="1">
      <alignment horizontal="left" vertical="center" wrapText="1" indent="1"/>
    </xf>
    <xf numFmtId="0" fontId="72" fillId="13" borderId="39" xfId="0" applyFont="1" applyFill="1" applyBorder="1" applyAlignment="1">
      <alignment horizontal="center"/>
    </xf>
    <xf numFmtId="0" fontId="72" fillId="24" borderId="50" xfId="0" applyFont="1" applyFill="1" applyBorder="1" applyAlignment="1">
      <alignment horizontal="center" vertical="center"/>
    </xf>
    <xf numFmtId="0" fontId="72" fillId="24" borderId="31" xfId="0" applyFont="1" applyFill="1" applyBorder="1" applyAlignment="1">
      <alignment horizontal="center" vertical="center"/>
    </xf>
    <xf numFmtId="0" fontId="72" fillId="24" borderId="47" xfId="0" applyFont="1" applyFill="1" applyBorder="1" applyAlignment="1">
      <alignment horizontal="center" vertical="center"/>
    </xf>
    <xf numFmtId="0" fontId="71" fillId="0" borderId="42" xfId="0" applyFont="1" applyBorder="1" applyAlignment="1">
      <alignment wrapText="1"/>
    </xf>
    <xf numFmtId="0" fontId="71" fillId="0" borderId="95" xfId="0" applyFont="1" applyBorder="1" applyAlignment="1">
      <alignment wrapText="1"/>
    </xf>
    <xf numFmtId="0" fontId="71" fillId="0" borderId="90" xfId="0" applyFont="1" applyBorder="1" applyAlignment="1">
      <alignment wrapText="1"/>
    </xf>
    <xf numFmtId="0" fontId="60" fillId="19" borderId="39" xfId="13" applyFont="1" applyFill="1" applyBorder="1" applyAlignment="1">
      <alignment horizontal="left" vertical="center" wrapText="1" indent="1"/>
    </xf>
    <xf numFmtId="0" fontId="119" fillId="13" borderId="50" xfId="0" applyFont="1" applyFill="1" applyBorder="1" applyAlignment="1">
      <alignment horizontal="center"/>
    </xf>
    <xf numFmtId="0" fontId="119" fillId="13" borderId="31" xfId="0" applyFont="1" applyFill="1" applyBorder="1" applyAlignment="1">
      <alignment horizontal="center"/>
    </xf>
    <xf numFmtId="0" fontId="119" fillId="13" borderId="47" xfId="0" applyFont="1" applyFill="1" applyBorder="1" applyAlignment="1">
      <alignment horizontal="center"/>
    </xf>
    <xf numFmtId="0" fontId="60" fillId="19" borderId="50" xfId="0" applyFont="1" applyFill="1" applyBorder="1" applyAlignment="1">
      <alignment horizontal="center" vertical="center" wrapText="1"/>
    </xf>
    <xf numFmtId="0" fontId="60" fillId="19" borderId="31" xfId="0" applyFont="1" applyFill="1" applyBorder="1" applyAlignment="1">
      <alignment horizontal="center" vertical="center" wrapText="1"/>
    </xf>
    <xf numFmtId="0" fontId="60" fillId="19" borderId="47" xfId="0" applyFont="1" applyFill="1" applyBorder="1" applyAlignment="1">
      <alignment horizontal="center" vertical="center" wrapText="1"/>
    </xf>
    <xf numFmtId="3" fontId="79" fillId="0" borderId="90" xfId="13" applyNumberFormat="1" applyFont="1" applyBorder="1" applyAlignment="1">
      <alignment horizontal="center" vertical="center" wrapText="1"/>
    </xf>
    <xf numFmtId="3" fontId="79" fillId="21" borderId="39" xfId="13" applyNumberFormat="1" applyFont="1" applyFill="1" applyBorder="1" applyAlignment="1">
      <alignment horizontal="center" vertical="center" wrapText="1"/>
    </xf>
    <xf numFmtId="0" fontId="79" fillId="3" borderId="39" xfId="13" applyFont="1" applyFill="1" applyBorder="1" applyAlignment="1">
      <alignment horizontal="center" vertical="center" textRotation="90" wrapText="1"/>
    </xf>
    <xf numFmtId="4" fontId="79" fillId="3" borderId="39" xfId="13" applyNumberFormat="1" applyFont="1" applyFill="1" applyBorder="1" applyAlignment="1">
      <alignment horizontal="center" vertical="center" textRotation="90" wrapText="1"/>
    </xf>
    <xf numFmtId="3" fontId="79" fillId="3" borderId="42" xfId="13" applyNumberFormat="1" applyFont="1" applyFill="1" applyBorder="1" applyAlignment="1">
      <alignment horizontal="center" vertical="center" wrapText="1"/>
    </xf>
    <xf numFmtId="3" fontId="79" fillId="3" borderId="95" xfId="13" applyNumberFormat="1" applyFont="1" applyFill="1" applyBorder="1" applyAlignment="1">
      <alignment horizontal="center" vertical="center" wrapText="1"/>
    </xf>
    <xf numFmtId="3" fontId="79" fillId="21" borderId="42" xfId="13" applyNumberFormat="1" applyFont="1" applyFill="1" applyBorder="1" applyAlignment="1">
      <alignment horizontal="center" vertical="center" wrapText="1"/>
    </xf>
    <xf numFmtId="3" fontId="79" fillId="21" borderId="95" xfId="13" applyNumberFormat="1" applyFont="1" applyFill="1" applyBorder="1" applyAlignment="1">
      <alignment horizontal="center" vertical="center" wrapText="1"/>
    </xf>
    <xf numFmtId="166" fontId="79" fillId="21" borderId="42" xfId="13" applyNumberFormat="1" applyFont="1" applyFill="1" applyBorder="1" applyAlignment="1">
      <alignment horizontal="center" vertical="center" wrapText="1"/>
    </xf>
    <xf numFmtId="166" fontId="79" fillId="21" borderId="95" xfId="13" applyNumberFormat="1" applyFont="1" applyFill="1" applyBorder="1" applyAlignment="1">
      <alignment horizontal="center" vertical="center" wrapText="1"/>
    </xf>
    <xf numFmtId="0" fontId="83" fillId="3" borderId="39" xfId="13" applyFont="1" applyFill="1" applyBorder="1" applyAlignment="1">
      <alignment horizontal="center" vertical="center" textRotation="90" wrapText="1"/>
    </xf>
    <xf numFmtId="0" fontId="81" fillId="19" borderId="39" xfId="13" applyFont="1" applyFill="1" applyBorder="1" applyAlignment="1">
      <alignment horizontal="left" vertical="center" indent="1"/>
    </xf>
    <xf numFmtId="0" fontId="79" fillId="8" borderId="39" xfId="13" applyFont="1" applyFill="1" applyBorder="1" applyAlignment="1">
      <alignment horizontal="center" vertical="center" wrapText="1"/>
    </xf>
    <xf numFmtId="0" fontId="79" fillId="3" borderId="42" xfId="13" applyFont="1" applyFill="1" applyBorder="1" applyAlignment="1">
      <alignment horizontal="center" vertical="center" wrapText="1"/>
    </xf>
    <xf numFmtId="0" fontId="79" fillId="3" borderId="95" xfId="13" applyFont="1" applyFill="1" applyBorder="1" applyAlignment="1">
      <alignment horizontal="center" vertical="center" wrapText="1"/>
    </xf>
    <xf numFmtId="3" fontId="82" fillId="3" borderId="42" xfId="13" applyNumberFormat="1" applyFont="1" applyFill="1" applyBorder="1" applyAlignment="1">
      <alignment horizontal="center" vertical="center" wrapText="1"/>
    </xf>
    <xf numFmtId="3" fontId="82" fillId="3" borderId="95" xfId="13" applyNumberFormat="1" applyFont="1" applyFill="1" applyBorder="1" applyAlignment="1">
      <alignment horizontal="center" vertical="center" wrapText="1"/>
    </xf>
    <xf numFmtId="3" fontId="82" fillId="3" borderId="39" xfId="13" applyNumberFormat="1" applyFont="1" applyFill="1" applyBorder="1" applyAlignment="1">
      <alignment horizontal="center" vertical="center" textRotation="90" wrapText="1"/>
    </xf>
    <xf numFmtId="0" fontId="3" fillId="15" borderId="0" xfId="0" applyFont="1" applyFill="1" applyAlignment="1">
      <alignment horizontal="left" vertical="center" indent="1"/>
    </xf>
    <xf numFmtId="0" fontId="5" fillId="15" borderId="0" xfId="0" applyFont="1" applyFill="1" applyAlignment="1">
      <alignment horizontal="left" vertical="top" indent="1"/>
    </xf>
    <xf numFmtId="0" fontId="3" fillId="15" borderId="0" xfId="0" applyFont="1" applyFill="1" applyAlignment="1">
      <alignment horizontal="left" vertical="top" wrapText="1"/>
    </xf>
    <xf numFmtId="0" fontId="110" fillId="25" borderId="50" xfId="0" applyFont="1" applyFill="1" applyBorder="1" applyAlignment="1">
      <alignment horizontal="center" vertical="center"/>
    </xf>
    <xf numFmtId="0" fontId="111" fillId="25" borderId="47" xfId="0" applyFont="1" applyFill="1" applyBorder="1"/>
    <xf numFmtId="0" fontId="110" fillId="25" borderId="39" xfId="0" applyFont="1" applyFill="1" applyBorder="1" applyAlignment="1">
      <alignment horizontal="center" vertical="center"/>
    </xf>
    <xf numFmtId="0" fontId="112" fillId="19" borderId="50" xfId="0" applyFont="1" applyFill="1" applyBorder="1" applyAlignment="1">
      <alignment horizontal="left" vertical="center" wrapText="1" indent="1"/>
    </xf>
    <xf numFmtId="0" fontId="112" fillId="19" borderId="31" xfId="0" applyFont="1" applyFill="1" applyBorder="1" applyAlignment="1">
      <alignment horizontal="left" vertical="center" wrapText="1" indent="1"/>
    </xf>
    <xf numFmtId="0" fontId="112" fillId="19" borderId="47" xfId="0" applyFont="1" applyFill="1" applyBorder="1" applyAlignment="1">
      <alignment horizontal="left" vertical="center" wrapText="1" indent="1"/>
    </xf>
    <xf numFmtId="0" fontId="5" fillId="15" borderId="31" xfId="0" applyFont="1" applyFill="1" applyBorder="1" applyAlignment="1">
      <alignment horizontal="left" vertical="center" indent="1"/>
    </xf>
    <xf numFmtId="0" fontId="5" fillId="21" borderId="31" xfId="0" applyFont="1" applyFill="1" applyBorder="1" applyAlignment="1">
      <alignment horizontal="left" vertical="center" wrapText="1" indent="1"/>
    </xf>
    <xf numFmtId="0" fontId="5" fillId="21" borderId="47" xfId="0" applyFont="1" applyFill="1" applyBorder="1" applyAlignment="1">
      <alignment horizontal="left" vertical="center" wrapText="1" indent="1"/>
    </xf>
    <xf numFmtId="0" fontId="110" fillId="25" borderId="47" xfId="0" applyFont="1" applyFill="1" applyBorder="1" applyAlignment="1">
      <alignment horizontal="center" vertical="center"/>
    </xf>
    <xf numFmtId="0" fontId="5" fillId="15" borderId="0" xfId="0" applyFont="1" applyFill="1" applyAlignment="1">
      <alignment horizontal="left" vertical="center" indent="1"/>
    </xf>
  </cellXfs>
  <cellStyles count="14">
    <cellStyle name="Heading 1 2" xfId="3" xr:uid="{4FA8FDD9-0369-4257-B428-3CEB806A1F19}"/>
    <cellStyle name="Heading 1 3" xfId="6" xr:uid="{0FF90300-0852-4BE0-9847-1331EB3AFA5B}"/>
    <cellStyle name="Normal" xfId="0" builtinId="0"/>
    <cellStyle name="Normal 2" xfId="2" xr:uid="{83F9006E-8CEB-4B5C-8221-35BC6AAC257A}"/>
    <cellStyle name="Normal 2 2" xfId="8" xr:uid="{DDC0175E-8A16-49F7-9F76-53B6AB9947D8}"/>
    <cellStyle name="Normal 2 3" xfId="11" xr:uid="{349B4902-8678-4C98-BEC0-EE7775872C10}"/>
    <cellStyle name="Normal 25" xfId="13" xr:uid="{987967BB-D68D-4BB0-8727-EBB92D3744FA}"/>
    <cellStyle name="Normal 3" xfId="7" xr:uid="{20964018-FC97-470A-B18A-2EC6FF0E0669}"/>
    <cellStyle name="Normal 4" xfId="5" xr:uid="{07D9B6A9-CAB9-4F1C-AB7F-8BA568D91AEC}"/>
    <cellStyle name="Normal 4 2 2 2 2 2" xfId="4" xr:uid="{4E8E11B2-6863-448A-829B-34D40DD7826D}"/>
    <cellStyle name="Normal 5" xfId="1" xr:uid="{FD078242-1499-4D96-9413-E2D4E44DB675}"/>
    <cellStyle name="Normal 6" xfId="10" xr:uid="{39C254FE-01D1-4E96-A94D-B48D7778A495}"/>
    <cellStyle name="Normal 7" xfId="12" xr:uid="{3E778289-990D-405E-820B-8F7085AF6A11}"/>
    <cellStyle name="Section heading" xfId="9" xr:uid="{8B93346A-DA1E-4E36-85B2-DC7F9777AB47}"/>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3</xdr:col>
      <xdr:colOff>2724150</xdr:colOff>
      <xdr:row>0</xdr:row>
      <xdr:rowOff>171450</xdr:rowOff>
    </xdr:from>
    <xdr:ext cx="2139950" cy="749299"/>
    <xdr:pic>
      <xdr:nvPicPr>
        <xdr:cNvPr id="2" name="Picture 1">
          <a:extLst>
            <a:ext uri="{FF2B5EF4-FFF2-40B4-BE49-F238E27FC236}">
              <a16:creationId xmlns:a16="http://schemas.microsoft.com/office/drawing/2014/main" id="{4E96CCB4-4A35-4244-81B0-186CB2D879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02550" y="171450"/>
          <a:ext cx="2139950" cy="74929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10</xdr:col>
      <xdr:colOff>304800</xdr:colOff>
      <xdr:row>1</xdr:row>
      <xdr:rowOff>0</xdr:rowOff>
    </xdr:from>
    <xdr:ext cx="2139950" cy="749299"/>
    <xdr:pic>
      <xdr:nvPicPr>
        <xdr:cNvPr id="2" name="Picture 1">
          <a:extLst>
            <a:ext uri="{FF2B5EF4-FFF2-40B4-BE49-F238E27FC236}">
              <a16:creationId xmlns:a16="http://schemas.microsoft.com/office/drawing/2014/main" id="{C7360B03-706F-44B2-9210-07B85455BA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00800" y="120650"/>
          <a:ext cx="2139950" cy="74929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6553200</xdr:colOff>
      <xdr:row>0</xdr:row>
      <xdr:rowOff>146051</xdr:rowOff>
    </xdr:from>
    <xdr:ext cx="2139950" cy="749299"/>
    <xdr:pic>
      <xdr:nvPicPr>
        <xdr:cNvPr id="2" name="Picture 1">
          <a:extLst>
            <a:ext uri="{FF2B5EF4-FFF2-40B4-BE49-F238E27FC236}">
              <a16:creationId xmlns:a16="http://schemas.microsoft.com/office/drawing/2014/main" id="{8247C135-2B5B-45CE-9DFA-1CDAFE346F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4100" y="146051"/>
          <a:ext cx="2139950" cy="749299"/>
        </a:xfrm>
        <a:prstGeom prst="rect">
          <a:avLst/>
        </a:prstGeom>
        <a:solidFill>
          <a:schemeClr val="bg1">
            <a:lumMod val="85000"/>
          </a:schemeClr>
        </a:solid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5</xdr:col>
      <xdr:colOff>200025</xdr:colOff>
      <xdr:row>0</xdr:row>
      <xdr:rowOff>73026</xdr:rowOff>
    </xdr:from>
    <xdr:ext cx="2908300" cy="1063461"/>
    <xdr:pic>
      <xdr:nvPicPr>
        <xdr:cNvPr id="2" name="Picture 1">
          <a:extLst>
            <a:ext uri="{FF2B5EF4-FFF2-40B4-BE49-F238E27FC236}">
              <a16:creationId xmlns:a16="http://schemas.microsoft.com/office/drawing/2014/main" id="{EA0D83D8-C05C-4175-A271-D0917E873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8025" y="73026"/>
          <a:ext cx="2908300" cy="106346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1146938</xdr:colOff>
      <xdr:row>0</xdr:row>
      <xdr:rowOff>164860</xdr:rowOff>
    </xdr:from>
    <xdr:ext cx="2908300" cy="1063461"/>
    <xdr:pic>
      <xdr:nvPicPr>
        <xdr:cNvPr id="2" name="Picture 1">
          <a:extLst>
            <a:ext uri="{FF2B5EF4-FFF2-40B4-BE49-F238E27FC236}">
              <a16:creationId xmlns:a16="http://schemas.microsoft.com/office/drawing/2014/main" id="{3B158119-DF57-4A0D-AF1A-14BD704206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18463" y="161685"/>
          <a:ext cx="2908300" cy="106346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21</xdr:col>
      <xdr:colOff>1328688</xdr:colOff>
      <xdr:row>0</xdr:row>
      <xdr:rowOff>387350</xdr:rowOff>
    </xdr:from>
    <xdr:to>
      <xdr:col>23</xdr:col>
      <xdr:colOff>1328111</xdr:colOff>
      <xdr:row>3</xdr:row>
      <xdr:rowOff>24423</xdr:rowOff>
    </xdr:to>
    <xdr:pic>
      <xdr:nvPicPr>
        <xdr:cNvPr id="3" name="Content Placeholder 3">
          <a:extLst>
            <a:ext uri="{FF2B5EF4-FFF2-40B4-BE49-F238E27FC236}">
              <a16:creationId xmlns:a16="http://schemas.microsoft.com/office/drawing/2014/main" id="{291E5B58-DABC-447C-BA80-303B05D3ADEF}"/>
            </a:ext>
          </a:extLst>
        </xdr:cNvPr>
        <xdr:cNvPicPr>
          <a:picLocks noGrp="1"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71092" y="387350"/>
          <a:ext cx="2637115" cy="540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22</xdr:col>
      <xdr:colOff>0</xdr:colOff>
      <xdr:row>9</xdr:row>
      <xdr:rowOff>385234</xdr:rowOff>
    </xdr:from>
    <xdr:to>
      <xdr:col>22</xdr:col>
      <xdr:colOff>0</xdr:colOff>
      <xdr:row>9</xdr:row>
      <xdr:rowOff>651934</xdr:rowOff>
    </xdr:to>
    <xdr:sp macro="" textlink="">
      <xdr:nvSpPr>
        <xdr:cNvPr id="2" name="TextBox 1">
          <a:extLst>
            <a:ext uri="{FF2B5EF4-FFF2-40B4-BE49-F238E27FC236}">
              <a16:creationId xmlns:a16="http://schemas.microsoft.com/office/drawing/2014/main" id="{901D87AE-9440-4C88-8A1E-2609D3C17347}"/>
            </a:ext>
          </a:extLst>
        </xdr:cNvPr>
        <xdr:cNvSpPr txBox="1"/>
      </xdr:nvSpPr>
      <xdr:spPr>
        <a:xfrm rot="10800000" flipV="1">
          <a:off x="36175950" y="3452284"/>
          <a:ext cx="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n-GB" sz="1400" b="1">
              <a:solidFill>
                <a:sysClr val="windowText" lastClr="000000"/>
              </a:solidFill>
              <a:latin typeface="Arial Narrow" pitchFamily="34" charset="0"/>
            </a:rPr>
            <a:t>1-11</a:t>
          </a:r>
        </a:p>
      </xdr:txBody>
    </xdr:sp>
    <xdr:clientData/>
  </xdr:twoCellAnchor>
  <xdr:twoCellAnchor>
    <xdr:from>
      <xdr:col>22</xdr:col>
      <xdr:colOff>0</xdr:colOff>
      <xdr:row>32</xdr:row>
      <xdr:rowOff>385234</xdr:rowOff>
    </xdr:from>
    <xdr:to>
      <xdr:col>22</xdr:col>
      <xdr:colOff>0</xdr:colOff>
      <xdr:row>32</xdr:row>
      <xdr:rowOff>651934</xdr:rowOff>
    </xdr:to>
    <xdr:sp macro="" textlink="">
      <xdr:nvSpPr>
        <xdr:cNvPr id="3" name="TextBox 2">
          <a:extLst>
            <a:ext uri="{FF2B5EF4-FFF2-40B4-BE49-F238E27FC236}">
              <a16:creationId xmlns:a16="http://schemas.microsoft.com/office/drawing/2014/main" id="{5AB4A4AE-9BC8-4B0B-9EA1-889E69DE52D3}"/>
            </a:ext>
          </a:extLst>
        </xdr:cNvPr>
        <xdr:cNvSpPr txBox="1"/>
      </xdr:nvSpPr>
      <xdr:spPr>
        <a:xfrm rot="10800000" flipV="1">
          <a:off x="36175950" y="13948834"/>
          <a:ext cx="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n-GB" sz="1400" b="1">
              <a:solidFill>
                <a:sysClr val="windowText" lastClr="000000"/>
              </a:solidFill>
              <a:latin typeface="Arial Narrow" pitchFamily="34" charset="0"/>
            </a:rPr>
            <a:t>1-11</a:t>
          </a:r>
        </a:p>
      </xdr:txBody>
    </xdr:sp>
    <xdr:clientData/>
  </xdr:twoCellAnchor>
  <xdr:twoCellAnchor>
    <xdr:from>
      <xdr:col>22</xdr:col>
      <xdr:colOff>0</xdr:colOff>
      <xdr:row>61</xdr:row>
      <xdr:rowOff>385234</xdr:rowOff>
    </xdr:from>
    <xdr:to>
      <xdr:col>22</xdr:col>
      <xdr:colOff>0</xdr:colOff>
      <xdr:row>61</xdr:row>
      <xdr:rowOff>651934</xdr:rowOff>
    </xdr:to>
    <xdr:sp macro="" textlink="">
      <xdr:nvSpPr>
        <xdr:cNvPr id="4" name="TextBox 3">
          <a:extLst>
            <a:ext uri="{FF2B5EF4-FFF2-40B4-BE49-F238E27FC236}">
              <a16:creationId xmlns:a16="http://schemas.microsoft.com/office/drawing/2014/main" id="{9DBEBCF6-897F-41C5-9D12-8ECA24B60E72}"/>
            </a:ext>
          </a:extLst>
        </xdr:cNvPr>
        <xdr:cNvSpPr txBox="1"/>
      </xdr:nvSpPr>
      <xdr:spPr>
        <a:xfrm rot="10800000" flipV="1">
          <a:off x="36175950" y="26083684"/>
          <a:ext cx="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n-GB" sz="1400" b="1">
              <a:solidFill>
                <a:sysClr val="windowText" lastClr="000000"/>
              </a:solidFill>
              <a:latin typeface="Arial Narrow" pitchFamily="34" charset="0"/>
            </a:rPr>
            <a:t>1-11</a:t>
          </a:r>
        </a:p>
      </xdr:txBody>
    </xdr:sp>
    <xdr:clientData/>
  </xdr:twoCellAnchor>
  <xdr:twoCellAnchor>
    <xdr:from>
      <xdr:col>22</xdr:col>
      <xdr:colOff>0</xdr:colOff>
      <xdr:row>61</xdr:row>
      <xdr:rowOff>385234</xdr:rowOff>
    </xdr:from>
    <xdr:to>
      <xdr:col>22</xdr:col>
      <xdr:colOff>0</xdr:colOff>
      <xdr:row>61</xdr:row>
      <xdr:rowOff>651934</xdr:rowOff>
    </xdr:to>
    <xdr:sp macro="" textlink="">
      <xdr:nvSpPr>
        <xdr:cNvPr id="5" name="TextBox 4">
          <a:extLst>
            <a:ext uri="{FF2B5EF4-FFF2-40B4-BE49-F238E27FC236}">
              <a16:creationId xmlns:a16="http://schemas.microsoft.com/office/drawing/2014/main" id="{D99EF39C-0B7C-436F-85A3-DA22A7910ABA}"/>
            </a:ext>
          </a:extLst>
        </xdr:cNvPr>
        <xdr:cNvSpPr txBox="1"/>
      </xdr:nvSpPr>
      <xdr:spPr>
        <a:xfrm rot="10800000" flipV="1">
          <a:off x="36175950" y="26083684"/>
          <a:ext cx="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n-GB" sz="1400" b="1">
              <a:solidFill>
                <a:sysClr val="windowText" lastClr="000000"/>
              </a:solidFill>
              <a:latin typeface="Arial Narrow" pitchFamily="34" charset="0"/>
            </a:rPr>
            <a:t>1-11</a:t>
          </a:r>
        </a:p>
      </xdr:txBody>
    </xdr:sp>
    <xdr:clientData/>
  </xdr:twoCellAnchor>
  <xdr:twoCellAnchor>
    <xdr:from>
      <xdr:col>22</xdr:col>
      <xdr:colOff>0</xdr:colOff>
      <xdr:row>61</xdr:row>
      <xdr:rowOff>385234</xdr:rowOff>
    </xdr:from>
    <xdr:to>
      <xdr:col>22</xdr:col>
      <xdr:colOff>0</xdr:colOff>
      <xdr:row>61</xdr:row>
      <xdr:rowOff>651934</xdr:rowOff>
    </xdr:to>
    <xdr:sp macro="" textlink="">
      <xdr:nvSpPr>
        <xdr:cNvPr id="6" name="TextBox 5">
          <a:extLst>
            <a:ext uri="{FF2B5EF4-FFF2-40B4-BE49-F238E27FC236}">
              <a16:creationId xmlns:a16="http://schemas.microsoft.com/office/drawing/2014/main" id="{4D2B6C80-DC1E-4E55-B2C7-F81D60A1CF9B}"/>
            </a:ext>
          </a:extLst>
        </xdr:cNvPr>
        <xdr:cNvSpPr txBox="1"/>
      </xdr:nvSpPr>
      <xdr:spPr>
        <a:xfrm rot="10800000" flipV="1">
          <a:off x="36175950" y="26083684"/>
          <a:ext cx="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n-GB" sz="1400" b="1">
              <a:solidFill>
                <a:sysClr val="windowText" lastClr="000000"/>
              </a:solidFill>
              <a:latin typeface="Arial Narrow" pitchFamily="34" charset="0"/>
            </a:rPr>
            <a:t>1-11</a:t>
          </a:r>
        </a:p>
      </xdr:txBody>
    </xdr:sp>
    <xdr:clientData/>
  </xdr:twoCellAnchor>
  <xdr:twoCellAnchor>
    <xdr:from>
      <xdr:col>22</xdr:col>
      <xdr:colOff>0</xdr:colOff>
      <xdr:row>9</xdr:row>
      <xdr:rowOff>385234</xdr:rowOff>
    </xdr:from>
    <xdr:to>
      <xdr:col>22</xdr:col>
      <xdr:colOff>0</xdr:colOff>
      <xdr:row>9</xdr:row>
      <xdr:rowOff>651934</xdr:rowOff>
    </xdr:to>
    <xdr:sp macro="" textlink="">
      <xdr:nvSpPr>
        <xdr:cNvPr id="7" name="TextBox 6">
          <a:extLst>
            <a:ext uri="{FF2B5EF4-FFF2-40B4-BE49-F238E27FC236}">
              <a16:creationId xmlns:a16="http://schemas.microsoft.com/office/drawing/2014/main" id="{83325DDC-7844-4548-A9EF-BBB0DABBB89E}"/>
            </a:ext>
          </a:extLst>
        </xdr:cNvPr>
        <xdr:cNvSpPr txBox="1"/>
      </xdr:nvSpPr>
      <xdr:spPr>
        <a:xfrm rot="10800000" flipV="1">
          <a:off x="36175950" y="3452284"/>
          <a:ext cx="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n-GB" sz="1400" b="1">
              <a:solidFill>
                <a:sysClr val="windowText" lastClr="000000"/>
              </a:solidFill>
              <a:latin typeface="Arial Narrow" pitchFamily="34" charset="0"/>
            </a:rPr>
            <a:t>1-11</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21</xdr:col>
      <xdr:colOff>182034</xdr:colOff>
      <xdr:row>9</xdr:row>
      <xdr:rowOff>321734</xdr:rowOff>
    </xdr:from>
    <xdr:to>
      <xdr:col>21</xdr:col>
      <xdr:colOff>740834</xdr:colOff>
      <xdr:row>9</xdr:row>
      <xdr:rowOff>690034</xdr:rowOff>
    </xdr:to>
    <xdr:sp macro="" textlink="">
      <xdr:nvSpPr>
        <xdr:cNvPr id="2" name="TextBox 1">
          <a:extLst>
            <a:ext uri="{FF2B5EF4-FFF2-40B4-BE49-F238E27FC236}">
              <a16:creationId xmlns:a16="http://schemas.microsoft.com/office/drawing/2014/main" id="{C2D0A4FD-C44D-40E5-A6E7-C6C1A8D438BB}"/>
            </a:ext>
          </a:extLst>
        </xdr:cNvPr>
        <xdr:cNvSpPr txBox="1"/>
      </xdr:nvSpPr>
      <xdr:spPr>
        <a:xfrm>
          <a:off x="29178250" y="35475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3" name="TextBox 2">
          <a:extLst>
            <a:ext uri="{FF2B5EF4-FFF2-40B4-BE49-F238E27FC236}">
              <a16:creationId xmlns:a16="http://schemas.microsoft.com/office/drawing/2014/main" id="{B839026A-8B37-45C4-A120-982C8F6BDF0F}"/>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9</xdr:row>
      <xdr:rowOff>321734</xdr:rowOff>
    </xdr:from>
    <xdr:to>
      <xdr:col>21</xdr:col>
      <xdr:colOff>740834</xdr:colOff>
      <xdr:row>9</xdr:row>
      <xdr:rowOff>690034</xdr:rowOff>
    </xdr:to>
    <xdr:sp macro="" textlink="">
      <xdr:nvSpPr>
        <xdr:cNvPr id="4" name="TextBox 3">
          <a:extLst>
            <a:ext uri="{FF2B5EF4-FFF2-40B4-BE49-F238E27FC236}">
              <a16:creationId xmlns:a16="http://schemas.microsoft.com/office/drawing/2014/main" id="{248AF3C7-3B80-4995-9C2D-4F30E8F6578B}"/>
            </a:ext>
          </a:extLst>
        </xdr:cNvPr>
        <xdr:cNvSpPr txBox="1"/>
      </xdr:nvSpPr>
      <xdr:spPr>
        <a:xfrm>
          <a:off x="29178250" y="35475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5" name="TextBox 4">
          <a:extLst>
            <a:ext uri="{FF2B5EF4-FFF2-40B4-BE49-F238E27FC236}">
              <a16:creationId xmlns:a16="http://schemas.microsoft.com/office/drawing/2014/main" id="{511E59B0-503B-4914-B7CE-BCC7A63008CF}"/>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9</xdr:row>
      <xdr:rowOff>321734</xdr:rowOff>
    </xdr:from>
    <xdr:to>
      <xdr:col>21</xdr:col>
      <xdr:colOff>740834</xdr:colOff>
      <xdr:row>9</xdr:row>
      <xdr:rowOff>690034</xdr:rowOff>
    </xdr:to>
    <xdr:sp macro="" textlink="">
      <xdr:nvSpPr>
        <xdr:cNvPr id="6" name="TextBox 5">
          <a:extLst>
            <a:ext uri="{FF2B5EF4-FFF2-40B4-BE49-F238E27FC236}">
              <a16:creationId xmlns:a16="http://schemas.microsoft.com/office/drawing/2014/main" id="{4EC3E191-C35D-4BE9-9690-883D56A1EAB5}"/>
            </a:ext>
          </a:extLst>
        </xdr:cNvPr>
        <xdr:cNvSpPr txBox="1"/>
      </xdr:nvSpPr>
      <xdr:spPr>
        <a:xfrm>
          <a:off x="29178250" y="35475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7" name="TextBox 6">
          <a:extLst>
            <a:ext uri="{FF2B5EF4-FFF2-40B4-BE49-F238E27FC236}">
              <a16:creationId xmlns:a16="http://schemas.microsoft.com/office/drawing/2014/main" id="{14C58972-E2D8-49C3-AB7A-C6E75C29C981}"/>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9</xdr:row>
      <xdr:rowOff>321734</xdr:rowOff>
    </xdr:from>
    <xdr:to>
      <xdr:col>21</xdr:col>
      <xdr:colOff>740834</xdr:colOff>
      <xdr:row>9</xdr:row>
      <xdr:rowOff>690034</xdr:rowOff>
    </xdr:to>
    <xdr:sp macro="" textlink="">
      <xdr:nvSpPr>
        <xdr:cNvPr id="8" name="TextBox 7">
          <a:extLst>
            <a:ext uri="{FF2B5EF4-FFF2-40B4-BE49-F238E27FC236}">
              <a16:creationId xmlns:a16="http://schemas.microsoft.com/office/drawing/2014/main" id="{0883841F-394D-45A3-9D04-2B439D575E1D}"/>
            </a:ext>
          </a:extLst>
        </xdr:cNvPr>
        <xdr:cNvSpPr txBox="1"/>
      </xdr:nvSpPr>
      <xdr:spPr>
        <a:xfrm>
          <a:off x="29178250" y="35475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9" name="TextBox 8">
          <a:extLst>
            <a:ext uri="{FF2B5EF4-FFF2-40B4-BE49-F238E27FC236}">
              <a16:creationId xmlns:a16="http://schemas.microsoft.com/office/drawing/2014/main" id="{27BBA8FD-C1AC-42FD-9787-0C6E4D869ADE}"/>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10" name="TextBox 9">
          <a:extLst>
            <a:ext uri="{FF2B5EF4-FFF2-40B4-BE49-F238E27FC236}">
              <a16:creationId xmlns:a16="http://schemas.microsoft.com/office/drawing/2014/main" id="{81359C42-8E46-4345-9210-4D5CBB899853}"/>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11" name="TextBox 10">
          <a:extLst>
            <a:ext uri="{FF2B5EF4-FFF2-40B4-BE49-F238E27FC236}">
              <a16:creationId xmlns:a16="http://schemas.microsoft.com/office/drawing/2014/main" id="{D78C5757-1A5F-4737-934D-D20DB7D80A7B}"/>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12" name="TextBox 11">
          <a:extLst>
            <a:ext uri="{FF2B5EF4-FFF2-40B4-BE49-F238E27FC236}">
              <a16:creationId xmlns:a16="http://schemas.microsoft.com/office/drawing/2014/main" id="{09065434-402B-45E0-9D92-A675BBD21BFB}"/>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13" name="TextBox 12">
          <a:extLst>
            <a:ext uri="{FF2B5EF4-FFF2-40B4-BE49-F238E27FC236}">
              <a16:creationId xmlns:a16="http://schemas.microsoft.com/office/drawing/2014/main" id="{85C01008-164D-4082-B593-BDE590558A65}"/>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14" name="TextBox 13">
          <a:extLst>
            <a:ext uri="{FF2B5EF4-FFF2-40B4-BE49-F238E27FC236}">
              <a16:creationId xmlns:a16="http://schemas.microsoft.com/office/drawing/2014/main" id="{89B8D7BF-9576-4029-80B7-7FA7FC20FA68}"/>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15" name="TextBox 14">
          <a:extLst>
            <a:ext uri="{FF2B5EF4-FFF2-40B4-BE49-F238E27FC236}">
              <a16:creationId xmlns:a16="http://schemas.microsoft.com/office/drawing/2014/main" id="{DEFBA0B2-3EAA-4153-BBE8-DE95F735D37B}"/>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16" name="TextBox 15">
          <a:extLst>
            <a:ext uri="{FF2B5EF4-FFF2-40B4-BE49-F238E27FC236}">
              <a16:creationId xmlns:a16="http://schemas.microsoft.com/office/drawing/2014/main" id="{D8664FD3-F5EF-4B92-84B5-E4FF3B641784}"/>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17" name="TextBox 16">
          <a:extLst>
            <a:ext uri="{FF2B5EF4-FFF2-40B4-BE49-F238E27FC236}">
              <a16:creationId xmlns:a16="http://schemas.microsoft.com/office/drawing/2014/main" id="{19929196-69DC-4B26-AC94-BA91A15BC055}"/>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18" name="TextBox 17">
          <a:extLst>
            <a:ext uri="{FF2B5EF4-FFF2-40B4-BE49-F238E27FC236}">
              <a16:creationId xmlns:a16="http://schemas.microsoft.com/office/drawing/2014/main" id="{0EF758E6-FBF3-4BEC-880D-F2F6D28DA1BC}"/>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19" name="TextBox 18">
          <a:extLst>
            <a:ext uri="{FF2B5EF4-FFF2-40B4-BE49-F238E27FC236}">
              <a16:creationId xmlns:a16="http://schemas.microsoft.com/office/drawing/2014/main" id="{91EDC843-C1A5-4655-9E8E-857214684C9E}"/>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20" name="TextBox 19">
          <a:extLst>
            <a:ext uri="{FF2B5EF4-FFF2-40B4-BE49-F238E27FC236}">
              <a16:creationId xmlns:a16="http://schemas.microsoft.com/office/drawing/2014/main" id="{A9ED4162-7357-46AD-A218-51753CA4D343}"/>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21" name="TextBox 20">
          <a:extLst>
            <a:ext uri="{FF2B5EF4-FFF2-40B4-BE49-F238E27FC236}">
              <a16:creationId xmlns:a16="http://schemas.microsoft.com/office/drawing/2014/main" id="{07701919-B23F-4F45-B824-2AFC09E23C57}"/>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32</xdr:row>
      <xdr:rowOff>321734</xdr:rowOff>
    </xdr:from>
    <xdr:to>
      <xdr:col>21</xdr:col>
      <xdr:colOff>740834</xdr:colOff>
      <xdr:row>32</xdr:row>
      <xdr:rowOff>690034</xdr:rowOff>
    </xdr:to>
    <xdr:sp macro="" textlink="">
      <xdr:nvSpPr>
        <xdr:cNvPr id="22" name="TextBox 21">
          <a:extLst>
            <a:ext uri="{FF2B5EF4-FFF2-40B4-BE49-F238E27FC236}">
              <a16:creationId xmlns:a16="http://schemas.microsoft.com/office/drawing/2014/main" id="{4AFD2BB5-1EA2-493A-8CC5-43D136A28948}"/>
            </a:ext>
          </a:extLst>
        </xdr:cNvPr>
        <xdr:cNvSpPr txBox="1"/>
      </xdr:nvSpPr>
      <xdr:spPr>
        <a:xfrm>
          <a:off x="29178250" y="1311698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23" name="TextBox 22">
          <a:extLst>
            <a:ext uri="{FF2B5EF4-FFF2-40B4-BE49-F238E27FC236}">
              <a16:creationId xmlns:a16="http://schemas.microsoft.com/office/drawing/2014/main" id="{E1F5E7FC-8E84-4640-ADD5-A9FADB118961}"/>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24" name="TextBox 23">
          <a:extLst>
            <a:ext uri="{FF2B5EF4-FFF2-40B4-BE49-F238E27FC236}">
              <a16:creationId xmlns:a16="http://schemas.microsoft.com/office/drawing/2014/main" id="{3A221F5A-D7A1-4155-8D80-37822B7D8A65}"/>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25" name="TextBox 24">
          <a:extLst>
            <a:ext uri="{FF2B5EF4-FFF2-40B4-BE49-F238E27FC236}">
              <a16:creationId xmlns:a16="http://schemas.microsoft.com/office/drawing/2014/main" id="{3EBF50E2-7E93-4199-8421-30B95522885C}"/>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twoCellAnchor>
    <xdr:from>
      <xdr:col>21</xdr:col>
      <xdr:colOff>182034</xdr:colOff>
      <xdr:row>56</xdr:row>
      <xdr:rowOff>321734</xdr:rowOff>
    </xdr:from>
    <xdr:to>
      <xdr:col>21</xdr:col>
      <xdr:colOff>740834</xdr:colOff>
      <xdr:row>56</xdr:row>
      <xdr:rowOff>690034</xdr:rowOff>
    </xdr:to>
    <xdr:sp macro="" textlink="">
      <xdr:nvSpPr>
        <xdr:cNvPr id="26" name="TextBox 25">
          <a:extLst>
            <a:ext uri="{FF2B5EF4-FFF2-40B4-BE49-F238E27FC236}">
              <a16:creationId xmlns:a16="http://schemas.microsoft.com/office/drawing/2014/main" id="{DE8FE3BE-1355-4D77-9DF8-0D76E555F5C4}"/>
            </a:ext>
          </a:extLst>
        </xdr:cNvPr>
        <xdr:cNvSpPr txBox="1"/>
      </xdr:nvSpPr>
      <xdr:spPr>
        <a:xfrm>
          <a:off x="29178250" y="23981834"/>
          <a:ext cx="0" cy="368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b="1">
              <a:solidFill>
                <a:sysClr val="windowText" lastClr="000000"/>
              </a:solidFill>
              <a:latin typeface="Arial Narrow" pitchFamily="34" charset="0"/>
            </a:rPr>
            <a:t>1-11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05A25-ABE8-4A29-BC66-15374E53B302}">
  <dimension ref="A1:F36"/>
  <sheetViews>
    <sheetView showGridLines="0" tabSelected="1" workbookViewId="0">
      <selection activeCell="G8" sqref="G8"/>
    </sheetView>
  </sheetViews>
  <sheetFormatPr defaultRowHeight="15" x14ac:dyDescent="0.25"/>
  <cols>
    <col min="1" max="1" width="12.7109375" customWidth="1"/>
    <col min="2" max="2" width="7.28515625" bestFit="1" customWidth="1"/>
    <col min="3" max="3" width="51.28515625" bestFit="1" customWidth="1"/>
    <col min="4" max="4" width="60.85546875" customWidth="1"/>
    <col min="6" max="6" width="11.140625" customWidth="1"/>
  </cols>
  <sheetData>
    <row r="1" spans="1:6" ht="39.6" customHeight="1" x14ac:dyDescent="0.5">
      <c r="A1" s="1559"/>
      <c r="B1" s="1560" t="s">
        <v>7691</v>
      </c>
      <c r="C1" s="1559"/>
      <c r="D1" s="1559"/>
      <c r="E1" s="1559"/>
      <c r="F1" s="1559"/>
    </row>
    <row r="2" spans="1:6" ht="6" hidden="1" customHeight="1" x14ac:dyDescent="0.25">
      <c r="A2" s="1559"/>
      <c r="B2" s="1559"/>
      <c r="C2" s="1559"/>
      <c r="D2" s="1559"/>
      <c r="E2" s="1559"/>
      <c r="F2" s="1559"/>
    </row>
    <row r="3" spans="1:6" ht="27.6" customHeight="1" x14ac:dyDescent="0.25">
      <c r="A3" s="1559"/>
      <c r="B3" s="1564" t="s">
        <v>7606</v>
      </c>
      <c r="C3" s="1559"/>
      <c r="D3" s="1559"/>
      <c r="E3" s="1559"/>
      <c r="F3" s="1559"/>
    </row>
    <row r="4" spans="1:6" ht="26.45" customHeight="1" x14ac:dyDescent="0.25">
      <c r="A4" s="1559"/>
      <c r="B4" s="1575" t="s">
        <v>7692</v>
      </c>
      <c r="C4" s="1559"/>
      <c r="D4" s="1559"/>
      <c r="E4" s="1559"/>
      <c r="F4" s="1559"/>
    </row>
    <row r="5" spans="1:6" x14ac:dyDescent="0.25">
      <c r="A5" s="1559"/>
      <c r="B5" s="1550" t="s">
        <v>7609</v>
      </c>
      <c r="C5" s="1550" t="s">
        <v>7625</v>
      </c>
      <c r="D5" s="1550" t="s">
        <v>7694</v>
      </c>
      <c r="E5" s="1559"/>
      <c r="F5" s="1559"/>
    </row>
    <row r="6" spans="1:6" s="1549" customFormat="1" ht="20.100000000000001" customHeight="1" x14ac:dyDescent="0.25">
      <c r="A6" s="1565"/>
      <c r="B6" s="1551">
        <v>1</v>
      </c>
      <c r="C6" s="1552" t="s">
        <v>7948</v>
      </c>
      <c r="D6" s="1552" t="s">
        <v>7639</v>
      </c>
      <c r="E6" s="1565"/>
      <c r="F6" s="1565"/>
    </row>
    <row r="7" spans="1:6" s="1549" customFormat="1" ht="20.100000000000001" customHeight="1" x14ac:dyDescent="0.25">
      <c r="A7" s="1565"/>
      <c r="B7" s="1551">
        <v>2</v>
      </c>
      <c r="C7" s="1552" t="s">
        <v>7640</v>
      </c>
      <c r="D7" s="1552" t="s">
        <v>7610</v>
      </c>
      <c r="E7" s="1565"/>
      <c r="F7" s="1565"/>
    </row>
    <row r="8" spans="1:6" s="1549" customFormat="1" ht="20.100000000000001" customHeight="1" x14ac:dyDescent="0.25">
      <c r="A8" s="1565"/>
      <c r="B8" s="1598">
        <v>3</v>
      </c>
      <c r="C8" s="1599" t="s">
        <v>7637</v>
      </c>
      <c r="D8" s="1599" t="s">
        <v>7611</v>
      </c>
      <c r="E8" s="1565"/>
      <c r="F8" s="1565"/>
    </row>
    <row r="9" spans="1:6" s="1549" customFormat="1" ht="20.100000000000001" customHeight="1" x14ac:dyDescent="0.25">
      <c r="A9" s="1565"/>
      <c r="B9" s="1566">
        <v>4</v>
      </c>
      <c r="C9" s="1567" t="s">
        <v>7690</v>
      </c>
      <c r="D9" s="1568" t="s">
        <v>7661</v>
      </c>
      <c r="E9" s="1565"/>
      <c r="F9" s="1565"/>
    </row>
    <row r="10" spans="1:6" s="1549" customFormat="1" ht="20.100000000000001" customHeight="1" x14ac:dyDescent="0.25">
      <c r="A10" s="1565"/>
      <c r="B10" s="1551">
        <v>5</v>
      </c>
      <c r="C10" s="1552" t="s">
        <v>7689</v>
      </c>
      <c r="D10" s="1552" t="s">
        <v>7612</v>
      </c>
      <c r="E10" s="1565"/>
      <c r="F10" s="1565"/>
    </row>
    <row r="11" spans="1:6" s="1549" customFormat="1" ht="20.100000000000001" customHeight="1" x14ac:dyDescent="0.25">
      <c r="A11" s="1565"/>
      <c r="B11" s="1551">
        <v>6</v>
      </c>
      <c r="C11" s="1552" t="s">
        <v>7713</v>
      </c>
      <c r="D11" s="1552" t="s">
        <v>7714</v>
      </c>
      <c r="E11" s="1565"/>
      <c r="F11" s="1565"/>
    </row>
    <row r="12" spans="1:6" s="1549" customFormat="1" ht="20.100000000000001" customHeight="1" x14ac:dyDescent="0.25">
      <c r="A12" s="1565"/>
      <c r="B12" s="1551">
        <v>7</v>
      </c>
      <c r="C12" s="1552" t="s">
        <v>7613</v>
      </c>
      <c r="D12" s="1552" t="s">
        <v>7614</v>
      </c>
      <c r="E12" s="1565"/>
      <c r="F12" s="1565"/>
    </row>
    <row r="13" spans="1:6" s="1549" customFormat="1" ht="20.100000000000001" customHeight="1" x14ac:dyDescent="0.25">
      <c r="A13" s="1565"/>
      <c r="B13" s="1551">
        <v>8</v>
      </c>
      <c r="C13" s="1552" t="s">
        <v>7662</v>
      </c>
      <c r="D13" s="1552" t="s">
        <v>7622</v>
      </c>
      <c r="E13" s="1565"/>
      <c r="F13" s="1565"/>
    </row>
    <row r="14" spans="1:6" s="1549" customFormat="1" ht="20.100000000000001" customHeight="1" x14ac:dyDescent="0.25">
      <c r="A14" s="1565"/>
      <c r="B14" s="1551">
        <v>9</v>
      </c>
      <c r="C14" s="1552" t="s">
        <v>7615</v>
      </c>
      <c r="D14" s="1552" t="s">
        <v>7616</v>
      </c>
      <c r="E14" s="1565"/>
      <c r="F14" s="1565"/>
    </row>
    <row r="15" spans="1:6" s="1549" customFormat="1" ht="20.100000000000001" customHeight="1" x14ac:dyDescent="0.25">
      <c r="A15" s="1565"/>
      <c r="B15" s="1551">
        <v>10</v>
      </c>
      <c r="C15" s="1552" t="s">
        <v>7617</v>
      </c>
      <c r="D15" s="1552" t="s">
        <v>7618</v>
      </c>
      <c r="E15" s="1565"/>
      <c r="F15" s="1565"/>
    </row>
    <row r="16" spans="1:6" s="1549" customFormat="1" ht="20.100000000000001" customHeight="1" x14ac:dyDescent="0.25">
      <c r="A16" s="1565"/>
      <c r="B16" s="1551">
        <v>11</v>
      </c>
      <c r="C16" s="1552" t="s">
        <v>7624</v>
      </c>
      <c r="D16" s="1552" t="s">
        <v>7623</v>
      </c>
      <c r="E16" s="1565"/>
      <c r="F16" s="1565"/>
    </row>
    <row r="17" spans="1:6" s="1549" customFormat="1" ht="20.100000000000001" customHeight="1" x14ac:dyDescent="0.25">
      <c r="A17" s="1565"/>
      <c r="B17" s="1551">
        <v>12</v>
      </c>
      <c r="C17" s="1552" t="s">
        <v>7652</v>
      </c>
      <c r="D17" s="1552" t="s">
        <v>7653</v>
      </c>
      <c r="E17" s="1565"/>
      <c r="F17" s="1565"/>
    </row>
    <row r="18" spans="1:6" s="1549" customFormat="1" ht="20.100000000000001" customHeight="1" x14ac:dyDescent="0.25">
      <c r="A18" s="1565"/>
      <c r="B18" s="1551">
        <v>13</v>
      </c>
      <c r="C18" s="1552" t="s">
        <v>7607</v>
      </c>
      <c r="D18" s="1552" t="s">
        <v>7619</v>
      </c>
      <c r="E18" s="1565"/>
      <c r="F18" s="1565"/>
    </row>
    <row r="19" spans="1:6" s="1549" customFormat="1" ht="20.100000000000001" customHeight="1" x14ac:dyDescent="0.25">
      <c r="A19" s="1565"/>
      <c r="B19" s="1551">
        <v>14</v>
      </c>
      <c r="C19" s="1552" t="s">
        <v>7608</v>
      </c>
      <c r="D19" s="1552" t="s">
        <v>7620</v>
      </c>
      <c r="E19" s="1565"/>
      <c r="F19" s="1565"/>
    </row>
    <row r="20" spans="1:6" x14ac:dyDescent="0.25">
      <c r="A20" s="1559"/>
      <c r="B20" s="1559"/>
      <c r="C20" s="1559"/>
      <c r="D20" s="1559"/>
      <c r="E20" s="1559"/>
      <c r="F20" s="1559"/>
    </row>
    <row r="21" spans="1:6" x14ac:dyDescent="0.25">
      <c r="A21" s="1559"/>
      <c r="B21" s="1559" t="s">
        <v>7715</v>
      </c>
      <c r="C21" s="1559"/>
      <c r="D21" s="1559"/>
      <c r="E21" s="1559"/>
      <c r="F21" s="1559"/>
    </row>
    <row r="22" spans="1:6" x14ac:dyDescent="0.25">
      <c r="A22" s="1559"/>
      <c r="B22" s="1559"/>
      <c r="C22" s="1559"/>
      <c r="D22" s="1559"/>
      <c r="E22" s="1559"/>
      <c r="F22" s="1559"/>
    </row>
    <row r="23" spans="1:6" x14ac:dyDescent="0.25">
      <c r="A23" s="1559"/>
      <c r="B23" s="1559"/>
      <c r="C23" s="1559"/>
      <c r="D23" s="1559"/>
      <c r="E23" s="1559"/>
      <c r="F23" s="1559"/>
    </row>
    <row r="24" spans="1:6" x14ac:dyDescent="0.25">
      <c r="A24" s="1559"/>
      <c r="B24" s="1559"/>
      <c r="C24" s="1559"/>
      <c r="D24" s="1559"/>
      <c r="E24" s="1559"/>
      <c r="F24" s="1559"/>
    </row>
    <row r="25" spans="1:6" x14ac:dyDescent="0.25">
      <c r="A25" s="1559"/>
      <c r="B25" s="1559"/>
      <c r="C25" s="1559"/>
      <c r="D25" s="1559"/>
      <c r="E25" s="1559"/>
      <c r="F25" s="1559"/>
    </row>
    <row r="26" spans="1:6" x14ac:dyDescent="0.25">
      <c r="A26" s="1559"/>
      <c r="B26" s="1559"/>
      <c r="C26" s="1559"/>
      <c r="D26" s="1559"/>
      <c r="E26" s="1559"/>
      <c r="F26" s="1559"/>
    </row>
    <row r="27" spans="1:6" x14ac:dyDescent="0.25">
      <c r="A27" s="1559"/>
      <c r="B27" s="1559"/>
      <c r="C27" s="1559"/>
      <c r="D27" s="1559"/>
      <c r="E27" s="1559"/>
      <c r="F27" s="1559"/>
    </row>
    <row r="28" spans="1:6" x14ac:dyDescent="0.25">
      <c r="A28" s="1559"/>
      <c r="B28" s="1559"/>
      <c r="C28" s="1559"/>
      <c r="D28" s="1559"/>
      <c r="E28" s="1559"/>
      <c r="F28" s="1559"/>
    </row>
    <row r="29" spans="1:6" x14ac:dyDescent="0.25">
      <c r="A29" s="1559"/>
      <c r="B29" s="1559"/>
      <c r="C29" s="1559"/>
      <c r="D29" s="1559"/>
      <c r="E29" s="1559"/>
      <c r="F29" s="1559"/>
    </row>
    <row r="30" spans="1:6" x14ac:dyDescent="0.25">
      <c r="A30" s="1559"/>
      <c r="B30" s="1559"/>
      <c r="C30" s="1559"/>
      <c r="D30" s="1559"/>
      <c r="E30" s="1559"/>
      <c r="F30" s="1559"/>
    </row>
    <row r="31" spans="1:6" x14ac:dyDescent="0.25">
      <c r="A31" s="1559"/>
      <c r="B31" s="1559"/>
      <c r="C31" s="1559"/>
      <c r="D31" s="1559"/>
      <c r="E31" s="1559"/>
      <c r="F31" s="1559"/>
    </row>
    <row r="32" spans="1:6" x14ac:dyDescent="0.25">
      <c r="A32" s="1559"/>
      <c r="B32" s="1559"/>
      <c r="C32" s="1559"/>
      <c r="D32" s="1559"/>
      <c r="E32" s="1559"/>
      <c r="F32" s="1559"/>
    </row>
    <row r="33" spans="1:6" x14ac:dyDescent="0.25">
      <c r="A33" s="1559"/>
      <c r="B33" s="1559"/>
      <c r="C33" s="1559"/>
      <c r="D33" s="1559"/>
      <c r="E33" s="1559"/>
      <c r="F33" s="1559"/>
    </row>
    <row r="34" spans="1:6" x14ac:dyDescent="0.25">
      <c r="A34" s="1559"/>
      <c r="B34" s="1559"/>
      <c r="C34" s="1559"/>
      <c r="D34" s="1559"/>
      <c r="E34" s="1559"/>
      <c r="F34" s="1559"/>
    </row>
    <row r="35" spans="1:6" x14ac:dyDescent="0.25">
      <c r="A35" s="1559"/>
      <c r="B35" s="1559"/>
      <c r="C35" s="1559"/>
      <c r="D35" s="1559"/>
      <c r="E35" s="1559"/>
      <c r="F35" s="1559"/>
    </row>
    <row r="36" spans="1:6" x14ac:dyDescent="0.25">
      <c r="A36" s="1559"/>
      <c r="B36" s="1559"/>
      <c r="C36" s="1559"/>
      <c r="D36" s="1559"/>
      <c r="E36" s="1559"/>
      <c r="F36" s="155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2F36-927C-473E-AC05-59A8DA2D3652}">
  <sheetPr>
    <pageSetUpPr fitToPage="1"/>
  </sheetPr>
  <dimension ref="A1:O85"/>
  <sheetViews>
    <sheetView topLeftCell="A51" workbookViewId="0">
      <selection activeCell="B84" sqref="B84"/>
    </sheetView>
  </sheetViews>
  <sheetFormatPr defaultRowHeight="15" x14ac:dyDescent="0.25"/>
  <cols>
    <col min="1" max="1" width="11.5703125" customWidth="1"/>
    <col min="15" max="15" width="14.42578125" customWidth="1"/>
  </cols>
  <sheetData>
    <row r="1" spans="1:15" ht="9.6" customHeight="1" x14ac:dyDescent="0.25">
      <c r="A1" s="1559"/>
      <c r="B1" s="1559"/>
      <c r="C1" s="1559"/>
      <c r="D1" s="1559"/>
      <c r="E1" s="1559"/>
      <c r="F1" s="1559"/>
      <c r="G1" s="1559"/>
      <c r="H1" s="1559"/>
      <c r="I1" s="1559"/>
      <c r="J1" s="1559"/>
      <c r="K1" s="1559"/>
      <c r="L1" s="1559"/>
      <c r="M1" s="1559"/>
      <c r="N1" s="1559"/>
      <c r="O1" s="1559"/>
    </row>
    <row r="2" spans="1:15" ht="31.5" x14ac:dyDescent="0.5">
      <c r="A2" s="1559"/>
      <c r="B2" s="1560" t="s">
        <v>7678</v>
      </c>
      <c r="C2" s="1559"/>
      <c r="D2" s="1559"/>
      <c r="E2" s="1559"/>
      <c r="F2" s="1559"/>
      <c r="G2" s="1559"/>
      <c r="H2" s="1559"/>
      <c r="I2" s="1559"/>
      <c r="J2" s="1559"/>
      <c r="K2" s="1559"/>
      <c r="L2" s="1559"/>
      <c r="M2" s="1559"/>
      <c r="N2" s="1559"/>
      <c r="O2" s="1559"/>
    </row>
    <row r="3" spans="1:15" ht="6.6" customHeight="1" x14ac:dyDescent="0.25">
      <c r="A3" s="1559"/>
      <c r="B3" s="1559"/>
      <c r="C3" s="1559"/>
      <c r="D3" s="1559"/>
      <c r="E3" s="1559"/>
      <c r="F3" s="1559"/>
      <c r="G3" s="1559"/>
      <c r="H3" s="1559"/>
      <c r="I3" s="1559"/>
      <c r="J3" s="1559"/>
      <c r="K3" s="1559"/>
      <c r="L3" s="1559"/>
      <c r="M3" s="1559"/>
      <c r="N3" s="1559"/>
      <c r="O3" s="1559"/>
    </row>
    <row r="4" spans="1:15" ht="26.25" x14ac:dyDescent="0.4">
      <c r="A4" s="1559"/>
      <c r="B4" s="1561"/>
      <c r="C4" s="1559"/>
      <c r="D4" s="1559"/>
      <c r="E4" s="1559"/>
      <c r="F4" s="1559"/>
      <c r="G4" s="1559"/>
      <c r="H4" s="1559"/>
      <c r="I4" s="1559"/>
      <c r="J4" s="1559"/>
      <c r="K4" s="1559"/>
      <c r="L4" s="1559"/>
      <c r="M4" s="1559"/>
      <c r="N4" s="1559"/>
      <c r="O4" s="1559"/>
    </row>
    <row r="5" spans="1:15" ht="7.5" customHeight="1" x14ac:dyDescent="0.25">
      <c r="A5" s="1559"/>
      <c r="B5" s="1559"/>
      <c r="C5" s="1559"/>
      <c r="D5" s="1559"/>
      <c r="E5" s="1559"/>
      <c r="F5" s="1559"/>
      <c r="G5" s="1559"/>
      <c r="H5" s="1559"/>
      <c r="I5" s="1559"/>
      <c r="J5" s="1559"/>
      <c r="K5" s="1559"/>
      <c r="L5" s="1559"/>
      <c r="M5" s="1559"/>
      <c r="N5" s="1559"/>
      <c r="O5" s="1559"/>
    </row>
    <row r="6" spans="1:15" x14ac:dyDescent="0.25">
      <c r="A6" s="1559"/>
      <c r="B6" s="1559" t="s">
        <v>8103</v>
      </c>
      <c r="C6" s="1559"/>
      <c r="D6" s="1559"/>
      <c r="E6" s="1559"/>
      <c r="F6" s="1559"/>
      <c r="G6" s="1559"/>
      <c r="H6" s="1559"/>
      <c r="I6" s="1559"/>
      <c r="J6" s="1559"/>
      <c r="K6" s="1559"/>
      <c r="L6" s="1559"/>
      <c r="M6" s="1559"/>
      <c r="N6" s="1559"/>
      <c r="O6" s="1559"/>
    </row>
    <row r="7" spans="1:15" x14ac:dyDescent="0.25">
      <c r="A7" s="1559"/>
      <c r="B7" s="1559" t="s">
        <v>8104</v>
      </c>
      <c r="C7" s="1559"/>
      <c r="D7" s="1559"/>
      <c r="E7" s="1559"/>
      <c r="F7" s="1559"/>
      <c r="G7" s="1559"/>
      <c r="H7" s="1559"/>
      <c r="I7" s="1559"/>
      <c r="J7" s="1559"/>
      <c r="K7" s="1559"/>
      <c r="L7" s="1559"/>
      <c r="M7" s="1559"/>
      <c r="N7" s="1559"/>
      <c r="O7" s="1559"/>
    </row>
    <row r="8" spans="1:15" x14ac:dyDescent="0.25">
      <c r="A8" s="1559"/>
      <c r="B8" s="1559"/>
      <c r="C8" s="1559"/>
      <c r="D8" s="1559"/>
      <c r="E8" s="1559"/>
      <c r="F8" s="1559"/>
      <c r="G8" s="1559"/>
      <c r="H8" s="1559"/>
      <c r="I8" s="1559"/>
      <c r="J8" s="1559"/>
      <c r="K8" s="1559"/>
      <c r="L8" s="1559"/>
      <c r="M8" s="1559"/>
      <c r="N8" s="1559"/>
      <c r="O8" s="1559"/>
    </row>
    <row r="9" spans="1:15" x14ac:dyDescent="0.25">
      <c r="A9" s="1559"/>
      <c r="B9" s="1559" t="s">
        <v>8105</v>
      </c>
      <c r="C9" s="1559"/>
      <c r="D9" s="1559"/>
      <c r="E9" s="1559"/>
      <c r="F9" s="1559"/>
      <c r="G9" s="1559"/>
      <c r="H9" s="1559"/>
      <c r="I9" s="1559"/>
      <c r="J9" s="1559"/>
      <c r="K9" s="1559"/>
      <c r="L9" s="1559"/>
      <c r="M9" s="1559"/>
      <c r="N9" s="1559"/>
      <c r="O9" s="1559"/>
    </row>
    <row r="10" spans="1:15" x14ac:dyDescent="0.25">
      <c r="A10" s="1559"/>
      <c r="B10" s="1559" t="s">
        <v>8106</v>
      </c>
      <c r="C10" s="1559"/>
      <c r="D10" s="1559"/>
      <c r="E10" s="1559"/>
      <c r="F10" s="1559"/>
      <c r="G10" s="1559"/>
      <c r="H10" s="1559"/>
      <c r="I10" s="1559"/>
      <c r="J10" s="1559"/>
      <c r="K10" s="1559"/>
      <c r="L10" s="1559"/>
      <c r="M10" s="1559"/>
      <c r="N10" s="1559"/>
      <c r="O10" s="1559"/>
    </row>
    <row r="11" spans="1:15" x14ac:dyDescent="0.25">
      <c r="A11" s="1559"/>
      <c r="B11" s="1559"/>
      <c r="C11" s="1559"/>
      <c r="D11" s="1559"/>
      <c r="E11" s="1559"/>
      <c r="F11" s="1559"/>
      <c r="G11" s="1559"/>
      <c r="H11" s="1559"/>
      <c r="I11" s="1559"/>
      <c r="J11" s="1559"/>
      <c r="K11" s="1559"/>
      <c r="L11" s="1559"/>
      <c r="M11" s="1559"/>
      <c r="N11" s="1559"/>
      <c r="O11" s="1559"/>
    </row>
    <row r="12" spans="1:15" ht="21" x14ac:dyDescent="0.35">
      <c r="A12" s="1559"/>
      <c r="B12" s="1569" t="s">
        <v>8107</v>
      </c>
      <c r="C12" s="1559"/>
      <c r="D12" s="1559"/>
      <c r="E12" s="1559"/>
      <c r="F12" s="1559"/>
      <c r="G12" s="1559"/>
      <c r="H12" s="1559"/>
      <c r="I12" s="1559"/>
      <c r="J12" s="1559"/>
      <c r="K12" s="1559"/>
      <c r="L12" s="1559"/>
      <c r="M12" s="1559"/>
      <c r="N12" s="1559"/>
      <c r="O12" s="1559"/>
    </row>
    <row r="13" spans="1:15" ht="8.4499999999999993" customHeight="1" x14ac:dyDescent="0.25">
      <c r="A13" s="1559"/>
      <c r="B13" s="1559"/>
      <c r="C13" s="1559"/>
      <c r="D13" s="1559"/>
      <c r="E13" s="1559"/>
      <c r="F13" s="1559"/>
      <c r="G13" s="1559"/>
      <c r="H13" s="1559"/>
      <c r="I13" s="1559"/>
      <c r="J13" s="1559"/>
      <c r="K13" s="1559"/>
      <c r="L13" s="1559"/>
      <c r="M13" s="1559"/>
      <c r="N13" s="1559"/>
      <c r="O13" s="1559"/>
    </row>
    <row r="14" spans="1:15" x14ac:dyDescent="0.25">
      <c r="A14" s="1559"/>
      <c r="B14" s="1559" t="s">
        <v>8108</v>
      </c>
      <c r="C14" s="1559"/>
      <c r="D14" s="1559"/>
      <c r="E14" s="1559"/>
      <c r="F14" s="1559"/>
      <c r="G14" s="1559"/>
      <c r="H14" s="1559"/>
      <c r="I14" s="1559"/>
      <c r="J14" s="1559"/>
      <c r="K14" s="1559"/>
      <c r="L14" s="1559"/>
      <c r="M14" s="1559"/>
      <c r="N14" s="1559"/>
      <c r="O14" s="1559"/>
    </row>
    <row r="15" spans="1:15" ht="5.0999999999999996" customHeight="1" x14ac:dyDescent="0.25">
      <c r="A15" s="1559"/>
      <c r="B15" s="1559"/>
      <c r="C15" s="1559"/>
      <c r="D15" s="1559"/>
      <c r="E15" s="1559"/>
      <c r="F15" s="1559"/>
      <c r="G15" s="1559"/>
      <c r="H15" s="1559"/>
      <c r="I15" s="1559"/>
      <c r="J15" s="1559"/>
      <c r="K15" s="1559"/>
      <c r="L15" s="1559"/>
      <c r="M15" s="1559"/>
      <c r="N15" s="1559"/>
      <c r="O15" s="1559"/>
    </row>
    <row r="16" spans="1:15" x14ac:dyDescent="0.25">
      <c r="A16" s="1559"/>
      <c r="B16" s="1563" t="s">
        <v>8109</v>
      </c>
      <c r="C16" s="1559"/>
      <c r="D16" s="1559"/>
      <c r="E16" s="1559"/>
      <c r="F16" s="1559"/>
      <c r="G16" s="1571" t="s">
        <v>7630</v>
      </c>
      <c r="H16" s="1559"/>
      <c r="I16" s="1559" t="s">
        <v>7634</v>
      </c>
      <c r="J16" s="1559"/>
      <c r="K16" s="1559"/>
      <c r="L16" s="1559"/>
      <c r="M16" s="1559"/>
      <c r="N16" s="1559"/>
      <c r="O16" s="1559"/>
    </row>
    <row r="17" spans="1:15" x14ac:dyDescent="0.25">
      <c r="A17" s="1559"/>
      <c r="B17" s="1563" t="s">
        <v>7628</v>
      </c>
      <c r="C17" s="1559"/>
      <c r="D17" s="1559"/>
      <c r="E17" s="1559"/>
      <c r="F17" s="1559"/>
      <c r="G17" s="1559" t="s">
        <v>7631</v>
      </c>
      <c r="H17" s="1559"/>
      <c r="I17" s="1559" t="s">
        <v>8110</v>
      </c>
      <c r="J17" s="1559"/>
      <c r="K17" s="1559"/>
      <c r="L17" s="1559"/>
      <c r="M17" s="1559"/>
      <c r="N17" s="1559"/>
      <c r="O17" s="1559"/>
    </row>
    <row r="18" spans="1:15" x14ac:dyDescent="0.25">
      <c r="A18" s="1559"/>
      <c r="B18" s="1563" t="s">
        <v>7629</v>
      </c>
      <c r="C18" s="1559"/>
      <c r="D18" s="1559"/>
      <c r="E18" s="1559"/>
      <c r="F18" s="1559"/>
      <c r="G18" s="1571" t="s">
        <v>7630</v>
      </c>
      <c r="H18" s="1559"/>
      <c r="I18" s="1559" t="s">
        <v>8111</v>
      </c>
      <c r="J18" s="1559"/>
      <c r="K18" s="1559"/>
      <c r="L18" s="1559"/>
      <c r="M18" s="1559"/>
      <c r="N18" s="1559"/>
      <c r="O18" s="1559"/>
    </row>
    <row r="19" spans="1:15" x14ac:dyDescent="0.25">
      <c r="A19" s="1559"/>
      <c r="B19" s="1563" t="s">
        <v>7663</v>
      </c>
      <c r="C19" s="1559"/>
      <c r="D19" s="1559"/>
      <c r="E19" s="1559"/>
      <c r="F19" s="1559"/>
      <c r="G19" s="1559" t="s">
        <v>7632</v>
      </c>
      <c r="H19" s="1559"/>
      <c r="I19" s="1559" t="s">
        <v>8112</v>
      </c>
      <c r="J19" s="1559"/>
      <c r="K19" s="1559"/>
      <c r="L19" s="1559"/>
      <c r="M19" s="1559"/>
      <c r="N19" s="1559"/>
      <c r="O19" s="1559"/>
    </row>
    <row r="20" spans="1:15" x14ac:dyDescent="0.25">
      <c r="A20" s="1559"/>
      <c r="B20" s="1563" t="s">
        <v>7626</v>
      </c>
      <c r="C20" s="1559"/>
      <c r="D20" s="1559"/>
      <c r="E20" s="1559"/>
      <c r="F20" s="1559"/>
      <c r="G20" s="1559" t="s">
        <v>7632</v>
      </c>
      <c r="H20" s="1559"/>
      <c r="I20" s="1559" t="s">
        <v>8113</v>
      </c>
      <c r="J20" s="1559"/>
      <c r="K20" s="1559"/>
      <c r="L20" s="1559"/>
      <c r="M20" s="1559"/>
      <c r="N20" s="1559"/>
      <c r="O20" s="1559"/>
    </row>
    <row r="21" spans="1:15" x14ac:dyDescent="0.25">
      <c r="A21" s="1559"/>
      <c r="B21" s="1563" t="s">
        <v>7627</v>
      </c>
      <c r="C21" s="1559"/>
      <c r="D21" s="1559"/>
      <c r="E21" s="1559"/>
      <c r="F21" s="1559"/>
      <c r="G21" s="1571" t="s">
        <v>7630</v>
      </c>
      <c r="H21" s="1559"/>
      <c r="I21" s="1559" t="s">
        <v>7636</v>
      </c>
      <c r="J21" s="1559"/>
      <c r="K21" s="1559"/>
      <c r="L21" s="1559"/>
      <c r="M21" s="1559"/>
      <c r="N21" s="1559"/>
      <c r="O21" s="1559"/>
    </row>
    <row r="22" spans="1:15" x14ac:dyDescent="0.25">
      <c r="A22" s="1559"/>
      <c r="B22" s="1563" t="s">
        <v>7635</v>
      </c>
      <c r="C22" s="1559"/>
      <c r="D22" s="1559"/>
      <c r="E22" s="1559"/>
      <c r="F22" s="1559"/>
      <c r="G22" s="1559" t="s">
        <v>7633</v>
      </c>
      <c r="H22" s="1559"/>
      <c r="I22" s="1559" t="s">
        <v>7664</v>
      </c>
      <c r="J22" s="1559"/>
      <c r="K22" s="1559"/>
      <c r="L22" s="1559"/>
      <c r="M22" s="1559"/>
      <c r="N22" s="1559"/>
      <c r="O22" s="1559"/>
    </row>
    <row r="23" spans="1:15" x14ac:dyDescent="0.25">
      <c r="A23" s="1559"/>
      <c r="B23" s="1559"/>
      <c r="C23" s="1559"/>
      <c r="D23" s="1559"/>
      <c r="E23" s="1559"/>
      <c r="F23" s="1559"/>
      <c r="G23" s="1559"/>
      <c r="H23" s="1559"/>
      <c r="I23" s="1559"/>
      <c r="J23" s="1559"/>
      <c r="K23" s="1559"/>
      <c r="L23" s="1559"/>
      <c r="M23" s="1559"/>
      <c r="N23" s="1559"/>
      <c r="O23" s="1559"/>
    </row>
    <row r="24" spans="1:15" ht="21" x14ac:dyDescent="0.35">
      <c r="A24" s="1559"/>
      <c r="B24" s="1569" t="s">
        <v>8114</v>
      </c>
      <c r="C24" s="1559"/>
      <c r="D24" s="1559"/>
      <c r="E24" s="1559"/>
      <c r="F24" s="1559"/>
      <c r="G24" s="1559"/>
      <c r="H24" s="1559"/>
      <c r="I24" s="1559"/>
      <c r="J24" s="1559"/>
      <c r="K24" s="1559"/>
      <c r="L24" s="1559"/>
      <c r="M24" s="1559"/>
      <c r="N24" s="1559"/>
      <c r="O24" s="1559"/>
    </row>
    <row r="25" spans="1:15" ht="18.600000000000001" customHeight="1" x14ac:dyDescent="0.25">
      <c r="A25" s="1559"/>
      <c r="B25" s="1559" t="s">
        <v>8115</v>
      </c>
      <c r="C25" s="1559"/>
      <c r="D25" s="1559"/>
      <c r="E25" s="1559"/>
      <c r="F25" s="1559"/>
      <c r="G25" s="1559"/>
      <c r="H25" s="1559"/>
      <c r="I25" s="1559"/>
      <c r="J25" s="1559"/>
      <c r="K25" s="1559"/>
      <c r="L25" s="1559"/>
      <c r="M25" s="1559"/>
      <c r="N25" s="1559"/>
      <c r="O25" s="1559"/>
    </row>
    <row r="26" spans="1:15" x14ac:dyDescent="0.25">
      <c r="A26" s="1559"/>
      <c r="B26" s="1559" t="s">
        <v>8116</v>
      </c>
      <c r="C26" s="1559"/>
      <c r="D26" s="1559"/>
      <c r="E26" s="1559"/>
      <c r="F26" s="1559"/>
      <c r="G26" s="1559"/>
      <c r="H26" s="1559"/>
      <c r="I26" s="1559"/>
      <c r="J26" s="1559"/>
      <c r="K26" s="1559"/>
      <c r="L26" s="1559"/>
      <c r="M26" s="1559"/>
      <c r="N26" s="1559"/>
      <c r="O26" s="1559"/>
    </row>
    <row r="27" spans="1:15" x14ac:dyDescent="0.25">
      <c r="A27" s="1559"/>
      <c r="B27" s="1559"/>
      <c r="C27" s="1559"/>
      <c r="D27" s="1559"/>
      <c r="E27" s="1559"/>
      <c r="F27" s="1559"/>
      <c r="G27" s="1559"/>
      <c r="H27" s="1559"/>
      <c r="I27" s="1559"/>
      <c r="J27" s="1559"/>
      <c r="K27" s="1559"/>
      <c r="L27" s="1559"/>
      <c r="M27" s="1559"/>
      <c r="N27" s="1559"/>
      <c r="O27" s="1559"/>
    </row>
    <row r="28" spans="1:15" x14ac:dyDescent="0.25">
      <c r="A28" s="1559"/>
      <c r="B28" s="1559" t="s">
        <v>8117</v>
      </c>
      <c r="C28" s="1559"/>
      <c r="D28" s="1559"/>
      <c r="E28" s="1559"/>
      <c r="F28" s="1559"/>
      <c r="G28" s="1559"/>
      <c r="H28" s="1559"/>
      <c r="I28" s="1559"/>
      <c r="J28" s="1559"/>
      <c r="K28" s="1559"/>
      <c r="L28" s="1559"/>
      <c r="M28" s="1559"/>
      <c r="N28" s="1559"/>
      <c r="O28" s="1559"/>
    </row>
    <row r="29" spans="1:15" x14ac:dyDescent="0.25">
      <c r="A29" s="1559"/>
      <c r="B29" s="1559"/>
      <c r="C29" s="1559"/>
      <c r="D29" s="1559"/>
      <c r="E29" s="1559"/>
      <c r="F29" s="1559"/>
      <c r="G29" s="1559"/>
      <c r="H29" s="1559"/>
      <c r="I29" s="1559"/>
      <c r="J29" s="1559"/>
      <c r="K29" s="1559"/>
      <c r="L29" s="1559"/>
      <c r="M29" s="1559"/>
      <c r="N29" s="1559"/>
      <c r="O29" s="1559"/>
    </row>
    <row r="30" spans="1:15" x14ac:dyDescent="0.25">
      <c r="A30" s="1559"/>
      <c r="B30" s="1559" t="s">
        <v>8118</v>
      </c>
      <c r="C30" s="1559"/>
      <c r="D30" s="1559"/>
      <c r="E30" s="1559"/>
      <c r="F30" s="1559"/>
      <c r="G30" s="1559"/>
      <c r="H30" s="1559"/>
      <c r="I30" s="1559"/>
      <c r="J30" s="1559"/>
      <c r="K30" s="1559"/>
      <c r="L30" s="1559"/>
      <c r="M30" s="1559"/>
      <c r="N30" s="1559"/>
      <c r="O30" s="1559"/>
    </row>
    <row r="31" spans="1:15" x14ac:dyDescent="0.25">
      <c r="A31" s="1559"/>
      <c r="B31" s="1559" t="s">
        <v>8119</v>
      </c>
      <c r="C31" s="1559"/>
      <c r="D31" s="1559"/>
      <c r="E31" s="1559"/>
      <c r="F31" s="1559"/>
      <c r="G31" s="1559"/>
      <c r="H31" s="1559"/>
      <c r="I31" s="1559"/>
      <c r="J31" s="1559"/>
      <c r="K31" s="1559"/>
      <c r="L31" s="1559"/>
      <c r="M31" s="1559"/>
      <c r="N31" s="1559"/>
      <c r="O31" s="1559"/>
    </row>
    <row r="32" spans="1:15" x14ac:dyDescent="0.25">
      <c r="A32" s="1559"/>
      <c r="B32" s="1559"/>
      <c r="C32" s="1559"/>
      <c r="D32" s="1559"/>
      <c r="E32" s="1559"/>
      <c r="F32" s="1559"/>
      <c r="G32" s="1559"/>
      <c r="H32" s="1559"/>
      <c r="I32" s="1559"/>
      <c r="J32" s="1559"/>
      <c r="K32" s="1559"/>
      <c r="L32" s="1559"/>
      <c r="M32" s="1559"/>
      <c r="N32" s="1559"/>
      <c r="O32" s="1559"/>
    </row>
    <row r="33" spans="1:15" x14ac:dyDescent="0.25">
      <c r="A33" s="1559"/>
      <c r="B33" s="1559" t="s">
        <v>8120</v>
      </c>
      <c r="C33" s="1559"/>
      <c r="D33" s="1559"/>
      <c r="E33" s="1559"/>
      <c r="F33" s="1559"/>
      <c r="G33" s="1559"/>
      <c r="H33" s="1559"/>
      <c r="I33" s="1559"/>
      <c r="J33" s="1559"/>
      <c r="K33" s="1559"/>
      <c r="L33" s="1559"/>
      <c r="M33" s="1559"/>
      <c r="N33" s="1559"/>
      <c r="O33" s="1559"/>
    </row>
    <row r="34" spans="1:15" x14ac:dyDescent="0.25">
      <c r="A34" s="1559"/>
      <c r="B34" s="1559" t="s">
        <v>8121</v>
      </c>
      <c r="C34" s="1559"/>
      <c r="D34" s="1559"/>
      <c r="E34" s="1559"/>
      <c r="F34" s="1559"/>
      <c r="G34" s="1559"/>
      <c r="H34" s="1559"/>
      <c r="I34" s="1559"/>
      <c r="J34" s="1559"/>
      <c r="K34" s="1559"/>
      <c r="L34" s="1559"/>
      <c r="M34" s="1559"/>
      <c r="N34" s="1559"/>
      <c r="O34" s="1559"/>
    </row>
    <row r="35" spans="1:15" x14ac:dyDescent="0.25">
      <c r="A35" s="1559"/>
      <c r="B35" s="1559" t="s">
        <v>8122</v>
      </c>
      <c r="C35" s="1559"/>
      <c r="D35" s="1559"/>
      <c r="E35" s="1559"/>
      <c r="F35" s="1559"/>
      <c r="G35" s="1559"/>
      <c r="H35" s="1559"/>
      <c r="I35" s="1559"/>
      <c r="J35" s="1559"/>
      <c r="K35" s="1559"/>
      <c r="L35" s="1559"/>
      <c r="M35" s="1559"/>
      <c r="N35" s="1559"/>
      <c r="O35" s="1559"/>
    </row>
    <row r="36" spans="1:15" x14ac:dyDescent="0.25">
      <c r="A36" s="1559"/>
      <c r="B36" s="1559"/>
      <c r="C36" s="1559"/>
      <c r="D36" s="1559"/>
      <c r="E36" s="1559"/>
      <c r="F36" s="1559"/>
      <c r="G36" s="1559"/>
      <c r="H36" s="1559"/>
      <c r="I36" s="1559"/>
      <c r="J36" s="1559"/>
      <c r="K36" s="1559"/>
      <c r="L36" s="1559"/>
      <c r="M36" s="1559"/>
      <c r="N36" s="1559"/>
      <c r="O36" s="1559"/>
    </row>
    <row r="37" spans="1:15" x14ac:dyDescent="0.25">
      <c r="A37" s="1559"/>
      <c r="B37" s="1559" t="s">
        <v>8123</v>
      </c>
      <c r="C37" s="1559"/>
      <c r="D37" s="1559"/>
      <c r="E37" s="1559"/>
      <c r="F37" s="1559"/>
      <c r="G37" s="1559"/>
      <c r="H37" s="1559"/>
      <c r="I37" s="1559"/>
      <c r="J37" s="1559"/>
      <c r="K37" s="1559"/>
      <c r="L37" s="1559"/>
      <c r="M37" s="1559"/>
      <c r="N37" s="1559"/>
      <c r="O37" s="1559"/>
    </row>
    <row r="38" spans="1:15" x14ac:dyDescent="0.25">
      <c r="A38" s="1559"/>
      <c r="B38" s="1559"/>
      <c r="C38" s="1559"/>
      <c r="D38" s="1559"/>
      <c r="E38" s="1559"/>
      <c r="F38" s="1559"/>
      <c r="G38" s="1559"/>
      <c r="H38" s="1559"/>
      <c r="I38" s="1559"/>
      <c r="J38" s="1559"/>
      <c r="K38" s="1559"/>
      <c r="L38" s="1559"/>
      <c r="M38" s="1559"/>
      <c r="N38" s="1559"/>
      <c r="O38" s="1559"/>
    </row>
    <row r="39" spans="1:15" x14ac:dyDescent="0.25">
      <c r="A39" s="1559"/>
      <c r="B39" s="1559" t="s">
        <v>8124</v>
      </c>
      <c r="C39" s="1559"/>
      <c r="D39" s="1559"/>
      <c r="E39" s="1559"/>
      <c r="F39" s="1559"/>
      <c r="G39" s="1559"/>
      <c r="H39" s="1559"/>
      <c r="I39" s="1559"/>
      <c r="J39" s="1559"/>
      <c r="K39" s="1559"/>
      <c r="L39" s="1559"/>
      <c r="M39" s="1559"/>
      <c r="N39" s="1559"/>
      <c r="O39" s="1559"/>
    </row>
    <row r="40" spans="1:15" x14ac:dyDescent="0.25">
      <c r="A40" s="1559"/>
      <c r="B40" s="1559"/>
      <c r="C40" s="1559"/>
      <c r="D40" s="1559"/>
      <c r="E40" s="1559"/>
      <c r="F40" s="1559"/>
      <c r="G40" s="1559"/>
      <c r="H40" s="1559"/>
      <c r="I40" s="1559"/>
      <c r="J40" s="1559"/>
      <c r="K40" s="1559"/>
      <c r="L40" s="1559"/>
      <c r="M40" s="1559"/>
      <c r="N40" s="1559"/>
      <c r="O40" s="1559"/>
    </row>
    <row r="41" spans="1:15" x14ac:dyDescent="0.25">
      <c r="A41" s="1559"/>
      <c r="B41" s="1570">
        <v>1</v>
      </c>
      <c r="C41" s="1559" t="s">
        <v>8125</v>
      </c>
      <c r="D41" s="1559"/>
      <c r="E41" s="1559"/>
      <c r="F41" s="1559"/>
      <c r="G41" s="1559"/>
      <c r="H41" s="1559"/>
      <c r="I41" s="1559"/>
      <c r="J41" s="1559"/>
      <c r="K41" s="1559"/>
      <c r="L41" s="1559"/>
      <c r="M41" s="1559"/>
      <c r="N41" s="1559"/>
      <c r="O41" s="1559"/>
    </row>
    <row r="42" spans="1:15" x14ac:dyDescent="0.25">
      <c r="A42" s="1559"/>
      <c r="B42" s="1570">
        <v>2</v>
      </c>
      <c r="C42" s="1559" t="s">
        <v>8129</v>
      </c>
      <c r="D42" s="1559"/>
      <c r="E42" s="1559"/>
      <c r="F42" s="1559"/>
      <c r="G42" s="1559"/>
      <c r="H42" s="1559"/>
      <c r="I42" s="1559"/>
      <c r="J42" s="1559"/>
      <c r="K42" s="1559"/>
      <c r="L42" s="1559"/>
      <c r="M42" s="1559"/>
      <c r="N42" s="1559"/>
      <c r="O42" s="1559"/>
    </row>
    <row r="43" spans="1:15" x14ac:dyDescent="0.25">
      <c r="A43" s="1559"/>
      <c r="B43" s="1570">
        <v>3</v>
      </c>
      <c r="C43" s="1559" t="s">
        <v>8126</v>
      </c>
      <c r="D43" s="1559"/>
      <c r="E43" s="1559"/>
      <c r="F43" s="1559"/>
      <c r="G43" s="1559"/>
      <c r="H43" s="1559"/>
      <c r="I43" s="1559"/>
      <c r="J43" s="1559"/>
      <c r="K43" s="1559"/>
      <c r="L43" s="1559"/>
      <c r="M43" s="1559"/>
      <c r="N43" s="1559"/>
      <c r="O43" s="1559"/>
    </row>
    <row r="44" spans="1:15" x14ac:dyDescent="0.25">
      <c r="A44" s="1559"/>
      <c r="B44" s="1559"/>
      <c r="C44" s="1559" t="s">
        <v>8128</v>
      </c>
      <c r="D44" s="1559"/>
      <c r="E44" s="1559"/>
      <c r="F44" s="1559"/>
      <c r="G44" s="1559"/>
      <c r="H44" s="1559"/>
      <c r="I44" s="1559"/>
      <c r="J44" s="1559"/>
      <c r="K44" s="1559"/>
      <c r="L44" s="1559"/>
      <c r="M44" s="1559"/>
      <c r="N44" s="1559"/>
      <c r="O44" s="1559"/>
    </row>
    <row r="45" spans="1:15" x14ac:dyDescent="0.25">
      <c r="A45" s="1559"/>
      <c r="B45" s="1559"/>
      <c r="C45" s="1559" t="s">
        <v>8127</v>
      </c>
      <c r="D45" s="1559"/>
      <c r="E45" s="1559"/>
      <c r="F45" s="1559"/>
      <c r="G45" s="1559"/>
      <c r="H45" s="1559"/>
      <c r="I45" s="1559"/>
      <c r="J45" s="1559"/>
      <c r="K45" s="1559"/>
      <c r="L45" s="1559"/>
      <c r="M45" s="1559"/>
      <c r="N45" s="1559"/>
      <c r="O45" s="1559"/>
    </row>
    <row r="46" spans="1:15" x14ac:dyDescent="0.25">
      <c r="A46" s="1559"/>
      <c r="B46" s="1570">
        <v>4</v>
      </c>
      <c r="C46" s="1559" t="s">
        <v>8130</v>
      </c>
      <c r="D46" s="1559"/>
      <c r="E46" s="1559"/>
      <c r="F46" s="1559"/>
      <c r="G46" s="1559"/>
      <c r="H46" s="1559"/>
      <c r="I46" s="1559"/>
      <c r="J46" s="1559"/>
      <c r="K46" s="1559"/>
      <c r="L46" s="1559"/>
      <c r="M46" s="1559"/>
      <c r="N46" s="1559"/>
      <c r="O46" s="1559"/>
    </row>
    <row r="47" spans="1:15" x14ac:dyDescent="0.25">
      <c r="A47" s="1559"/>
      <c r="B47" s="1570"/>
      <c r="C47" s="1559" t="s">
        <v>8131</v>
      </c>
      <c r="D47" s="1559"/>
      <c r="E47" s="1559"/>
      <c r="F47" s="1559"/>
      <c r="G47" s="1559"/>
      <c r="H47" s="1559"/>
      <c r="I47" s="1559"/>
      <c r="J47" s="1559"/>
      <c r="K47" s="1559"/>
      <c r="L47" s="1559"/>
      <c r="M47" s="1559"/>
      <c r="N47" s="1559"/>
      <c r="O47" s="1559"/>
    </row>
    <row r="48" spans="1:15" x14ac:dyDescent="0.25">
      <c r="A48" s="1559"/>
      <c r="B48" s="1570">
        <v>5</v>
      </c>
      <c r="C48" s="1559" t="s">
        <v>8132</v>
      </c>
      <c r="D48" s="1559"/>
      <c r="E48" s="1559"/>
      <c r="F48" s="1559"/>
      <c r="G48" s="1559"/>
      <c r="H48" s="1559"/>
      <c r="I48" s="1559"/>
      <c r="J48" s="1559"/>
      <c r="K48" s="1559"/>
      <c r="L48" s="1559"/>
      <c r="M48" s="1559"/>
      <c r="N48" s="1559"/>
      <c r="O48" s="1559"/>
    </row>
    <row r="49" spans="1:15" x14ac:dyDescent="0.25">
      <c r="A49" s="1559"/>
      <c r="B49" s="1559"/>
      <c r="C49" s="1559" t="s">
        <v>8133</v>
      </c>
      <c r="D49" s="1559"/>
      <c r="E49" s="1559"/>
      <c r="F49" s="1559"/>
      <c r="G49" s="1559"/>
      <c r="H49" s="1559"/>
      <c r="I49" s="1559"/>
      <c r="J49" s="1559"/>
      <c r="K49" s="1559"/>
      <c r="L49" s="1559"/>
      <c r="M49" s="1559"/>
      <c r="N49" s="1559"/>
      <c r="O49" s="1559"/>
    </row>
    <row r="50" spans="1:15" x14ac:dyDescent="0.25">
      <c r="A50" s="1559"/>
      <c r="B50" s="1559"/>
      <c r="C50" s="1559" t="s">
        <v>8134</v>
      </c>
      <c r="D50" s="1559"/>
      <c r="E50" s="1559"/>
      <c r="F50" s="1559"/>
      <c r="G50" s="1559"/>
      <c r="H50" s="1559"/>
      <c r="I50" s="1559"/>
      <c r="J50" s="1559"/>
      <c r="K50" s="1559"/>
      <c r="L50" s="1559"/>
      <c r="M50" s="1559"/>
      <c r="N50" s="1559"/>
      <c r="O50" s="1559"/>
    </row>
    <row r="51" spans="1:15" x14ac:dyDescent="0.25">
      <c r="A51" s="1559"/>
      <c r="B51" s="1570">
        <v>6</v>
      </c>
      <c r="C51" s="1559" t="s">
        <v>8135</v>
      </c>
      <c r="D51" s="1559"/>
      <c r="E51" s="1559"/>
      <c r="F51" s="1559"/>
      <c r="G51" s="1559"/>
      <c r="H51" s="1559"/>
      <c r="I51" s="1559"/>
      <c r="J51" s="1559"/>
      <c r="K51" s="1559"/>
      <c r="L51" s="1559"/>
      <c r="M51" s="1559"/>
      <c r="N51" s="1559"/>
      <c r="O51" s="1559"/>
    </row>
    <row r="52" spans="1:15" x14ac:dyDescent="0.25">
      <c r="A52" s="1559"/>
      <c r="B52" s="1559"/>
      <c r="C52" s="1559"/>
      <c r="D52" s="1559"/>
      <c r="E52" s="1559"/>
      <c r="F52" s="1559"/>
      <c r="G52" s="1559"/>
      <c r="H52" s="1559"/>
      <c r="I52" s="1559"/>
      <c r="J52" s="1559"/>
      <c r="K52" s="1559"/>
      <c r="L52" s="1559"/>
      <c r="M52" s="1559"/>
      <c r="N52" s="1559"/>
      <c r="O52" s="1559"/>
    </row>
    <row r="53" spans="1:15" ht="21" x14ac:dyDescent="0.35">
      <c r="A53" s="1559"/>
      <c r="B53" s="1569" t="s">
        <v>8136</v>
      </c>
      <c r="C53" s="1737"/>
      <c r="D53" s="1737"/>
      <c r="E53" s="1737"/>
      <c r="F53" s="1737"/>
      <c r="G53" s="1737"/>
      <c r="H53" s="1559"/>
      <c r="I53" s="1559"/>
      <c r="J53" s="1559"/>
      <c r="K53" s="1559"/>
      <c r="L53" s="1559"/>
      <c r="M53" s="1559"/>
      <c r="N53" s="1559"/>
      <c r="O53" s="1559"/>
    </row>
    <row r="54" spans="1:15" ht="6" customHeight="1" x14ac:dyDescent="0.25">
      <c r="A54" s="1559"/>
      <c r="B54" s="1559"/>
      <c r="C54" s="1559"/>
      <c r="D54" s="1559"/>
      <c r="E54" s="1559"/>
      <c r="F54" s="1559"/>
      <c r="G54" s="1559"/>
      <c r="H54" s="1559"/>
      <c r="I54" s="1559"/>
      <c r="J54" s="1559"/>
      <c r="K54" s="1559"/>
      <c r="L54" s="1559"/>
      <c r="M54" s="1559"/>
      <c r="N54" s="1559"/>
      <c r="O54" s="1559"/>
    </row>
    <row r="55" spans="1:15" ht="12" customHeight="1" x14ac:dyDescent="0.25">
      <c r="A55" s="1559"/>
      <c r="B55" s="1559" t="s">
        <v>8137</v>
      </c>
      <c r="C55" s="1559"/>
      <c r="D55" s="1559"/>
      <c r="E55" s="1559"/>
      <c r="F55" s="1559"/>
      <c r="G55" s="1559"/>
      <c r="H55" s="1559"/>
      <c r="I55" s="1559"/>
      <c r="J55" s="1559"/>
      <c r="K55" s="1559"/>
      <c r="L55" s="1559"/>
      <c r="M55" s="1559"/>
      <c r="N55" s="1559"/>
      <c r="O55" s="1559"/>
    </row>
    <row r="56" spans="1:15" x14ac:dyDescent="0.25">
      <c r="A56" s="1559"/>
      <c r="B56" s="1559" t="s">
        <v>7648</v>
      </c>
      <c r="C56" s="1576" t="s">
        <v>8138</v>
      </c>
      <c r="D56" s="1559"/>
      <c r="E56" s="1559"/>
      <c r="F56" s="1559"/>
      <c r="G56" s="1559"/>
      <c r="H56" s="1559"/>
      <c r="I56" s="1559"/>
      <c r="J56" s="1559"/>
      <c r="K56" s="1559"/>
      <c r="L56" s="1559"/>
      <c r="M56" s="1559"/>
      <c r="N56" s="1559"/>
      <c r="O56" s="1559"/>
    </row>
    <row r="57" spans="1:15" x14ac:dyDescent="0.25">
      <c r="A57" s="1559"/>
      <c r="B57" s="1559" t="s">
        <v>7649</v>
      </c>
      <c r="C57" s="1576" t="s">
        <v>8139</v>
      </c>
      <c r="D57" s="1559"/>
      <c r="E57" s="1559"/>
      <c r="F57" s="1559"/>
      <c r="G57" s="1559"/>
      <c r="H57" s="1559"/>
      <c r="I57" s="1559"/>
      <c r="J57" s="1559"/>
      <c r="K57" s="1559"/>
      <c r="L57" s="1559"/>
      <c r="M57" s="1559"/>
      <c r="N57" s="1559"/>
      <c r="O57" s="1559"/>
    </row>
    <row r="58" spans="1:15" x14ac:dyDescent="0.25">
      <c r="A58" s="1559"/>
      <c r="B58" s="1559" t="s">
        <v>7650</v>
      </c>
      <c r="C58" s="1576" t="s">
        <v>8140</v>
      </c>
      <c r="D58" s="1559"/>
      <c r="E58" s="1559"/>
      <c r="F58" s="1559"/>
      <c r="G58" s="1559"/>
      <c r="H58" s="1559"/>
      <c r="I58" s="1559"/>
      <c r="J58" s="1559"/>
      <c r="K58" s="1559"/>
      <c r="L58" s="1559"/>
      <c r="M58" s="1559"/>
      <c r="N58" s="1559"/>
      <c r="O58" s="1559"/>
    </row>
    <row r="59" spans="1:15" x14ac:dyDescent="0.25">
      <c r="A59" s="1559"/>
      <c r="B59" s="1559" t="s">
        <v>7651</v>
      </c>
      <c r="C59" s="1576" t="s">
        <v>8141</v>
      </c>
      <c r="D59" s="1559"/>
      <c r="E59" s="1559"/>
      <c r="F59" s="1559"/>
      <c r="G59" s="1559"/>
      <c r="H59" s="1559"/>
      <c r="I59" s="1559"/>
      <c r="J59" s="1559"/>
      <c r="K59" s="1559"/>
      <c r="L59" s="1559"/>
      <c r="M59" s="1559"/>
      <c r="N59" s="1559"/>
      <c r="O59" s="1559"/>
    </row>
    <row r="60" spans="1:15" x14ac:dyDescent="0.25">
      <c r="A60" s="1559"/>
      <c r="B60" s="1559"/>
      <c r="C60" s="1559"/>
      <c r="D60" s="1559"/>
      <c r="E60" s="1559"/>
      <c r="F60" s="1559"/>
      <c r="G60" s="1559"/>
      <c r="H60" s="1559"/>
      <c r="I60" s="1559"/>
      <c r="J60" s="1559"/>
      <c r="K60" s="1559"/>
      <c r="L60" s="1559"/>
      <c r="M60" s="1559"/>
      <c r="N60" s="1559"/>
      <c r="O60" s="1559"/>
    </row>
    <row r="61" spans="1:15" ht="21" x14ac:dyDescent="0.35">
      <c r="A61" s="1559"/>
      <c r="B61" s="1569" t="s">
        <v>7641</v>
      </c>
      <c r="C61" s="1737"/>
      <c r="D61" s="1737"/>
      <c r="E61" s="1559"/>
      <c r="F61" s="1559"/>
      <c r="G61" s="1559"/>
      <c r="H61" s="1559"/>
      <c r="I61" s="1559"/>
      <c r="J61" s="1559"/>
      <c r="K61" s="1559"/>
      <c r="L61" s="1559"/>
      <c r="M61" s="1559"/>
      <c r="N61" s="1559"/>
      <c r="O61" s="1559"/>
    </row>
    <row r="62" spans="1:15" ht="6.95" customHeight="1" x14ac:dyDescent="0.25">
      <c r="A62" s="1559"/>
      <c r="B62" s="1559"/>
      <c r="C62" s="1559"/>
      <c r="D62" s="1559"/>
      <c r="E62" s="1559"/>
      <c r="F62" s="1559"/>
      <c r="G62" s="1559"/>
      <c r="H62" s="1559"/>
      <c r="I62" s="1559"/>
      <c r="J62" s="1559"/>
      <c r="K62" s="1559"/>
      <c r="L62" s="1559"/>
      <c r="M62" s="1559"/>
      <c r="N62" s="1559"/>
      <c r="O62" s="1559"/>
    </row>
    <row r="63" spans="1:15" x14ac:dyDescent="0.25">
      <c r="A63" s="1559"/>
      <c r="B63" s="1559" t="s">
        <v>8142</v>
      </c>
      <c r="C63" s="1559"/>
      <c r="D63" s="1559"/>
      <c r="E63" s="1559"/>
      <c r="F63" s="1559"/>
      <c r="G63" s="1559"/>
      <c r="H63" s="1559"/>
      <c r="I63" s="1559"/>
      <c r="J63" s="1559"/>
      <c r="K63" s="1559"/>
      <c r="L63" s="1559"/>
      <c r="M63" s="1559"/>
      <c r="N63" s="1559"/>
      <c r="O63" s="1559"/>
    </row>
    <row r="64" spans="1:15" x14ac:dyDescent="0.25">
      <c r="A64" s="1559"/>
      <c r="B64" s="1572" t="s">
        <v>7642</v>
      </c>
      <c r="C64" s="1559" t="s">
        <v>8143</v>
      </c>
      <c r="D64" s="1559"/>
      <c r="E64" s="1559"/>
      <c r="F64" s="1559"/>
      <c r="G64" s="1559"/>
      <c r="H64" s="1559"/>
      <c r="I64" s="1559"/>
      <c r="J64" s="1559"/>
      <c r="K64" s="1559"/>
      <c r="L64" s="1559"/>
      <c r="M64" s="1559"/>
      <c r="N64" s="1559"/>
      <c r="O64" s="1559"/>
    </row>
    <row r="65" spans="1:15" x14ac:dyDescent="0.25">
      <c r="A65" s="1559"/>
      <c r="B65" s="1572" t="s">
        <v>7643</v>
      </c>
      <c r="C65" s="1559" t="s">
        <v>8144</v>
      </c>
      <c r="D65" s="1559"/>
      <c r="E65" s="1559"/>
      <c r="F65" s="1559"/>
      <c r="G65" s="1559"/>
      <c r="H65" s="1559"/>
      <c r="I65" s="1559"/>
      <c r="J65" s="1559"/>
      <c r="K65" s="1559"/>
      <c r="L65" s="1559"/>
      <c r="M65" s="1559"/>
      <c r="N65" s="1559"/>
      <c r="O65" s="1559"/>
    </row>
    <row r="66" spans="1:15" x14ac:dyDescent="0.25">
      <c r="A66" s="1559"/>
      <c r="B66" s="1572" t="s">
        <v>7644</v>
      </c>
      <c r="C66" s="1559" t="s">
        <v>8145</v>
      </c>
      <c r="D66" s="1559"/>
      <c r="E66" s="1559"/>
      <c r="F66" s="1559"/>
      <c r="G66" s="1559"/>
      <c r="H66" s="1559"/>
      <c r="I66" s="1559"/>
      <c r="J66" s="1559"/>
      <c r="K66" s="1559"/>
      <c r="L66" s="1559"/>
      <c r="M66" s="1559"/>
      <c r="N66" s="1559"/>
      <c r="O66" s="1559"/>
    </row>
    <row r="67" spans="1:15" x14ac:dyDescent="0.25">
      <c r="A67" s="1559"/>
      <c r="B67" s="1572" t="s">
        <v>7645</v>
      </c>
      <c r="C67" s="1559" t="s">
        <v>8146</v>
      </c>
      <c r="D67" s="1559"/>
      <c r="E67" s="1559"/>
      <c r="F67" s="1559"/>
      <c r="G67" s="1559"/>
      <c r="H67" s="1559"/>
      <c r="I67" s="1559"/>
      <c r="J67" s="1559"/>
      <c r="K67" s="1559"/>
      <c r="L67" s="1559"/>
      <c r="M67" s="1559"/>
      <c r="N67" s="1559"/>
      <c r="O67" s="1559"/>
    </row>
    <row r="68" spans="1:15" x14ac:dyDescent="0.25">
      <c r="A68" s="1559"/>
      <c r="B68" s="1559"/>
      <c r="C68" s="1559"/>
      <c r="D68" s="1559"/>
      <c r="E68" s="1559"/>
      <c r="F68" s="1559"/>
      <c r="G68" s="1559"/>
      <c r="H68" s="1559"/>
      <c r="I68" s="1559"/>
      <c r="J68" s="1559"/>
      <c r="K68" s="1559"/>
      <c r="L68" s="1559"/>
      <c r="M68" s="1559"/>
      <c r="N68" s="1559"/>
      <c r="O68" s="1559"/>
    </row>
    <row r="69" spans="1:15" ht="21" x14ac:dyDescent="0.35">
      <c r="A69" s="1559"/>
      <c r="B69" s="1569" t="s">
        <v>8147</v>
      </c>
      <c r="C69" s="1559"/>
      <c r="D69" s="1559"/>
      <c r="E69" s="1559"/>
      <c r="F69" s="1559"/>
      <c r="G69" s="1559"/>
      <c r="H69" s="1559"/>
      <c r="I69" s="1559"/>
      <c r="J69" s="1559"/>
      <c r="K69" s="1559"/>
      <c r="L69" s="1559"/>
      <c r="M69" s="1559"/>
      <c r="N69" s="1559"/>
      <c r="O69" s="1559"/>
    </row>
    <row r="70" spans="1:15" ht="5.0999999999999996" customHeight="1" x14ac:dyDescent="0.25">
      <c r="A70" s="1559"/>
      <c r="B70" s="1559"/>
      <c r="C70" s="1559"/>
      <c r="D70" s="1559"/>
      <c r="E70" s="1559"/>
      <c r="F70" s="1559"/>
      <c r="G70" s="1559"/>
      <c r="H70" s="1559"/>
      <c r="I70" s="1559"/>
      <c r="J70" s="1559"/>
      <c r="K70" s="1559"/>
      <c r="L70" s="1559"/>
      <c r="M70" s="1559"/>
      <c r="N70" s="1559"/>
      <c r="O70" s="1559"/>
    </row>
    <row r="71" spans="1:15" x14ac:dyDescent="0.25">
      <c r="A71" s="1559"/>
      <c r="B71" s="1738" t="s">
        <v>7711</v>
      </c>
      <c r="C71" s="1559"/>
      <c r="D71" s="1559"/>
      <c r="E71" s="1559"/>
      <c r="F71" s="1559"/>
      <c r="G71" s="1559"/>
      <c r="H71" s="1559"/>
      <c r="I71" s="1559"/>
      <c r="J71" s="1559"/>
      <c r="K71" s="1559"/>
      <c r="L71" s="1559"/>
      <c r="M71" s="1559"/>
      <c r="N71" s="1559"/>
      <c r="O71" s="1559"/>
    </row>
    <row r="72" spans="1:15" x14ac:dyDescent="0.25">
      <c r="A72" s="1559"/>
      <c r="B72" s="1577" t="s">
        <v>8148</v>
      </c>
      <c r="C72" s="1559"/>
      <c r="D72" s="1559"/>
      <c r="E72" s="1559"/>
      <c r="F72" s="1559"/>
      <c r="G72" s="1559"/>
      <c r="H72" s="1559"/>
      <c r="I72" s="1559"/>
      <c r="J72" s="1559"/>
      <c r="K72" s="1559"/>
      <c r="L72" s="1559"/>
      <c r="M72" s="1559"/>
      <c r="N72" s="1559"/>
      <c r="O72" s="1559"/>
    </row>
    <row r="73" spans="1:15" x14ac:dyDescent="0.25">
      <c r="A73" s="1559"/>
      <c r="B73" s="1577" t="s">
        <v>8149</v>
      </c>
      <c r="C73" s="1559"/>
      <c r="D73" s="1559"/>
      <c r="E73" s="1559"/>
      <c r="F73" s="1559"/>
      <c r="G73" s="1559"/>
      <c r="H73" s="1559"/>
      <c r="I73" s="1559"/>
      <c r="J73" s="1559"/>
      <c r="K73" s="1559"/>
      <c r="L73" s="1559"/>
      <c r="M73" s="1559"/>
      <c r="N73" s="1559"/>
      <c r="O73" s="1559"/>
    </row>
    <row r="74" spans="1:15" ht="6" customHeight="1" x14ac:dyDescent="0.25">
      <c r="A74" s="1559"/>
      <c r="B74" s="1559"/>
      <c r="C74" s="1559"/>
      <c r="D74" s="1559"/>
      <c r="E74" s="1559"/>
      <c r="F74" s="1559"/>
      <c r="G74" s="1559"/>
      <c r="H74" s="1559"/>
      <c r="I74" s="1559"/>
      <c r="J74" s="1559"/>
      <c r="K74" s="1559"/>
      <c r="L74" s="1559"/>
      <c r="M74" s="1559"/>
      <c r="N74" s="1559"/>
      <c r="O74" s="1559"/>
    </row>
    <row r="75" spans="1:15" x14ac:dyDescent="0.25">
      <c r="A75" s="1559"/>
      <c r="B75" s="1577" t="s">
        <v>8150</v>
      </c>
      <c r="C75" s="1559"/>
      <c r="D75" s="1559"/>
      <c r="E75" s="1559"/>
      <c r="F75" s="1559"/>
      <c r="G75" s="1559"/>
      <c r="H75" s="1559"/>
      <c r="I75" s="1559"/>
      <c r="J75" s="1559"/>
      <c r="K75" s="1559"/>
      <c r="L75" s="1559"/>
      <c r="M75" s="1559"/>
      <c r="N75" s="1559"/>
      <c r="O75" s="1559"/>
    </row>
    <row r="76" spans="1:15" ht="3.6" customHeight="1" x14ac:dyDescent="0.25">
      <c r="A76" s="1559"/>
      <c r="B76" s="1559"/>
      <c r="C76" s="1559"/>
      <c r="D76" s="1559"/>
      <c r="E76" s="1559"/>
      <c r="F76" s="1559"/>
      <c r="G76" s="1559"/>
      <c r="H76" s="1559"/>
      <c r="I76" s="1559"/>
      <c r="J76" s="1559"/>
      <c r="K76" s="1559"/>
      <c r="L76" s="1559"/>
      <c r="M76" s="1559"/>
      <c r="N76" s="1559"/>
      <c r="O76" s="1559"/>
    </row>
    <row r="77" spans="1:15" x14ac:dyDescent="0.25">
      <c r="A77" s="1559"/>
      <c r="B77" s="1577" t="s">
        <v>8151</v>
      </c>
      <c r="C77" s="1559"/>
      <c r="D77" s="1559"/>
      <c r="E77" s="1559"/>
      <c r="F77" s="1559"/>
      <c r="G77" s="1559"/>
      <c r="H77" s="1559"/>
      <c r="I77" s="1559"/>
      <c r="J77" s="1559"/>
      <c r="K77" s="1559"/>
      <c r="L77" s="1559"/>
      <c r="M77" s="1559"/>
      <c r="N77" s="1559"/>
      <c r="O77" s="1559"/>
    </row>
    <row r="78" spans="1:15" x14ac:dyDescent="0.25">
      <c r="A78" s="1559"/>
      <c r="B78" s="1577" t="s">
        <v>8152</v>
      </c>
      <c r="C78" s="1559"/>
      <c r="D78" s="1559"/>
      <c r="E78" s="1559"/>
      <c r="F78" s="1559"/>
      <c r="G78" s="1559"/>
      <c r="H78" s="1559"/>
      <c r="I78" s="1559"/>
      <c r="J78" s="1559"/>
      <c r="K78" s="1559"/>
      <c r="L78" s="1559"/>
      <c r="M78" s="1559"/>
      <c r="N78" s="1559"/>
      <c r="O78" s="1559"/>
    </row>
    <row r="79" spans="1:15" ht="6" customHeight="1" x14ac:dyDescent="0.25">
      <c r="A79" s="1559"/>
      <c r="B79" s="1559"/>
      <c r="C79" s="1559"/>
      <c r="D79" s="1559"/>
      <c r="E79" s="1559"/>
      <c r="F79" s="1559"/>
      <c r="G79" s="1559"/>
      <c r="H79" s="1559"/>
      <c r="I79" s="1559"/>
      <c r="J79" s="1559"/>
      <c r="K79" s="1559"/>
      <c r="L79" s="1559"/>
      <c r="M79" s="1559"/>
      <c r="N79" s="1559"/>
      <c r="O79" s="1559"/>
    </row>
    <row r="80" spans="1:15" x14ac:dyDescent="0.25">
      <c r="A80" s="1559"/>
      <c r="B80" s="1577" t="s">
        <v>8153</v>
      </c>
      <c r="C80" s="1559"/>
      <c r="D80" s="1559"/>
      <c r="E80" s="1559"/>
      <c r="F80" s="1559"/>
      <c r="G80" s="1559"/>
      <c r="H80" s="1559"/>
      <c r="I80" s="1559"/>
      <c r="J80" s="1559"/>
      <c r="K80" s="1559"/>
      <c r="L80" s="1559"/>
      <c r="M80" s="1559"/>
      <c r="N80" s="1559"/>
      <c r="O80" s="1559"/>
    </row>
    <row r="81" spans="1:15" x14ac:dyDescent="0.25">
      <c r="A81" s="1559"/>
      <c r="B81" s="1577"/>
      <c r="C81" s="1559"/>
      <c r="D81" s="1559"/>
      <c r="E81" s="1559"/>
      <c r="F81" s="1559"/>
      <c r="G81" s="1559"/>
      <c r="H81" s="1559"/>
      <c r="I81" s="1559"/>
      <c r="J81" s="1559"/>
      <c r="K81" s="1559"/>
      <c r="L81" s="1559"/>
      <c r="M81" s="1559"/>
      <c r="N81" s="1559"/>
      <c r="O81" s="1559"/>
    </row>
    <row r="82" spans="1:15" x14ac:dyDescent="0.25">
      <c r="A82" s="1559"/>
      <c r="B82" s="1559"/>
      <c r="C82" s="1559"/>
      <c r="D82" s="1559"/>
      <c r="E82" s="1559"/>
      <c r="F82" s="1559"/>
      <c r="G82" s="1559"/>
      <c r="H82" s="1559"/>
      <c r="I82" s="1559"/>
      <c r="J82" s="1559"/>
      <c r="K82" s="1559"/>
      <c r="L82" s="1559"/>
      <c r="M82" s="1559"/>
      <c r="N82" s="1559"/>
      <c r="O82" s="1559"/>
    </row>
    <row r="83" spans="1:15" ht="17.25" x14ac:dyDescent="0.3">
      <c r="A83" s="1559"/>
      <c r="B83" s="1578" t="s">
        <v>8154</v>
      </c>
      <c r="C83" s="1559"/>
      <c r="D83" s="1559"/>
      <c r="E83" s="1559"/>
      <c r="F83" s="1559"/>
      <c r="G83" s="1559"/>
      <c r="H83" s="1559"/>
      <c r="I83" s="1559"/>
      <c r="J83" s="1559"/>
      <c r="K83" s="1559"/>
      <c r="L83" s="1559"/>
      <c r="M83" s="1559"/>
      <c r="N83" s="1559"/>
      <c r="O83" s="1559"/>
    </row>
    <row r="84" spans="1:15" x14ac:dyDescent="0.25">
      <c r="A84" s="1559"/>
      <c r="B84" s="1559"/>
      <c r="C84" s="1559"/>
      <c r="D84" s="1559"/>
      <c r="E84" s="1559"/>
      <c r="F84" s="1559"/>
      <c r="G84" s="1559"/>
      <c r="H84" s="1559"/>
      <c r="I84" s="1559"/>
      <c r="J84" s="1559"/>
      <c r="K84" s="1559"/>
      <c r="L84" s="1559"/>
      <c r="M84" s="1559"/>
      <c r="N84" s="1559"/>
      <c r="O84" s="1559"/>
    </row>
    <row r="85" spans="1:15" x14ac:dyDescent="0.25">
      <c r="A85" s="1559"/>
      <c r="B85" s="1559"/>
      <c r="C85" s="1559"/>
      <c r="D85" s="1559"/>
      <c r="E85" s="1559"/>
      <c r="F85" s="1559"/>
      <c r="G85" s="1559"/>
      <c r="H85" s="1559"/>
      <c r="I85" s="1559"/>
      <c r="J85" s="1559"/>
      <c r="K85" s="1559"/>
      <c r="L85" s="1559"/>
      <c r="M85" s="1559"/>
      <c r="N85" s="1559"/>
      <c r="O85" s="1559"/>
    </row>
  </sheetData>
  <pageMargins left="0.70866141732283472" right="0.70866141732283472" top="0.74803149606299213" bottom="0.74803149606299213" header="0.31496062992125984" footer="0.31496062992125984"/>
  <pageSetup paperSize="9" scale="60" fitToHeight="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C02F4-A494-4B81-AC06-46159AA4FFAB}">
  <dimension ref="A1:D39"/>
  <sheetViews>
    <sheetView showGridLines="0" workbookViewId="0">
      <selection activeCell="C19" sqref="C19"/>
    </sheetView>
  </sheetViews>
  <sheetFormatPr defaultRowHeight="15" x14ac:dyDescent="0.25"/>
  <cols>
    <col min="1" max="1" width="12.140625" customWidth="1"/>
    <col min="2" max="2" width="127.42578125" customWidth="1"/>
    <col min="3" max="3" width="11.5703125" customWidth="1"/>
    <col min="4" max="4" width="10.140625" customWidth="1"/>
  </cols>
  <sheetData>
    <row r="1" spans="1:4" ht="35.1" customHeight="1" x14ac:dyDescent="0.5">
      <c r="A1" s="1559"/>
      <c r="B1" s="1560" t="s">
        <v>7678</v>
      </c>
      <c r="C1" s="1559"/>
      <c r="D1" s="1559"/>
    </row>
    <row r="2" spans="1:4" ht="26.25" x14ac:dyDescent="0.4">
      <c r="A2" s="1559"/>
      <c r="B2" s="1561" t="s">
        <v>7654</v>
      </c>
      <c r="C2" s="1559"/>
      <c r="D2" s="1559"/>
    </row>
    <row r="3" spans="1:4" ht="3.95" customHeight="1" x14ac:dyDescent="0.25">
      <c r="A3" s="1559"/>
      <c r="B3" s="1559"/>
      <c r="C3" s="1559"/>
      <c r="D3" s="1559"/>
    </row>
    <row r="4" spans="1:4" ht="18" customHeight="1" x14ac:dyDescent="0.3">
      <c r="A4" s="1559"/>
      <c r="B4" s="1574" t="s">
        <v>7679</v>
      </c>
      <c r="C4" s="1559"/>
      <c r="D4" s="1559"/>
    </row>
    <row r="5" spans="1:4" ht="69.95" customHeight="1" x14ac:dyDescent="0.25">
      <c r="A5" s="1559"/>
      <c r="B5" s="1573" t="s">
        <v>7680</v>
      </c>
      <c r="C5" s="1559"/>
      <c r="D5" s="1559"/>
    </row>
    <row r="6" spans="1:4" ht="49.5" customHeight="1" x14ac:dyDescent="0.25">
      <c r="A6" s="1559"/>
      <c r="B6" s="1573" t="s">
        <v>7666</v>
      </c>
      <c r="C6" s="1559"/>
      <c r="D6" s="1559"/>
    </row>
    <row r="7" spans="1:4" ht="65.099999999999994" customHeight="1" x14ac:dyDescent="0.25">
      <c r="A7" s="1559"/>
      <c r="B7" s="1573" t="s">
        <v>7667</v>
      </c>
      <c r="C7" s="1559"/>
      <c r="D7" s="1559"/>
    </row>
    <row r="8" spans="1:4" ht="65.099999999999994" customHeight="1" x14ac:dyDescent="0.25">
      <c r="A8" s="1559"/>
      <c r="B8" s="1573" t="s">
        <v>7655</v>
      </c>
      <c r="C8" s="1559"/>
      <c r="D8" s="1559"/>
    </row>
    <row r="9" spans="1:4" ht="24" customHeight="1" x14ac:dyDescent="0.25">
      <c r="A9" s="1559"/>
      <c r="B9" s="1573" t="s">
        <v>7646</v>
      </c>
      <c r="C9" s="1559"/>
      <c r="D9" s="1559"/>
    </row>
    <row r="10" spans="1:4" ht="19.5" x14ac:dyDescent="0.3">
      <c r="A10" s="1559"/>
      <c r="B10" s="1562" t="s">
        <v>7693</v>
      </c>
      <c r="C10" s="1562" t="s">
        <v>7686</v>
      </c>
      <c r="D10" s="1559"/>
    </row>
    <row r="11" spans="1:4" ht="8.1" customHeight="1" x14ac:dyDescent="0.25">
      <c r="A11" s="1559"/>
      <c r="B11" s="1559"/>
      <c r="C11" s="1559"/>
      <c r="D11" s="1559"/>
    </row>
    <row r="12" spans="1:4" x14ac:dyDescent="0.25">
      <c r="A12" s="1559"/>
      <c r="B12" s="1554" t="s">
        <v>7647</v>
      </c>
      <c r="C12" s="1589" t="s">
        <v>7681</v>
      </c>
      <c r="D12" s="1559"/>
    </row>
    <row r="13" spans="1:4" x14ac:dyDescent="0.25">
      <c r="A13" s="1559"/>
      <c r="B13" s="1553"/>
      <c r="C13" s="1589"/>
      <c r="D13" s="1559"/>
    </row>
    <row r="14" spans="1:4" x14ac:dyDescent="0.25">
      <c r="A14" s="1559"/>
      <c r="B14" s="1554" t="s">
        <v>7656</v>
      </c>
      <c r="C14" s="1589" t="s">
        <v>7682</v>
      </c>
      <c r="D14" s="1559"/>
    </row>
    <row r="15" spans="1:4" x14ac:dyDescent="0.25">
      <c r="A15" s="1559"/>
      <c r="B15" s="1553"/>
      <c r="C15" s="1589"/>
      <c r="D15" s="1559"/>
    </row>
    <row r="16" spans="1:4" x14ac:dyDescent="0.25">
      <c r="A16" s="1559"/>
      <c r="B16" s="1554" t="s">
        <v>7657</v>
      </c>
      <c r="C16" s="1589" t="s">
        <v>7682</v>
      </c>
      <c r="D16" s="1559"/>
    </row>
    <row r="17" spans="1:4" x14ac:dyDescent="0.25">
      <c r="A17" s="1559"/>
      <c r="B17" s="1553"/>
      <c r="C17" s="1589"/>
      <c r="D17" s="1559"/>
    </row>
    <row r="18" spans="1:4" x14ac:dyDescent="0.25">
      <c r="A18" s="1559"/>
      <c r="B18" s="1554" t="s">
        <v>7658</v>
      </c>
      <c r="C18" s="1589" t="s">
        <v>7682</v>
      </c>
      <c r="D18" s="1559"/>
    </row>
    <row r="19" spans="1:4" x14ac:dyDescent="0.25">
      <c r="A19" s="1559"/>
      <c r="B19" s="1553"/>
      <c r="C19" s="1589"/>
      <c r="D19" s="1559"/>
    </row>
    <row r="20" spans="1:4" x14ac:dyDescent="0.25">
      <c r="A20" s="1559"/>
      <c r="B20" s="1554" t="s">
        <v>7668</v>
      </c>
      <c r="C20" s="1589" t="s">
        <v>7683</v>
      </c>
      <c r="D20" s="1559"/>
    </row>
    <row r="21" spans="1:4" x14ac:dyDescent="0.25">
      <c r="A21" s="1559"/>
      <c r="B21" s="1553"/>
      <c r="C21" s="1589"/>
      <c r="D21" s="1559"/>
    </row>
    <row r="22" spans="1:4" x14ac:dyDescent="0.25">
      <c r="A22" s="1559"/>
      <c r="B22" s="1554" t="s">
        <v>7659</v>
      </c>
      <c r="C22" s="1589" t="s">
        <v>7684</v>
      </c>
      <c r="D22" s="1559"/>
    </row>
    <row r="23" spans="1:4" x14ac:dyDescent="0.25">
      <c r="A23" s="1559"/>
      <c r="B23" s="1553"/>
      <c r="C23" s="1589"/>
      <c r="D23" s="1559"/>
    </row>
    <row r="24" spans="1:4" x14ac:dyDescent="0.25">
      <c r="A24" s="1559"/>
      <c r="B24" s="1554" t="s">
        <v>7669</v>
      </c>
      <c r="C24" s="1589" t="s">
        <v>7681</v>
      </c>
      <c r="D24" s="1559"/>
    </row>
    <row r="25" spans="1:4" x14ac:dyDescent="0.25">
      <c r="A25" s="1559"/>
      <c r="B25" s="1553"/>
      <c r="C25" s="1589"/>
      <c r="D25" s="1559"/>
    </row>
    <row r="26" spans="1:4" x14ac:dyDescent="0.25">
      <c r="A26" s="1559"/>
      <c r="B26" s="1554" t="s">
        <v>7665</v>
      </c>
      <c r="C26" s="1589" t="s">
        <v>7685</v>
      </c>
      <c r="D26" s="1559"/>
    </row>
    <row r="27" spans="1:4" x14ac:dyDescent="0.25">
      <c r="A27" s="1559"/>
      <c r="B27" s="1553"/>
      <c r="C27" s="1589"/>
      <c r="D27" s="1559"/>
    </row>
    <row r="28" spans="1:4" ht="19.5" customHeight="1" x14ac:dyDescent="0.25">
      <c r="A28" s="1559"/>
      <c r="B28" s="1579" t="s">
        <v>7660</v>
      </c>
      <c r="C28" s="1589" t="s">
        <v>7681</v>
      </c>
      <c r="D28" s="1559"/>
    </row>
    <row r="29" spans="1:4" x14ac:dyDescent="0.25">
      <c r="A29" s="1559"/>
      <c r="B29" s="1559"/>
      <c r="C29" s="1559"/>
      <c r="D29" s="1559"/>
    </row>
    <row r="30" spans="1:4" x14ac:dyDescent="0.25">
      <c r="A30" s="1559"/>
      <c r="B30" s="1559" t="s">
        <v>7712</v>
      </c>
      <c r="C30" s="1559"/>
      <c r="D30" s="1559"/>
    </row>
    <row r="31" spans="1:4" x14ac:dyDescent="0.25">
      <c r="A31" s="1559"/>
      <c r="B31" s="1559"/>
      <c r="C31" s="1559"/>
      <c r="D31" s="1559"/>
    </row>
    <row r="32" spans="1:4" x14ac:dyDescent="0.25">
      <c r="A32" s="1559"/>
      <c r="B32" s="1559"/>
      <c r="C32" s="1559"/>
      <c r="D32" s="1559"/>
    </row>
    <row r="33" spans="1:4" x14ac:dyDescent="0.25">
      <c r="A33" s="1559"/>
      <c r="B33" s="1559"/>
      <c r="C33" s="1559"/>
      <c r="D33" s="1559"/>
    </row>
    <row r="34" spans="1:4" x14ac:dyDescent="0.25">
      <c r="A34" s="1559"/>
      <c r="B34" s="1559"/>
      <c r="C34" s="1559"/>
      <c r="D34" s="1559"/>
    </row>
    <row r="35" spans="1:4" x14ac:dyDescent="0.25">
      <c r="A35" s="1559"/>
      <c r="B35" s="1559"/>
      <c r="C35" s="1559"/>
      <c r="D35" s="1559"/>
    </row>
    <row r="36" spans="1:4" x14ac:dyDescent="0.25">
      <c r="A36" s="1559"/>
      <c r="B36" s="1559"/>
      <c r="C36" s="1559"/>
      <c r="D36" s="1559"/>
    </row>
    <row r="37" spans="1:4" x14ac:dyDescent="0.25">
      <c r="A37" s="1559"/>
      <c r="B37" s="1559"/>
      <c r="C37" s="1559"/>
      <c r="D37" s="1559"/>
    </row>
    <row r="38" spans="1:4" x14ac:dyDescent="0.25">
      <c r="A38" s="1559"/>
      <c r="B38" s="1559"/>
      <c r="C38" s="1559"/>
      <c r="D38" s="1559"/>
    </row>
    <row r="39" spans="1:4" x14ac:dyDescent="0.25">
      <c r="A39" s="1559"/>
      <c r="B39" s="1559"/>
      <c r="C39" s="1559"/>
      <c r="D39" s="155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4655-EBCD-4939-81B5-7FA2495E0AB2}">
  <sheetPr codeName="Sheet2">
    <tabColor rgb="FF7030A0"/>
    <pageSetUpPr fitToPage="1"/>
  </sheetPr>
  <dimension ref="A1:S1246"/>
  <sheetViews>
    <sheetView zoomScale="54" zoomScaleNormal="54" workbookViewId="0">
      <selection activeCell="O3" sqref="O3"/>
    </sheetView>
  </sheetViews>
  <sheetFormatPr defaultRowHeight="16.5" outlineLevelRow="1" x14ac:dyDescent="0.3"/>
  <cols>
    <col min="1" max="1" width="2.42578125" style="78" customWidth="1"/>
    <col min="2" max="2" width="5.140625" style="214" customWidth="1"/>
    <col min="3" max="3" width="21.5703125" style="335" customWidth="1"/>
    <col min="4" max="4" width="3.42578125" style="336" customWidth="1"/>
    <col min="5" max="5" width="29.85546875" style="335" customWidth="1"/>
    <col min="6" max="6" width="7.42578125" style="336" customWidth="1"/>
    <col min="7" max="7" width="45.7109375" style="335" customWidth="1"/>
    <col min="8" max="8" width="6.7109375" style="336" customWidth="1"/>
    <col min="9" max="9" width="45.140625" style="335" customWidth="1"/>
    <col min="10" max="10" width="5.7109375" style="336" customWidth="1"/>
    <col min="11" max="11" width="43.28515625" style="335" customWidth="1"/>
    <col min="12" max="12" width="13.5703125" style="60" customWidth="1"/>
    <col min="13" max="13" width="11" style="61" hidden="1" customWidth="1"/>
    <col min="14" max="14" width="12" style="61" hidden="1" customWidth="1"/>
    <col min="15" max="15" width="52.140625" style="337" customWidth="1"/>
    <col min="16" max="16" width="47.85546875" style="60" customWidth="1"/>
    <col min="17" max="17" width="32.42578125" style="60" bestFit="1" customWidth="1"/>
    <col min="18" max="18" width="81.5703125" style="60" bestFit="1" customWidth="1"/>
    <col min="19" max="19" width="25.85546875" style="60" bestFit="1" customWidth="1"/>
    <col min="20" max="191" width="9.140625" style="214"/>
    <col min="192" max="193" width="5.140625" style="214" customWidth="1"/>
    <col min="194" max="194" width="21.5703125" style="214" customWidth="1"/>
    <col min="195" max="195" width="3.42578125" style="214" customWidth="1"/>
    <col min="196" max="196" width="33.28515625" style="214" customWidth="1"/>
    <col min="197" max="197" width="4" style="214" customWidth="1"/>
    <col min="198" max="198" width="42.140625" style="214" customWidth="1"/>
    <col min="199" max="199" width="36.28515625" style="214" customWidth="1"/>
    <col min="200" max="200" width="29.7109375" style="214" customWidth="1"/>
    <col min="201" max="447" width="9.140625" style="214"/>
    <col min="448" max="449" width="5.140625" style="214" customWidth="1"/>
    <col min="450" max="450" width="21.5703125" style="214" customWidth="1"/>
    <col min="451" max="451" width="3.42578125" style="214" customWidth="1"/>
    <col min="452" max="452" width="33.28515625" style="214" customWidth="1"/>
    <col min="453" max="453" width="4" style="214" customWidth="1"/>
    <col min="454" max="454" width="42.140625" style="214" customWidth="1"/>
    <col min="455" max="455" width="36.28515625" style="214" customWidth="1"/>
    <col min="456" max="456" width="29.7109375" style="214" customWidth="1"/>
    <col min="457" max="703" width="9.140625" style="214"/>
    <col min="704" max="705" width="5.140625" style="214" customWidth="1"/>
    <col min="706" max="706" width="21.5703125" style="214" customWidth="1"/>
    <col min="707" max="707" width="3.42578125" style="214" customWidth="1"/>
    <col min="708" max="708" width="33.28515625" style="214" customWidth="1"/>
    <col min="709" max="709" width="4" style="214" customWidth="1"/>
    <col min="710" max="710" width="42.140625" style="214" customWidth="1"/>
    <col min="711" max="711" width="36.28515625" style="214" customWidth="1"/>
    <col min="712" max="712" width="29.7109375" style="214" customWidth="1"/>
    <col min="713" max="959" width="9.140625" style="214"/>
    <col min="960" max="961" width="5.140625" style="214" customWidth="1"/>
    <col min="962" max="962" width="21.5703125" style="214" customWidth="1"/>
    <col min="963" max="963" width="3.42578125" style="214" customWidth="1"/>
    <col min="964" max="964" width="33.28515625" style="214" customWidth="1"/>
    <col min="965" max="965" width="4" style="214" customWidth="1"/>
    <col min="966" max="966" width="42.140625" style="214" customWidth="1"/>
    <col min="967" max="967" width="36.28515625" style="214" customWidth="1"/>
    <col min="968" max="968" width="29.7109375" style="214" customWidth="1"/>
    <col min="969" max="1215" width="9.140625" style="214"/>
    <col min="1216" max="1217" width="5.140625" style="214" customWidth="1"/>
    <col min="1218" max="1218" width="21.5703125" style="214" customWidth="1"/>
    <col min="1219" max="1219" width="3.42578125" style="214" customWidth="1"/>
    <col min="1220" max="1220" width="33.28515625" style="214" customWidth="1"/>
    <col min="1221" max="1221" width="4" style="214" customWidth="1"/>
    <col min="1222" max="1222" width="42.140625" style="214" customWidth="1"/>
    <col min="1223" max="1223" width="36.28515625" style="214" customWidth="1"/>
    <col min="1224" max="1224" width="29.7109375" style="214" customWidth="1"/>
    <col min="1225" max="1471" width="9.140625" style="214"/>
    <col min="1472" max="1473" width="5.140625" style="214" customWidth="1"/>
    <col min="1474" max="1474" width="21.5703125" style="214" customWidth="1"/>
    <col min="1475" max="1475" width="3.42578125" style="214" customWidth="1"/>
    <col min="1476" max="1476" width="33.28515625" style="214" customWidth="1"/>
    <col min="1477" max="1477" width="4" style="214" customWidth="1"/>
    <col min="1478" max="1478" width="42.140625" style="214" customWidth="1"/>
    <col min="1479" max="1479" width="36.28515625" style="214" customWidth="1"/>
    <col min="1480" max="1480" width="29.7109375" style="214" customWidth="1"/>
    <col min="1481" max="1727" width="9.140625" style="214"/>
    <col min="1728" max="1729" width="5.140625" style="214" customWidth="1"/>
    <col min="1730" max="1730" width="21.5703125" style="214" customWidth="1"/>
    <col min="1731" max="1731" width="3.42578125" style="214" customWidth="1"/>
    <col min="1732" max="1732" width="33.28515625" style="214" customWidth="1"/>
    <col min="1733" max="1733" width="4" style="214" customWidth="1"/>
    <col min="1734" max="1734" width="42.140625" style="214" customWidth="1"/>
    <col min="1735" max="1735" width="36.28515625" style="214" customWidth="1"/>
    <col min="1736" max="1736" width="29.7109375" style="214" customWidth="1"/>
    <col min="1737" max="1983" width="9.140625" style="214"/>
    <col min="1984" max="1985" width="5.140625" style="214" customWidth="1"/>
    <col min="1986" max="1986" width="21.5703125" style="214" customWidth="1"/>
    <col min="1987" max="1987" width="3.42578125" style="214" customWidth="1"/>
    <col min="1988" max="1988" width="33.28515625" style="214" customWidth="1"/>
    <col min="1989" max="1989" width="4" style="214" customWidth="1"/>
    <col min="1990" max="1990" width="42.140625" style="214" customWidth="1"/>
    <col min="1991" max="1991" width="36.28515625" style="214" customWidth="1"/>
    <col min="1992" max="1992" width="29.7109375" style="214" customWidth="1"/>
    <col min="1993" max="2239" width="9.140625" style="214"/>
    <col min="2240" max="2241" width="5.140625" style="214" customWidth="1"/>
    <col min="2242" max="2242" width="21.5703125" style="214" customWidth="1"/>
    <col min="2243" max="2243" width="3.42578125" style="214" customWidth="1"/>
    <col min="2244" max="2244" width="33.28515625" style="214" customWidth="1"/>
    <col min="2245" max="2245" width="4" style="214" customWidth="1"/>
    <col min="2246" max="2246" width="42.140625" style="214" customWidth="1"/>
    <col min="2247" max="2247" width="36.28515625" style="214" customWidth="1"/>
    <col min="2248" max="2248" width="29.7109375" style="214" customWidth="1"/>
    <col min="2249" max="2495" width="9.140625" style="214"/>
    <col min="2496" max="2497" width="5.140625" style="214" customWidth="1"/>
    <col min="2498" max="2498" width="21.5703125" style="214" customWidth="1"/>
    <col min="2499" max="2499" width="3.42578125" style="214" customWidth="1"/>
    <col min="2500" max="2500" width="33.28515625" style="214" customWidth="1"/>
    <col min="2501" max="2501" width="4" style="214" customWidth="1"/>
    <col min="2502" max="2502" width="42.140625" style="214" customWidth="1"/>
    <col min="2503" max="2503" width="36.28515625" style="214" customWidth="1"/>
    <col min="2504" max="2504" width="29.7109375" style="214" customWidth="1"/>
    <col min="2505" max="2751" width="9.140625" style="214"/>
    <col min="2752" max="2753" width="5.140625" style="214" customWidth="1"/>
    <col min="2754" max="2754" width="21.5703125" style="214" customWidth="1"/>
    <col min="2755" max="2755" width="3.42578125" style="214" customWidth="1"/>
    <col min="2756" max="2756" width="33.28515625" style="214" customWidth="1"/>
    <col min="2757" max="2757" width="4" style="214" customWidth="1"/>
    <col min="2758" max="2758" width="42.140625" style="214" customWidth="1"/>
    <col min="2759" max="2759" width="36.28515625" style="214" customWidth="1"/>
    <col min="2760" max="2760" width="29.7109375" style="214" customWidth="1"/>
    <col min="2761" max="3007" width="9.140625" style="214"/>
    <col min="3008" max="3009" width="5.140625" style="214" customWidth="1"/>
    <col min="3010" max="3010" width="21.5703125" style="214" customWidth="1"/>
    <col min="3011" max="3011" width="3.42578125" style="214" customWidth="1"/>
    <col min="3012" max="3012" width="33.28515625" style="214" customWidth="1"/>
    <col min="3013" max="3013" width="4" style="214" customWidth="1"/>
    <col min="3014" max="3014" width="42.140625" style="214" customWidth="1"/>
    <col min="3015" max="3015" width="36.28515625" style="214" customWidth="1"/>
    <col min="3016" max="3016" width="29.7109375" style="214" customWidth="1"/>
    <col min="3017" max="3263" width="9.140625" style="214"/>
    <col min="3264" max="3265" width="5.140625" style="214" customWidth="1"/>
    <col min="3266" max="3266" width="21.5703125" style="214" customWidth="1"/>
    <col min="3267" max="3267" width="3.42578125" style="214" customWidth="1"/>
    <col min="3268" max="3268" width="33.28515625" style="214" customWidth="1"/>
    <col min="3269" max="3269" width="4" style="214" customWidth="1"/>
    <col min="3270" max="3270" width="42.140625" style="214" customWidth="1"/>
    <col min="3271" max="3271" width="36.28515625" style="214" customWidth="1"/>
    <col min="3272" max="3272" width="29.7109375" style="214" customWidth="1"/>
    <col min="3273" max="3519" width="9.140625" style="214"/>
    <col min="3520" max="3521" width="5.140625" style="214" customWidth="1"/>
    <col min="3522" max="3522" width="21.5703125" style="214" customWidth="1"/>
    <col min="3523" max="3523" width="3.42578125" style="214" customWidth="1"/>
    <col min="3524" max="3524" width="33.28515625" style="214" customWidth="1"/>
    <col min="3525" max="3525" width="4" style="214" customWidth="1"/>
    <col min="3526" max="3526" width="42.140625" style="214" customWidth="1"/>
    <col min="3527" max="3527" width="36.28515625" style="214" customWidth="1"/>
    <col min="3528" max="3528" width="29.7109375" style="214" customWidth="1"/>
    <col min="3529" max="3775" width="9.140625" style="214"/>
    <col min="3776" max="3777" width="5.140625" style="214" customWidth="1"/>
    <col min="3778" max="3778" width="21.5703125" style="214" customWidth="1"/>
    <col min="3779" max="3779" width="3.42578125" style="214" customWidth="1"/>
    <col min="3780" max="3780" width="33.28515625" style="214" customWidth="1"/>
    <col min="3781" max="3781" width="4" style="214" customWidth="1"/>
    <col min="3782" max="3782" width="42.140625" style="214" customWidth="1"/>
    <col min="3783" max="3783" width="36.28515625" style="214" customWidth="1"/>
    <col min="3784" max="3784" width="29.7109375" style="214" customWidth="1"/>
    <col min="3785" max="4031" width="9.140625" style="214"/>
    <col min="4032" max="4033" width="5.140625" style="214" customWidth="1"/>
    <col min="4034" max="4034" width="21.5703125" style="214" customWidth="1"/>
    <col min="4035" max="4035" width="3.42578125" style="214" customWidth="1"/>
    <col min="4036" max="4036" width="33.28515625" style="214" customWidth="1"/>
    <col min="4037" max="4037" width="4" style="214" customWidth="1"/>
    <col min="4038" max="4038" width="42.140625" style="214" customWidth="1"/>
    <col min="4039" max="4039" width="36.28515625" style="214" customWidth="1"/>
    <col min="4040" max="4040" width="29.7109375" style="214" customWidth="1"/>
    <col min="4041" max="4287" width="9.140625" style="214"/>
    <col min="4288" max="4289" width="5.140625" style="214" customWidth="1"/>
    <col min="4290" max="4290" width="21.5703125" style="214" customWidth="1"/>
    <col min="4291" max="4291" width="3.42578125" style="214" customWidth="1"/>
    <col min="4292" max="4292" width="33.28515625" style="214" customWidth="1"/>
    <col min="4293" max="4293" width="4" style="214" customWidth="1"/>
    <col min="4294" max="4294" width="42.140625" style="214" customWidth="1"/>
    <col min="4295" max="4295" width="36.28515625" style="214" customWidth="1"/>
    <col min="4296" max="4296" width="29.7109375" style="214" customWidth="1"/>
    <col min="4297" max="4543" width="9.140625" style="214"/>
    <col min="4544" max="4545" width="5.140625" style="214" customWidth="1"/>
    <col min="4546" max="4546" width="21.5703125" style="214" customWidth="1"/>
    <col min="4547" max="4547" width="3.42578125" style="214" customWidth="1"/>
    <col min="4548" max="4548" width="33.28515625" style="214" customWidth="1"/>
    <col min="4549" max="4549" width="4" style="214" customWidth="1"/>
    <col min="4550" max="4550" width="42.140625" style="214" customWidth="1"/>
    <col min="4551" max="4551" width="36.28515625" style="214" customWidth="1"/>
    <col min="4552" max="4552" width="29.7109375" style="214" customWidth="1"/>
    <col min="4553" max="4799" width="9.140625" style="214"/>
    <col min="4800" max="4801" width="5.140625" style="214" customWidth="1"/>
    <col min="4802" max="4802" width="21.5703125" style="214" customWidth="1"/>
    <col min="4803" max="4803" width="3.42578125" style="214" customWidth="1"/>
    <col min="4804" max="4804" width="33.28515625" style="214" customWidth="1"/>
    <col min="4805" max="4805" width="4" style="214" customWidth="1"/>
    <col min="4806" max="4806" width="42.140625" style="214" customWidth="1"/>
    <col min="4807" max="4807" width="36.28515625" style="214" customWidth="1"/>
    <col min="4808" max="4808" width="29.7109375" style="214" customWidth="1"/>
    <col min="4809" max="5055" width="9.140625" style="214"/>
    <col min="5056" max="5057" width="5.140625" style="214" customWidth="1"/>
    <col min="5058" max="5058" width="21.5703125" style="214" customWidth="1"/>
    <col min="5059" max="5059" width="3.42578125" style="214" customWidth="1"/>
    <col min="5060" max="5060" width="33.28515625" style="214" customWidth="1"/>
    <col min="5061" max="5061" width="4" style="214" customWidth="1"/>
    <col min="5062" max="5062" width="42.140625" style="214" customWidth="1"/>
    <col min="5063" max="5063" width="36.28515625" style="214" customWidth="1"/>
    <col min="5064" max="5064" width="29.7109375" style="214" customWidth="1"/>
    <col min="5065" max="5311" width="9.140625" style="214"/>
    <col min="5312" max="5313" width="5.140625" style="214" customWidth="1"/>
    <col min="5314" max="5314" width="21.5703125" style="214" customWidth="1"/>
    <col min="5315" max="5315" width="3.42578125" style="214" customWidth="1"/>
    <col min="5316" max="5316" width="33.28515625" style="214" customWidth="1"/>
    <col min="5317" max="5317" width="4" style="214" customWidth="1"/>
    <col min="5318" max="5318" width="42.140625" style="214" customWidth="1"/>
    <col min="5319" max="5319" width="36.28515625" style="214" customWidth="1"/>
    <col min="5320" max="5320" width="29.7109375" style="214" customWidth="1"/>
    <col min="5321" max="5567" width="9.140625" style="214"/>
    <col min="5568" max="5569" width="5.140625" style="214" customWidth="1"/>
    <col min="5570" max="5570" width="21.5703125" style="214" customWidth="1"/>
    <col min="5571" max="5571" width="3.42578125" style="214" customWidth="1"/>
    <col min="5572" max="5572" width="33.28515625" style="214" customWidth="1"/>
    <col min="5573" max="5573" width="4" style="214" customWidth="1"/>
    <col min="5574" max="5574" width="42.140625" style="214" customWidth="1"/>
    <col min="5575" max="5575" width="36.28515625" style="214" customWidth="1"/>
    <col min="5576" max="5576" width="29.7109375" style="214" customWidth="1"/>
    <col min="5577" max="5823" width="9.140625" style="214"/>
    <col min="5824" max="5825" width="5.140625" style="214" customWidth="1"/>
    <col min="5826" max="5826" width="21.5703125" style="214" customWidth="1"/>
    <col min="5827" max="5827" width="3.42578125" style="214" customWidth="1"/>
    <col min="5828" max="5828" width="33.28515625" style="214" customWidth="1"/>
    <col min="5829" max="5829" width="4" style="214" customWidth="1"/>
    <col min="5830" max="5830" width="42.140625" style="214" customWidth="1"/>
    <col min="5831" max="5831" width="36.28515625" style="214" customWidth="1"/>
    <col min="5832" max="5832" width="29.7109375" style="214" customWidth="1"/>
    <col min="5833" max="6079" width="9.140625" style="214"/>
    <col min="6080" max="6081" width="5.140625" style="214" customWidth="1"/>
    <col min="6082" max="6082" width="21.5703125" style="214" customWidth="1"/>
    <col min="6083" max="6083" width="3.42578125" style="214" customWidth="1"/>
    <col min="6084" max="6084" width="33.28515625" style="214" customWidth="1"/>
    <col min="6085" max="6085" width="4" style="214" customWidth="1"/>
    <col min="6086" max="6086" width="42.140625" style="214" customWidth="1"/>
    <col min="6087" max="6087" width="36.28515625" style="214" customWidth="1"/>
    <col min="6088" max="6088" width="29.7109375" style="214" customWidth="1"/>
    <col min="6089" max="6335" width="9.140625" style="214"/>
    <col min="6336" max="6337" width="5.140625" style="214" customWidth="1"/>
    <col min="6338" max="6338" width="21.5703125" style="214" customWidth="1"/>
    <col min="6339" max="6339" width="3.42578125" style="214" customWidth="1"/>
    <col min="6340" max="6340" width="33.28515625" style="214" customWidth="1"/>
    <col min="6341" max="6341" width="4" style="214" customWidth="1"/>
    <col min="6342" max="6342" width="42.140625" style="214" customWidth="1"/>
    <col min="6343" max="6343" width="36.28515625" style="214" customWidth="1"/>
    <col min="6344" max="6344" width="29.7109375" style="214" customWidth="1"/>
    <col min="6345" max="6591" width="9.140625" style="214"/>
    <col min="6592" max="6593" width="5.140625" style="214" customWidth="1"/>
    <col min="6594" max="6594" width="21.5703125" style="214" customWidth="1"/>
    <col min="6595" max="6595" width="3.42578125" style="214" customWidth="1"/>
    <col min="6596" max="6596" width="33.28515625" style="214" customWidth="1"/>
    <col min="6597" max="6597" width="4" style="214" customWidth="1"/>
    <col min="6598" max="6598" width="42.140625" style="214" customWidth="1"/>
    <col min="6599" max="6599" width="36.28515625" style="214" customWidth="1"/>
    <col min="6600" max="6600" width="29.7109375" style="214" customWidth="1"/>
    <col min="6601" max="6847" width="9.140625" style="214"/>
    <col min="6848" max="6849" width="5.140625" style="214" customWidth="1"/>
    <col min="6850" max="6850" width="21.5703125" style="214" customWidth="1"/>
    <col min="6851" max="6851" width="3.42578125" style="214" customWidth="1"/>
    <col min="6852" max="6852" width="33.28515625" style="214" customWidth="1"/>
    <col min="6853" max="6853" width="4" style="214" customWidth="1"/>
    <col min="6854" max="6854" width="42.140625" style="214" customWidth="1"/>
    <col min="6855" max="6855" width="36.28515625" style="214" customWidth="1"/>
    <col min="6856" max="6856" width="29.7109375" style="214" customWidth="1"/>
    <col min="6857" max="7103" width="9.140625" style="214"/>
    <col min="7104" max="7105" width="5.140625" style="214" customWidth="1"/>
    <col min="7106" max="7106" width="21.5703125" style="214" customWidth="1"/>
    <col min="7107" max="7107" width="3.42578125" style="214" customWidth="1"/>
    <col min="7108" max="7108" width="33.28515625" style="214" customWidth="1"/>
    <col min="7109" max="7109" width="4" style="214" customWidth="1"/>
    <col min="7110" max="7110" width="42.140625" style="214" customWidth="1"/>
    <col min="7111" max="7111" width="36.28515625" style="214" customWidth="1"/>
    <col min="7112" max="7112" width="29.7109375" style="214" customWidth="1"/>
    <col min="7113" max="7359" width="9.140625" style="214"/>
    <col min="7360" max="7361" width="5.140625" style="214" customWidth="1"/>
    <col min="7362" max="7362" width="21.5703125" style="214" customWidth="1"/>
    <col min="7363" max="7363" width="3.42578125" style="214" customWidth="1"/>
    <col min="7364" max="7364" width="33.28515625" style="214" customWidth="1"/>
    <col min="7365" max="7365" width="4" style="214" customWidth="1"/>
    <col min="7366" max="7366" width="42.140625" style="214" customWidth="1"/>
    <col min="7367" max="7367" width="36.28515625" style="214" customWidth="1"/>
    <col min="7368" max="7368" width="29.7109375" style="214" customWidth="1"/>
    <col min="7369" max="7615" width="9.140625" style="214"/>
    <col min="7616" max="7617" width="5.140625" style="214" customWidth="1"/>
    <col min="7618" max="7618" width="21.5703125" style="214" customWidth="1"/>
    <col min="7619" max="7619" width="3.42578125" style="214" customWidth="1"/>
    <col min="7620" max="7620" width="33.28515625" style="214" customWidth="1"/>
    <col min="7621" max="7621" width="4" style="214" customWidth="1"/>
    <col min="7622" max="7622" width="42.140625" style="214" customWidth="1"/>
    <col min="7623" max="7623" width="36.28515625" style="214" customWidth="1"/>
    <col min="7624" max="7624" width="29.7109375" style="214" customWidth="1"/>
    <col min="7625" max="7871" width="9.140625" style="214"/>
    <col min="7872" max="7873" width="5.140625" style="214" customWidth="1"/>
    <col min="7874" max="7874" width="21.5703125" style="214" customWidth="1"/>
    <col min="7875" max="7875" width="3.42578125" style="214" customWidth="1"/>
    <col min="7876" max="7876" width="33.28515625" style="214" customWidth="1"/>
    <col min="7877" max="7877" width="4" style="214" customWidth="1"/>
    <col min="7878" max="7878" width="42.140625" style="214" customWidth="1"/>
    <col min="7879" max="7879" width="36.28515625" style="214" customWidth="1"/>
    <col min="7880" max="7880" width="29.7109375" style="214" customWidth="1"/>
    <col min="7881" max="8127" width="9.140625" style="214"/>
    <col min="8128" max="8129" width="5.140625" style="214" customWidth="1"/>
    <col min="8130" max="8130" width="21.5703125" style="214" customWidth="1"/>
    <col min="8131" max="8131" width="3.42578125" style="214" customWidth="1"/>
    <col min="8132" max="8132" width="33.28515625" style="214" customWidth="1"/>
    <col min="8133" max="8133" width="4" style="214" customWidth="1"/>
    <col min="8134" max="8134" width="42.140625" style="214" customWidth="1"/>
    <col min="8135" max="8135" width="36.28515625" style="214" customWidth="1"/>
    <col min="8136" max="8136" width="29.7109375" style="214" customWidth="1"/>
    <col min="8137" max="8383" width="9.140625" style="214"/>
    <col min="8384" max="8385" width="5.140625" style="214" customWidth="1"/>
    <col min="8386" max="8386" width="21.5703125" style="214" customWidth="1"/>
    <col min="8387" max="8387" width="3.42578125" style="214" customWidth="1"/>
    <col min="8388" max="8388" width="33.28515625" style="214" customWidth="1"/>
    <col min="8389" max="8389" width="4" style="214" customWidth="1"/>
    <col min="8390" max="8390" width="42.140625" style="214" customWidth="1"/>
    <col min="8391" max="8391" width="36.28515625" style="214" customWidth="1"/>
    <col min="8392" max="8392" width="29.7109375" style="214" customWidth="1"/>
    <col min="8393" max="8639" width="9.140625" style="214"/>
    <col min="8640" max="8641" width="5.140625" style="214" customWidth="1"/>
    <col min="8642" max="8642" width="21.5703125" style="214" customWidth="1"/>
    <col min="8643" max="8643" width="3.42578125" style="214" customWidth="1"/>
    <col min="8644" max="8644" width="33.28515625" style="214" customWidth="1"/>
    <col min="8645" max="8645" width="4" style="214" customWidth="1"/>
    <col min="8646" max="8646" width="42.140625" style="214" customWidth="1"/>
    <col min="8647" max="8647" width="36.28515625" style="214" customWidth="1"/>
    <col min="8648" max="8648" width="29.7109375" style="214" customWidth="1"/>
    <col min="8649" max="8895" width="9.140625" style="214"/>
    <col min="8896" max="8897" width="5.140625" style="214" customWidth="1"/>
    <col min="8898" max="8898" width="21.5703125" style="214" customWidth="1"/>
    <col min="8899" max="8899" width="3.42578125" style="214" customWidth="1"/>
    <col min="8900" max="8900" width="33.28515625" style="214" customWidth="1"/>
    <col min="8901" max="8901" width="4" style="214" customWidth="1"/>
    <col min="8902" max="8902" width="42.140625" style="214" customWidth="1"/>
    <col min="8903" max="8903" width="36.28515625" style="214" customWidth="1"/>
    <col min="8904" max="8904" width="29.7109375" style="214" customWidth="1"/>
    <col min="8905" max="9151" width="9.140625" style="214"/>
    <col min="9152" max="9153" width="5.140625" style="214" customWidth="1"/>
    <col min="9154" max="9154" width="21.5703125" style="214" customWidth="1"/>
    <col min="9155" max="9155" width="3.42578125" style="214" customWidth="1"/>
    <col min="9156" max="9156" width="33.28515625" style="214" customWidth="1"/>
    <col min="9157" max="9157" width="4" style="214" customWidth="1"/>
    <col min="9158" max="9158" width="42.140625" style="214" customWidth="1"/>
    <col min="9159" max="9159" width="36.28515625" style="214" customWidth="1"/>
    <col min="9160" max="9160" width="29.7109375" style="214" customWidth="1"/>
    <col min="9161" max="9407" width="9.140625" style="214"/>
    <col min="9408" max="9409" width="5.140625" style="214" customWidth="1"/>
    <col min="9410" max="9410" width="21.5703125" style="214" customWidth="1"/>
    <col min="9411" max="9411" width="3.42578125" style="214" customWidth="1"/>
    <col min="9412" max="9412" width="33.28515625" style="214" customWidth="1"/>
    <col min="9413" max="9413" width="4" style="214" customWidth="1"/>
    <col min="9414" max="9414" width="42.140625" style="214" customWidth="1"/>
    <col min="9415" max="9415" width="36.28515625" style="214" customWidth="1"/>
    <col min="9416" max="9416" width="29.7109375" style="214" customWidth="1"/>
    <col min="9417" max="9663" width="9.140625" style="214"/>
    <col min="9664" max="9665" width="5.140625" style="214" customWidth="1"/>
    <col min="9666" max="9666" width="21.5703125" style="214" customWidth="1"/>
    <col min="9667" max="9667" width="3.42578125" style="214" customWidth="1"/>
    <col min="9668" max="9668" width="33.28515625" style="214" customWidth="1"/>
    <col min="9669" max="9669" width="4" style="214" customWidth="1"/>
    <col min="9670" max="9670" width="42.140625" style="214" customWidth="1"/>
    <col min="9671" max="9671" width="36.28515625" style="214" customWidth="1"/>
    <col min="9672" max="9672" width="29.7109375" style="214" customWidth="1"/>
    <col min="9673" max="9919" width="9.140625" style="214"/>
    <col min="9920" max="9921" width="5.140625" style="214" customWidth="1"/>
    <col min="9922" max="9922" width="21.5703125" style="214" customWidth="1"/>
    <col min="9923" max="9923" width="3.42578125" style="214" customWidth="1"/>
    <col min="9924" max="9924" width="33.28515625" style="214" customWidth="1"/>
    <col min="9925" max="9925" width="4" style="214" customWidth="1"/>
    <col min="9926" max="9926" width="42.140625" style="214" customWidth="1"/>
    <col min="9927" max="9927" width="36.28515625" style="214" customWidth="1"/>
    <col min="9928" max="9928" width="29.7109375" style="214" customWidth="1"/>
    <col min="9929" max="10175" width="9.140625" style="214"/>
    <col min="10176" max="10177" width="5.140625" style="214" customWidth="1"/>
    <col min="10178" max="10178" width="21.5703125" style="214" customWidth="1"/>
    <col min="10179" max="10179" width="3.42578125" style="214" customWidth="1"/>
    <col min="10180" max="10180" width="33.28515625" style="214" customWidth="1"/>
    <col min="10181" max="10181" width="4" style="214" customWidth="1"/>
    <col min="10182" max="10182" width="42.140625" style="214" customWidth="1"/>
    <col min="10183" max="10183" width="36.28515625" style="214" customWidth="1"/>
    <col min="10184" max="10184" width="29.7109375" style="214" customWidth="1"/>
    <col min="10185" max="10431" width="9.140625" style="214"/>
    <col min="10432" max="10433" width="5.140625" style="214" customWidth="1"/>
    <col min="10434" max="10434" width="21.5703125" style="214" customWidth="1"/>
    <col min="10435" max="10435" width="3.42578125" style="214" customWidth="1"/>
    <col min="10436" max="10436" width="33.28515625" style="214" customWidth="1"/>
    <col min="10437" max="10437" width="4" style="214" customWidth="1"/>
    <col min="10438" max="10438" width="42.140625" style="214" customWidth="1"/>
    <col min="10439" max="10439" width="36.28515625" style="214" customWidth="1"/>
    <col min="10440" max="10440" width="29.7109375" style="214" customWidth="1"/>
    <col min="10441" max="10687" width="9.140625" style="214"/>
    <col min="10688" max="10689" width="5.140625" style="214" customWidth="1"/>
    <col min="10690" max="10690" width="21.5703125" style="214" customWidth="1"/>
    <col min="10691" max="10691" width="3.42578125" style="214" customWidth="1"/>
    <col min="10692" max="10692" width="33.28515625" style="214" customWidth="1"/>
    <col min="10693" max="10693" width="4" style="214" customWidth="1"/>
    <col min="10694" max="10694" width="42.140625" style="214" customWidth="1"/>
    <col min="10695" max="10695" width="36.28515625" style="214" customWidth="1"/>
    <col min="10696" max="10696" width="29.7109375" style="214" customWidth="1"/>
    <col min="10697" max="10943" width="9.140625" style="214"/>
    <col min="10944" max="10945" width="5.140625" style="214" customWidth="1"/>
    <col min="10946" max="10946" width="21.5703125" style="214" customWidth="1"/>
    <col min="10947" max="10947" width="3.42578125" style="214" customWidth="1"/>
    <col min="10948" max="10948" width="33.28515625" style="214" customWidth="1"/>
    <col min="10949" max="10949" width="4" style="214" customWidth="1"/>
    <col min="10950" max="10950" width="42.140625" style="214" customWidth="1"/>
    <col min="10951" max="10951" width="36.28515625" style="214" customWidth="1"/>
    <col min="10952" max="10952" width="29.7109375" style="214" customWidth="1"/>
    <col min="10953" max="11199" width="9.140625" style="214"/>
    <col min="11200" max="11201" width="5.140625" style="214" customWidth="1"/>
    <col min="11202" max="11202" width="21.5703125" style="214" customWidth="1"/>
    <col min="11203" max="11203" width="3.42578125" style="214" customWidth="1"/>
    <col min="11204" max="11204" width="33.28515625" style="214" customWidth="1"/>
    <col min="11205" max="11205" width="4" style="214" customWidth="1"/>
    <col min="11206" max="11206" width="42.140625" style="214" customWidth="1"/>
    <col min="11207" max="11207" width="36.28515625" style="214" customWidth="1"/>
    <col min="11208" max="11208" width="29.7109375" style="214" customWidth="1"/>
    <col min="11209" max="11455" width="9.140625" style="214"/>
    <col min="11456" max="11457" width="5.140625" style="214" customWidth="1"/>
    <col min="11458" max="11458" width="21.5703125" style="214" customWidth="1"/>
    <col min="11459" max="11459" width="3.42578125" style="214" customWidth="1"/>
    <col min="11460" max="11460" width="33.28515625" style="214" customWidth="1"/>
    <col min="11461" max="11461" width="4" style="214" customWidth="1"/>
    <col min="11462" max="11462" width="42.140625" style="214" customWidth="1"/>
    <col min="11463" max="11463" width="36.28515625" style="214" customWidth="1"/>
    <col min="11464" max="11464" width="29.7109375" style="214" customWidth="1"/>
    <col min="11465" max="11711" width="9.140625" style="214"/>
    <col min="11712" max="11713" width="5.140625" style="214" customWidth="1"/>
    <col min="11714" max="11714" width="21.5703125" style="214" customWidth="1"/>
    <col min="11715" max="11715" width="3.42578125" style="214" customWidth="1"/>
    <col min="11716" max="11716" width="33.28515625" style="214" customWidth="1"/>
    <col min="11717" max="11717" width="4" style="214" customWidth="1"/>
    <col min="11718" max="11718" width="42.140625" style="214" customWidth="1"/>
    <col min="11719" max="11719" width="36.28515625" style="214" customWidth="1"/>
    <col min="11720" max="11720" width="29.7109375" style="214" customWidth="1"/>
    <col min="11721" max="11967" width="9.140625" style="214"/>
    <col min="11968" max="11969" width="5.140625" style="214" customWidth="1"/>
    <col min="11970" max="11970" width="21.5703125" style="214" customWidth="1"/>
    <col min="11971" max="11971" width="3.42578125" style="214" customWidth="1"/>
    <col min="11972" max="11972" width="33.28515625" style="214" customWidth="1"/>
    <col min="11973" max="11973" width="4" style="214" customWidth="1"/>
    <col min="11974" max="11974" width="42.140625" style="214" customWidth="1"/>
    <col min="11975" max="11975" width="36.28515625" style="214" customWidth="1"/>
    <col min="11976" max="11976" width="29.7109375" style="214" customWidth="1"/>
    <col min="11977" max="12223" width="9.140625" style="214"/>
    <col min="12224" max="12225" width="5.140625" style="214" customWidth="1"/>
    <col min="12226" max="12226" width="21.5703125" style="214" customWidth="1"/>
    <col min="12227" max="12227" width="3.42578125" style="214" customWidth="1"/>
    <col min="12228" max="12228" width="33.28515625" style="214" customWidth="1"/>
    <col min="12229" max="12229" width="4" style="214" customWidth="1"/>
    <col min="12230" max="12230" width="42.140625" style="214" customWidth="1"/>
    <col min="12231" max="12231" width="36.28515625" style="214" customWidth="1"/>
    <col min="12232" max="12232" width="29.7109375" style="214" customWidth="1"/>
    <col min="12233" max="12479" width="9.140625" style="214"/>
    <col min="12480" max="12481" width="5.140625" style="214" customWidth="1"/>
    <col min="12482" max="12482" width="21.5703125" style="214" customWidth="1"/>
    <col min="12483" max="12483" width="3.42578125" style="214" customWidth="1"/>
    <col min="12484" max="12484" width="33.28515625" style="214" customWidth="1"/>
    <col min="12485" max="12485" width="4" style="214" customWidth="1"/>
    <col min="12486" max="12486" width="42.140625" style="214" customWidth="1"/>
    <col min="12487" max="12487" width="36.28515625" style="214" customWidth="1"/>
    <col min="12488" max="12488" width="29.7109375" style="214" customWidth="1"/>
    <col min="12489" max="12735" width="9.140625" style="214"/>
    <col min="12736" max="12737" width="5.140625" style="214" customWidth="1"/>
    <col min="12738" max="12738" width="21.5703125" style="214" customWidth="1"/>
    <col min="12739" max="12739" width="3.42578125" style="214" customWidth="1"/>
    <col min="12740" max="12740" width="33.28515625" style="214" customWidth="1"/>
    <col min="12741" max="12741" width="4" style="214" customWidth="1"/>
    <col min="12742" max="12742" width="42.140625" style="214" customWidth="1"/>
    <col min="12743" max="12743" width="36.28515625" style="214" customWidth="1"/>
    <col min="12744" max="12744" width="29.7109375" style="214" customWidth="1"/>
    <col min="12745" max="12991" width="9.140625" style="214"/>
    <col min="12992" max="12993" width="5.140625" style="214" customWidth="1"/>
    <col min="12994" max="12994" width="21.5703125" style="214" customWidth="1"/>
    <col min="12995" max="12995" width="3.42578125" style="214" customWidth="1"/>
    <col min="12996" max="12996" width="33.28515625" style="214" customWidth="1"/>
    <col min="12997" max="12997" width="4" style="214" customWidth="1"/>
    <col min="12998" max="12998" width="42.140625" style="214" customWidth="1"/>
    <col min="12999" max="12999" width="36.28515625" style="214" customWidth="1"/>
    <col min="13000" max="13000" width="29.7109375" style="214" customWidth="1"/>
    <col min="13001" max="13247" width="9.140625" style="214"/>
    <col min="13248" max="13249" width="5.140625" style="214" customWidth="1"/>
    <col min="13250" max="13250" width="21.5703125" style="214" customWidth="1"/>
    <col min="13251" max="13251" width="3.42578125" style="214" customWidth="1"/>
    <col min="13252" max="13252" width="33.28515625" style="214" customWidth="1"/>
    <col min="13253" max="13253" width="4" style="214" customWidth="1"/>
    <col min="13254" max="13254" width="42.140625" style="214" customWidth="1"/>
    <col min="13255" max="13255" width="36.28515625" style="214" customWidth="1"/>
    <col min="13256" max="13256" width="29.7109375" style="214" customWidth="1"/>
    <col min="13257" max="13503" width="9.140625" style="214"/>
    <col min="13504" max="13505" width="5.140625" style="214" customWidth="1"/>
    <col min="13506" max="13506" width="21.5703125" style="214" customWidth="1"/>
    <col min="13507" max="13507" width="3.42578125" style="214" customWidth="1"/>
    <col min="13508" max="13508" width="33.28515625" style="214" customWidth="1"/>
    <col min="13509" max="13509" width="4" style="214" customWidth="1"/>
    <col min="13510" max="13510" width="42.140625" style="214" customWidth="1"/>
    <col min="13511" max="13511" width="36.28515625" style="214" customWidth="1"/>
    <col min="13512" max="13512" width="29.7109375" style="214" customWidth="1"/>
    <col min="13513" max="13759" width="9.140625" style="214"/>
    <col min="13760" max="13761" width="5.140625" style="214" customWidth="1"/>
    <col min="13762" max="13762" width="21.5703125" style="214" customWidth="1"/>
    <col min="13763" max="13763" width="3.42578125" style="214" customWidth="1"/>
    <col min="13764" max="13764" width="33.28515625" style="214" customWidth="1"/>
    <col min="13765" max="13765" width="4" style="214" customWidth="1"/>
    <col min="13766" max="13766" width="42.140625" style="214" customWidth="1"/>
    <col min="13767" max="13767" width="36.28515625" style="214" customWidth="1"/>
    <col min="13768" max="13768" width="29.7109375" style="214" customWidth="1"/>
    <col min="13769" max="14015" width="9.140625" style="214"/>
    <col min="14016" max="14017" width="5.140625" style="214" customWidth="1"/>
    <col min="14018" max="14018" width="21.5703125" style="214" customWidth="1"/>
    <col min="14019" max="14019" width="3.42578125" style="214" customWidth="1"/>
    <col min="14020" max="14020" width="33.28515625" style="214" customWidth="1"/>
    <col min="14021" max="14021" width="4" style="214" customWidth="1"/>
    <col min="14022" max="14022" width="42.140625" style="214" customWidth="1"/>
    <col min="14023" max="14023" width="36.28515625" style="214" customWidth="1"/>
    <col min="14024" max="14024" width="29.7109375" style="214" customWidth="1"/>
    <col min="14025" max="14271" width="9.140625" style="214"/>
    <col min="14272" max="14273" width="5.140625" style="214" customWidth="1"/>
    <col min="14274" max="14274" width="21.5703125" style="214" customWidth="1"/>
    <col min="14275" max="14275" width="3.42578125" style="214" customWidth="1"/>
    <col min="14276" max="14276" width="33.28515625" style="214" customWidth="1"/>
    <col min="14277" max="14277" width="4" style="214" customWidth="1"/>
    <col min="14278" max="14278" width="42.140625" style="214" customWidth="1"/>
    <col min="14279" max="14279" width="36.28515625" style="214" customWidth="1"/>
    <col min="14280" max="14280" width="29.7109375" style="214" customWidth="1"/>
    <col min="14281" max="14527" width="9.140625" style="214"/>
    <col min="14528" max="14529" width="5.140625" style="214" customWidth="1"/>
    <col min="14530" max="14530" width="21.5703125" style="214" customWidth="1"/>
    <col min="14531" max="14531" width="3.42578125" style="214" customWidth="1"/>
    <col min="14532" max="14532" width="33.28515625" style="214" customWidth="1"/>
    <col min="14533" max="14533" width="4" style="214" customWidth="1"/>
    <col min="14534" max="14534" width="42.140625" style="214" customWidth="1"/>
    <col min="14535" max="14535" width="36.28515625" style="214" customWidth="1"/>
    <col min="14536" max="14536" width="29.7109375" style="214" customWidth="1"/>
    <col min="14537" max="14783" width="9.140625" style="214"/>
    <col min="14784" max="14785" width="5.140625" style="214" customWidth="1"/>
    <col min="14786" max="14786" width="21.5703125" style="214" customWidth="1"/>
    <col min="14787" max="14787" width="3.42578125" style="214" customWidth="1"/>
    <col min="14788" max="14788" width="33.28515625" style="214" customWidth="1"/>
    <col min="14789" max="14789" width="4" style="214" customWidth="1"/>
    <col min="14790" max="14790" width="42.140625" style="214" customWidth="1"/>
    <col min="14791" max="14791" width="36.28515625" style="214" customWidth="1"/>
    <col min="14792" max="14792" width="29.7109375" style="214" customWidth="1"/>
    <col min="14793" max="15039" width="9.140625" style="214"/>
    <col min="15040" max="15041" width="5.140625" style="214" customWidth="1"/>
    <col min="15042" max="15042" width="21.5703125" style="214" customWidth="1"/>
    <col min="15043" max="15043" width="3.42578125" style="214" customWidth="1"/>
    <col min="15044" max="15044" width="33.28515625" style="214" customWidth="1"/>
    <col min="15045" max="15045" width="4" style="214" customWidth="1"/>
    <col min="15046" max="15046" width="42.140625" style="214" customWidth="1"/>
    <col min="15047" max="15047" width="36.28515625" style="214" customWidth="1"/>
    <col min="15048" max="15048" width="29.7109375" style="214" customWidth="1"/>
    <col min="15049" max="15295" width="9.140625" style="214"/>
    <col min="15296" max="15297" width="5.140625" style="214" customWidth="1"/>
    <col min="15298" max="15298" width="21.5703125" style="214" customWidth="1"/>
    <col min="15299" max="15299" width="3.42578125" style="214" customWidth="1"/>
    <col min="15300" max="15300" width="33.28515625" style="214" customWidth="1"/>
    <col min="15301" max="15301" width="4" style="214" customWidth="1"/>
    <col min="15302" max="15302" width="42.140625" style="214" customWidth="1"/>
    <col min="15303" max="15303" width="36.28515625" style="214" customWidth="1"/>
    <col min="15304" max="15304" width="29.7109375" style="214" customWidth="1"/>
    <col min="15305" max="15551" width="9.140625" style="214"/>
    <col min="15552" max="15553" width="5.140625" style="214" customWidth="1"/>
    <col min="15554" max="15554" width="21.5703125" style="214" customWidth="1"/>
    <col min="15555" max="15555" width="3.42578125" style="214" customWidth="1"/>
    <col min="15556" max="15556" width="33.28515625" style="214" customWidth="1"/>
    <col min="15557" max="15557" width="4" style="214" customWidth="1"/>
    <col min="15558" max="15558" width="42.140625" style="214" customWidth="1"/>
    <col min="15559" max="15559" width="36.28515625" style="214" customWidth="1"/>
    <col min="15560" max="15560" width="29.7109375" style="214" customWidth="1"/>
    <col min="15561" max="15807" width="9.140625" style="214"/>
    <col min="15808" max="15809" width="5.140625" style="214" customWidth="1"/>
    <col min="15810" max="15810" width="21.5703125" style="214" customWidth="1"/>
    <col min="15811" max="15811" width="3.42578125" style="214" customWidth="1"/>
    <col min="15812" max="15812" width="33.28515625" style="214" customWidth="1"/>
    <col min="15813" max="15813" width="4" style="214" customWidth="1"/>
    <col min="15814" max="15814" width="42.140625" style="214" customWidth="1"/>
    <col min="15815" max="15815" width="36.28515625" style="214" customWidth="1"/>
    <col min="15816" max="15816" width="29.7109375" style="214" customWidth="1"/>
    <col min="15817" max="16063" width="9.140625" style="214"/>
    <col min="16064" max="16065" width="5.140625" style="214" customWidth="1"/>
    <col min="16066" max="16066" width="21.5703125" style="214" customWidth="1"/>
    <col min="16067" max="16067" width="3.42578125" style="214" customWidth="1"/>
    <col min="16068" max="16068" width="33.28515625" style="214" customWidth="1"/>
    <col min="16069" max="16069" width="4" style="214" customWidth="1"/>
    <col min="16070" max="16070" width="42.140625" style="214" customWidth="1"/>
    <col min="16071" max="16071" width="36.28515625" style="214" customWidth="1"/>
    <col min="16072" max="16072" width="29.7109375" style="214" customWidth="1"/>
    <col min="16073" max="16384" width="9.140625" style="214"/>
  </cols>
  <sheetData>
    <row r="1" spans="2:19" ht="40.5" customHeight="1" x14ac:dyDescent="0.8">
      <c r="B1" s="1555" t="s">
        <v>7638</v>
      </c>
      <c r="C1" s="79"/>
      <c r="D1" s="80"/>
      <c r="E1" s="79"/>
      <c r="F1" s="80"/>
      <c r="G1" s="79"/>
      <c r="H1" s="80"/>
      <c r="I1" s="79"/>
      <c r="J1" s="80"/>
      <c r="K1" s="79"/>
      <c r="L1" s="81"/>
      <c r="O1" s="213"/>
      <c r="P1" s="81"/>
    </row>
    <row r="2" spans="2:19" ht="31.5" customHeight="1" x14ac:dyDescent="0.55000000000000004">
      <c r="B2" s="1750" t="s">
        <v>3211</v>
      </c>
      <c r="C2" s="1750"/>
      <c r="D2" s="1750"/>
      <c r="E2" s="1750"/>
      <c r="F2" s="80"/>
      <c r="G2" s="79"/>
      <c r="H2" s="1751" t="s">
        <v>3210</v>
      </c>
      <c r="I2" s="1751"/>
      <c r="J2" s="610"/>
      <c r="K2" s="1588" t="s">
        <v>7687</v>
      </c>
      <c r="O2" s="213"/>
      <c r="P2" s="81"/>
    </row>
    <row r="3" spans="2:19" ht="23.45" customHeight="1" x14ac:dyDescent="0.3">
      <c r="B3" s="1750"/>
      <c r="C3" s="1750"/>
      <c r="D3" s="1750"/>
      <c r="E3" s="1750"/>
      <c r="F3" s="80"/>
      <c r="G3" s="79"/>
      <c r="H3" s="1751"/>
      <c r="I3" s="1751"/>
      <c r="J3" s="80"/>
      <c r="K3" s="79"/>
      <c r="L3" s="81"/>
      <c r="O3" s="213"/>
      <c r="P3" s="81"/>
    </row>
    <row r="4" spans="2:19" ht="17.25" thickBot="1" x14ac:dyDescent="0.35">
      <c r="B4" s="1750"/>
      <c r="C4" s="1750"/>
      <c r="D4" s="1750"/>
      <c r="E4" s="1750"/>
      <c r="F4" s="80"/>
      <c r="G4" s="79"/>
      <c r="H4" s="80"/>
      <c r="I4" s="79"/>
      <c r="J4" s="80"/>
      <c r="K4" s="79"/>
      <c r="L4" s="81"/>
      <c r="O4" s="213"/>
      <c r="P4" s="81"/>
    </row>
    <row r="5" spans="2:19" ht="21.75" thickBot="1" x14ac:dyDescent="0.35">
      <c r="B5" s="82"/>
      <c r="C5" s="79"/>
      <c r="D5" s="80"/>
      <c r="E5" s="79"/>
      <c r="F5" s="83"/>
      <c r="G5" s="1752" t="s">
        <v>7670</v>
      </c>
      <c r="H5" s="1753"/>
      <c r="I5" s="1753"/>
      <c r="J5" s="1753"/>
      <c r="K5" s="1754"/>
      <c r="O5" s="213"/>
      <c r="P5" s="81"/>
    </row>
    <row r="6" spans="2:19" ht="25.5" customHeight="1" x14ac:dyDescent="0.3">
      <c r="B6" s="1740" t="s">
        <v>3207</v>
      </c>
      <c r="C6" s="543" t="s">
        <v>3209</v>
      </c>
      <c r="D6" s="1740" t="s">
        <v>3207</v>
      </c>
      <c r="E6" s="544" t="s">
        <v>3208</v>
      </c>
      <c r="F6" s="1740" t="s">
        <v>3207</v>
      </c>
      <c r="G6" s="545" t="s">
        <v>3206</v>
      </c>
      <c r="H6" s="1743" t="s">
        <v>3204</v>
      </c>
      <c r="I6" s="546" t="s">
        <v>3205</v>
      </c>
      <c r="J6" s="1745" t="s">
        <v>3204</v>
      </c>
      <c r="K6" s="547" t="s">
        <v>3203</v>
      </c>
      <c r="L6" s="1755" t="s">
        <v>0</v>
      </c>
      <c r="M6" s="1747" t="s">
        <v>3202</v>
      </c>
      <c r="N6" s="1747" t="s">
        <v>3201</v>
      </c>
      <c r="O6" s="1756" t="s">
        <v>1215</v>
      </c>
      <c r="P6" s="1756" t="s">
        <v>3200</v>
      </c>
    </row>
    <row r="7" spans="2:19" ht="30.75" thickBot="1" x14ac:dyDescent="0.35">
      <c r="B7" s="1741"/>
      <c r="C7" s="540" t="s">
        <v>3199</v>
      </c>
      <c r="D7" s="1742"/>
      <c r="E7" s="542" t="s">
        <v>3198</v>
      </c>
      <c r="F7" s="1742"/>
      <c r="G7" s="539" t="s">
        <v>3197</v>
      </c>
      <c r="H7" s="1744"/>
      <c r="I7" s="540" t="s">
        <v>3196</v>
      </c>
      <c r="J7" s="1746"/>
      <c r="K7" s="541" t="s">
        <v>3195</v>
      </c>
      <c r="L7" s="1749"/>
      <c r="M7" s="1748"/>
      <c r="N7" s="1748"/>
      <c r="O7" s="1739"/>
      <c r="P7" s="1757"/>
      <c r="Q7" s="214"/>
      <c r="R7" s="214"/>
      <c r="S7" s="214"/>
    </row>
    <row r="8" spans="2:19" ht="30.75" customHeight="1" outlineLevel="1" thickBot="1" x14ac:dyDescent="0.35">
      <c r="B8" s="84">
        <v>0</v>
      </c>
      <c r="C8" s="85" t="s">
        <v>3194</v>
      </c>
      <c r="D8" s="86">
        <v>1</v>
      </c>
      <c r="E8" s="87" t="s">
        <v>3193</v>
      </c>
      <c r="F8" s="88">
        <v>1</v>
      </c>
      <c r="G8" s="89" t="s">
        <v>3192</v>
      </c>
      <c r="H8" s="88">
        <v>1</v>
      </c>
      <c r="I8" s="90" t="s">
        <v>3191</v>
      </c>
      <c r="J8" s="91"/>
      <c r="K8" s="92"/>
      <c r="L8" s="1" t="s">
        <v>1</v>
      </c>
      <c r="M8" s="72">
        <v>4</v>
      </c>
      <c r="N8" s="73">
        <v>0</v>
      </c>
      <c r="O8" s="375" t="s">
        <v>1216</v>
      </c>
      <c r="P8" s="556" t="s">
        <v>2721</v>
      </c>
      <c r="Q8" s="214"/>
      <c r="R8" s="214"/>
      <c r="S8" s="214"/>
    </row>
    <row r="9" spans="2:19" ht="36.75" customHeight="1" outlineLevel="1" thickBot="1" x14ac:dyDescent="0.35">
      <c r="B9" s="84">
        <v>0</v>
      </c>
      <c r="C9" s="93"/>
      <c r="D9" s="94">
        <v>1</v>
      </c>
      <c r="E9" s="95"/>
      <c r="F9" s="96">
        <v>1</v>
      </c>
      <c r="G9" s="97"/>
      <c r="H9" s="98">
        <v>2</v>
      </c>
      <c r="I9" s="99" t="s">
        <v>3190</v>
      </c>
      <c r="J9" s="100"/>
      <c r="K9" s="101"/>
      <c r="L9" s="2" t="s">
        <v>2</v>
      </c>
      <c r="M9" s="63">
        <v>4</v>
      </c>
      <c r="N9" s="62">
        <v>0</v>
      </c>
      <c r="O9" s="376" t="s">
        <v>1217</v>
      </c>
      <c r="P9" s="557" t="s">
        <v>2721</v>
      </c>
      <c r="Q9" s="214"/>
      <c r="R9" s="214"/>
      <c r="S9" s="214"/>
    </row>
    <row r="10" spans="2:19" ht="15" customHeight="1" outlineLevel="1" thickBot="1" x14ac:dyDescent="0.35">
      <c r="B10" s="84">
        <v>0</v>
      </c>
      <c r="C10" s="93"/>
      <c r="D10" s="94">
        <v>1</v>
      </c>
      <c r="E10" s="95"/>
      <c r="F10" s="96">
        <v>1</v>
      </c>
      <c r="G10" s="97"/>
      <c r="H10" s="98">
        <v>3</v>
      </c>
      <c r="I10" s="99" t="s">
        <v>3189</v>
      </c>
      <c r="J10" s="100"/>
      <c r="K10" s="101"/>
      <c r="L10" s="2" t="s">
        <v>3</v>
      </c>
      <c r="M10" s="63">
        <v>4</v>
      </c>
      <c r="N10" s="62">
        <v>0</v>
      </c>
      <c r="O10" s="376" t="s">
        <v>1218</v>
      </c>
      <c r="P10" s="557" t="s">
        <v>2721</v>
      </c>
      <c r="Q10" s="214"/>
      <c r="R10" s="214"/>
      <c r="S10" s="214"/>
    </row>
    <row r="11" spans="2:19" ht="15" customHeight="1" outlineLevel="1" thickBot="1" x14ac:dyDescent="0.35">
      <c r="B11" s="84">
        <v>0</v>
      </c>
      <c r="C11" s="93"/>
      <c r="D11" s="94">
        <v>1</v>
      </c>
      <c r="E11" s="95"/>
      <c r="F11" s="102">
        <v>1</v>
      </c>
      <c r="G11" s="97"/>
      <c r="H11" s="103">
        <v>4</v>
      </c>
      <c r="I11" s="104" t="s">
        <v>3188</v>
      </c>
      <c r="J11" s="105"/>
      <c r="K11" s="106"/>
      <c r="L11" s="2" t="s">
        <v>4</v>
      </c>
      <c r="M11" s="63">
        <v>4</v>
      </c>
      <c r="N11" s="62">
        <v>0</v>
      </c>
      <c r="O11" s="376" t="s">
        <v>1219</v>
      </c>
      <c r="P11" s="558" t="s">
        <v>2721</v>
      </c>
      <c r="Q11" s="214"/>
      <c r="R11" s="214"/>
      <c r="S11" s="214"/>
    </row>
    <row r="12" spans="2:19" ht="15" customHeight="1" outlineLevel="1" thickBot="1" x14ac:dyDescent="0.35">
      <c r="B12" s="84">
        <v>0</v>
      </c>
      <c r="C12" s="93" t="s">
        <v>2247</v>
      </c>
      <c r="D12" s="94">
        <v>1</v>
      </c>
      <c r="E12" s="95"/>
      <c r="F12" s="103">
        <v>2</v>
      </c>
      <c r="G12" s="89" t="s">
        <v>3187</v>
      </c>
      <c r="H12" s="107" t="s">
        <v>1220</v>
      </c>
      <c r="I12" s="108" t="s">
        <v>1891</v>
      </c>
      <c r="J12" s="109"/>
      <c r="K12" s="110"/>
      <c r="L12" s="2" t="s">
        <v>5</v>
      </c>
      <c r="M12" s="63">
        <v>3</v>
      </c>
      <c r="N12" s="62">
        <v>0</v>
      </c>
      <c r="O12" s="377" t="s">
        <v>1220</v>
      </c>
      <c r="P12" s="525" t="s">
        <v>2659</v>
      </c>
      <c r="Q12" s="214"/>
      <c r="R12" s="214"/>
      <c r="S12" s="214"/>
    </row>
    <row r="13" spans="2:19" ht="15" customHeight="1" outlineLevel="1" thickBot="1" x14ac:dyDescent="0.35">
      <c r="B13" s="84">
        <v>0</v>
      </c>
      <c r="C13" s="93" t="s">
        <v>2247</v>
      </c>
      <c r="D13" s="94">
        <v>1</v>
      </c>
      <c r="E13" s="95"/>
      <c r="F13" s="88">
        <v>3</v>
      </c>
      <c r="G13" s="89" t="s">
        <v>3186</v>
      </c>
      <c r="H13" s="111">
        <v>1</v>
      </c>
      <c r="I13" s="112" t="s">
        <v>3185</v>
      </c>
      <c r="J13" s="113"/>
      <c r="K13" s="114"/>
      <c r="L13" s="2" t="s">
        <v>6</v>
      </c>
      <c r="M13" s="63">
        <v>4</v>
      </c>
      <c r="N13" s="62">
        <v>0</v>
      </c>
      <c r="O13" s="377" t="s">
        <v>1220</v>
      </c>
      <c r="P13" s="401" t="s">
        <v>2659</v>
      </c>
      <c r="Q13" s="214"/>
      <c r="R13" s="214"/>
      <c r="S13" s="214"/>
    </row>
    <row r="14" spans="2:19" ht="15" customHeight="1" outlineLevel="1" thickBot="1" x14ac:dyDescent="0.35">
      <c r="B14" s="84">
        <v>0</v>
      </c>
      <c r="C14" s="93"/>
      <c r="D14" s="115">
        <v>1</v>
      </c>
      <c r="E14" s="95"/>
      <c r="F14" s="116">
        <v>3</v>
      </c>
      <c r="G14" s="97"/>
      <c r="H14" s="117">
        <v>2</v>
      </c>
      <c r="I14" s="118" t="s">
        <v>3184</v>
      </c>
      <c r="J14" s="119"/>
      <c r="K14" s="120"/>
      <c r="L14" s="2" t="s">
        <v>7</v>
      </c>
      <c r="M14" s="63">
        <v>4</v>
      </c>
      <c r="N14" s="62">
        <v>0</v>
      </c>
      <c r="O14" s="376" t="s">
        <v>1221</v>
      </c>
      <c r="P14" s="399" t="s">
        <v>2721</v>
      </c>
      <c r="Q14" s="214"/>
      <c r="R14" s="214"/>
      <c r="S14" s="214"/>
    </row>
    <row r="15" spans="2:19" ht="15" customHeight="1" outlineLevel="1" thickBot="1" x14ac:dyDescent="0.35">
      <c r="B15" s="84">
        <v>0</v>
      </c>
      <c r="C15" s="93" t="s">
        <v>2247</v>
      </c>
      <c r="D15" s="88">
        <v>2</v>
      </c>
      <c r="E15" s="89" t="s">
        <v>3183</v>
      </c>
      <c r="F15" s="88">
        <v>1</v>
      </c>
      <c r="G15" s="90" t="s">
        <v>3182</v>
      </c>
      <c r="H15" s="121" t="s">
        <v>1220</v>
      </c>
      <c r="I15" s="122" t="s">
        <v>1891</v>
      </c>
      <c r="J15" s="123"/>
      <c r="K15" s="124"/>
      <c r="L15" s="2" t="s">
        <v>8</v>
      </c>
      <c r="M15" s="63">
        <v>4</v>
      </c>
      <c r="N15" s="62">
        <v>0</v>
      </c>
      <c r="O15" s="377" t="s">
        <v>1220</v>
      </c>
      <c r="P15" s="401" t="s">
        <v>2659</v>
      </c>
      <c r="Q15" s="214"/>
      <c r="R15" s="214"/>
      <c r="S15" s="214"/>
    </row>
    <row r="16" spans="2:19" ht="15" customHeight="1" outlineLevel="1" thickBot="1" x14ac:dyDescent="0.35">
      <c r="B16" s="84">
        <v>0</v>
      </c>
      <c r="C16" s="93"/>
      <c r="D16" s="102">
        <v>2</v>
      </c>
      <c r="E16" s="125"/>
      <c r="F16" s="102">
        <v>2</v>
      </c>
      <c r="G16" s="126" t="s">
        <v>3181</v>
      </c>
      <c r="H16" s="127" t="s">
        <v>1220</v>
      </c>
      <c r="I16" s="128" t="s">
        <v>1891</v>
      </c>
      <c r="J16" s="129"/>
      <c r="K16" s="130"/>
      <c r="L16" s="2" t="s">
        <v>9</v>
      </c>
      <c r="M16" s="63">
        <v>4</v>
      </c>
      <c r="N16" s="62">
        <v>0</v>
      </c>
      <c r="O16" s="377" t="s">
        <v>1220</v>
      </c>
      <c r="P16" s="401" t="s">
        <v>2659</v>
      </c>
      <c r="Q16" s="214"/>
      <c r="R16" s="214"/>
      <c r="S16" s="214"/>
    </row>
    <row r="17" spans="1:16" s="214" customFormat="1" ht="15" customHeight="1" outlineLevel="1" thickBot="1" x14ac:dyDescent="0.35">
      <c r="A17" s="78"/>
      <c r="B17" s="84">
        <v>0</v>
      </c>
      <c r="C17" s="93"/>
      <c r="D17" s="131">
        <v>3</v>
      </c>
      <c r="E17" s="132" t="s">
        <v>3180</v>
      </c>
      <c r="F17" s="105">
        <v>1</v>
      </c>
      <c r="G17" s="133" t="s">
        <v>3180</v>
      </c>
      <c r="H17" s="127" t="s">
        <v>1220</v>
      </c>
      <c r="I17" s="134" t="s">
        <v>1891</v>
      </c>
      <c r="J17" s="135"/>
      <c r="K17" s="136"/>
      <c r="L17" s="2" t="s">
        <v>10</v>
      </c>
      <c r="M17" s="63">
        <v>4</v>
      </c>
      <c r="N17" s="62">
        <v>0</v>
      </c>
      <c r="O17" s="377" t="s">
        <v>1220</v>
      </c>
      <c r="P17" s="432" t="s">
        <v>2659</v>
      </c>
    </row>
    <row r="18" spans="1:16" s="214" customFormat="1" ht="15" customHeight="1" outlineLevel="1" thickBot="1" x14ac:dyDescent="0.35">
      <c r="A18" s="78"/>
      <c r="B18" s="84">
        <v>0</v>
      </c>
      <c r="C18" s="93" t="s">
        <v>2247</v>
      </c>
      <c r="D18" s="86">
        <v>4</v>
      </c>
      <c r="E18" s="87" t="s">
        <v>3179</v>
      </c>
      <c r="F18" s="88">
        <v>1</v>
      </c>
      <c r="G18" s="95" t="s">
        <v>3178</v>
      </c>
      <c r="H18" s="137">
        <v>1</v>
      </c>
      <c r="I18" s="138" t="s">
        <v>3177</v>
      </c>
      <c r="J18" s="100">
        <v>1</v>
      </c>
      <c r="K18" s="139" t="s">
        <v>3176</v>
      </c>
      <c r="L18" s="2" t="s">
        <v>11</v>
      </c>
      <c r="M18" s="63">
        <v>5</v>
      </c>
      <c r="N18" s="62">
        <v>0</v>
      </c>
      <c r="O18" s="376" t="s">
        <v>1222</v>
      </c>
      <c r="P18" s="556" t="s">
        <v>2721</v>
      </c>
    </row>
    <row r="19" spans="1:16" s="214" customFormat="1" ht="15" customHeight="1" outlineLevel="1" thickBot="1" x14ac:dyDescent="0.35">
      <c r="A19" s="78"/>
      <c r="B19" s="84">
        <v>0</v>
      </c>
      <c r="C19" s="93"/>
      <c r="D19" s="140">
        <v>4</v>
      </c>
      <c r="E19" s="95"/>
      <c r="F19" s="96">
        <v>1</v>
      </c>
      <c r="G19" s="95"/>
      <c r="H19" s="141">
        <v>1</v>
      </c>
      <c r="I19" s="138"/>
      <c r="J19" s="142">
        <v>3</v>
      </c>
      <c r="K19" s="143" t="s">
        <v>3175</v>
      </c>
      <c r="L19" s="2" t="s">
        <v>12</v>
      </c>
      <c r="M19" s="63">
        <v>5</v>
      </c>
      <c r="N19" s="62">
        <v>0</v>
      </c>
      <c r="O19" s="376" t="s">
        <v>1223</v>
      </c>
      <c r="P19" s="557" t="s">
        <v>2721</v>
      </c>
    </row>
    <row r="20" spans="1:16" s="214" customFormat="1" ht="15" customHeight="1" outlineLevel="1" thickBot="1" x14ac:dyDescent="0.35">
      <c r="A20" s="78"/>
      <c r="B20" s="84">
        <v>0</v>
      </c>
      <c r="C20" s="93"/>
      <c r="D20" s="140">
        <v>4</v>
      </c>
      <c r="E20" s="95"/>
      <c r="F20" s="96">
        <v>1</v>
      </c>
      <c r="G20" s="95"/>
      <c r="H20" s="141">
        <v>1</v>
      </c>
      <c r="I20" s="138"/>
      <c r="J20" s="142">
        <v>4</v>
      </c>
      <c r="K20" s="143" t="s">
        <v>3174</v>
      </c>
      <c r="L20" s="2" t="s">
        <v>13</v>
      </c>
      <c r="M20" s="63">
        <v>5</v>
      </c>
      <c r="N20" s="62">
        <v>0</v>
      </c>
      <c r="O20" s="376" t="s">
        <v>1224</v>
      </c>
      <c r="P20" s="557" t="s">
        <v>2721</v>
      </c>
    </row>
    <row r="21" spans="1:16" s="214" customFormat="1" ht="15" customHeight="1" outlineLevel="1" thickBot="1" x14ac:dyDescent="0.35">
      <c r="A21" s="78"/>
      <c r="B21" s="84">
        <v>0</v>
      </c>
      <c r="C21" s="93"/>
      <c r="D21" s="140">
        <v>4</v>
      </c>
      <c r="E21" s="95"/>
      <c r="F21" s="102">
        <v>1</v>
      </c>
      <c r="G21" s="95"/>
      <c r="H21" s="144">
        <v>1</v>
      </c>
      <c r="I21" s="145"/>
      <c r="J21" s="142">
        <v>5</v>
      </c>
      <c r="K21" s="369" t="s">
        <v>2309</v>
      </c>
      <c r="L21" s="2" t="s">
        <v>14</v>
      </c>
      <c r="M21" s="63">
        <v>5</v>
      </c>
      <c r="N21" s="62">
        <v>0</v>
      </c>
      <c r="O21" s="376" t="s">
        <v>1225</v>
      </c>
      <c r="P21" s="558" t="s">
        <v>2721</v>
      </c>
    </row>
    <row r="22" spans="1:16" s="214" customFormat="1" ht="15" customHeight="1" outlineLevel="1" thickBot="1" x14ac:dyDescent="0.35">
      <c r="A22" s="78"/>
      <c r="B22" s="84">
        <v>0</v>
      </c>
      <c r="C22" s="93" t="s">
        <v>2247</v>
      </c>
      <c r="D22" s="94">
        <v>4</v>
      </c>
      <c r="E22" s="95"/>
      <c r="F22" s="98">
        <v>2</v>
      </c>
      <c r="G22" s="147" t="s">
        <v>3173</v>
      </c>
      <c r="H22" s="109" t="s">
        <v>1220</v>
      </c>
      <c r="I22" s="148" t="s">
        <v>1891</v>
      </c>
      <c r="J22" s="129"/>
      <c r="K22" s="130"/>
      <c r="L22" s="2" t="s">
        <v>15</v>
      </c>
      <c r="M22" s="63">
        <v>4</v>
      </c>
      <c r="N22" s="62">
        <v>0</v>
      </c>
      <c r="O22" s="377" t="s">
        <v>1220</v>
      </c>
      <c r="P22" s="559" t="s">
        <v>2659</v>
      </c>
    </row>
    <row r="23" spans="1:16" s="214" customFormat="1" ht="15" customHeight="1" outlineLevel="1" thickBot="1" x14ac:dyDescent="0.35">
      <c r="A23" s="78"/>
      <c r="B23" s="84">
        <v>0</v>
      </c>
      <c r="C23" s="93" t="s">
        <v>2247</v>
      </c>
      <c r="D23" s="94">
        <v>4</v>
      </c>
      <c r="E23" s="95"/>
      <c r="F23" s="98">
        <v>3</v>
      </c>
      <c r="G23" s="97" t="s">
        <v>3172</v>
      </c>
      <c r="H23" s="149">
        <v>1</v>
      </c>
      <c r="I23" s="150" t="s">
        <v>3172</v>
      </c>
      <c r="J23" s="151">
        <v>1</v>
      </c>
      <c r="K23" s="152" t="s">
        <v>3171</v>
      </c>
      <c r="L23" s="2" t="s">
        <v>16</v>
      </c>
      <c r="M23" s="63">
        <v>5</v>
      </c>
      <c r="N23" s="62">
        <v>0</v>
      </c>
      <c r="O23" s="376" t="s">
        <v>1226</v>
      </c>
      <c r="P23" s="556" t="s">
        <v>2721</v>
      </c>
    </row>
    <row r="24" spans="1:16" s="214" customFormat="1" ht="15" customHeight="1" outlineLevel="1" thickBot="1" x14ac:dyDescent="0.35">
      <c r="A24" s="78"/>
      <c r="B24" s="84">
        <v>0</v>
      </c>
      <c r="C24" s="93"/>
      <c r="D24" s="94">
        <v>4</v>
      </c>
      <c r="E24" s="95"/>
      <c r="F24" s="98">
        <v>3</v>
      </c>
      <c r="G24" s="97"/>
      <c r="H24" s="149">
        <v>1</v>
      </c>
      <c r="I24" s="138"/>
      <c r="J24" s="151">
        <v>2</v>
      </c>
      <c r="K24" s="152" t="s">
        <v>3170</v>
      </c>
      <c r="L24" s="2" t="s">
        <v>17</v>
      </c>
      <c r="M24" s="63">
        <v>5</v>
      </c>
      <c r="N24" s="62">
        <v>0</v>
      </c>
      <c r="O24" s="376" t="s">
        <v>1227</v>
      </c>
      <c r="P24" s="557" t="s">
        <v>2721</v>
      </c>
    </row>
    <row r="25" spans="1:16" s="214" customFormat="1" ht="15" customHeight="1" outlineLevel="1" thickBot="1" x14ac:dyDescent="0.35">
      <c r="A25" s="78"/>
      <c r="B25" s="84">
        <v>0</v>
      </c>
      <c r="C25" s="93"/>
      <c r="D25" s="94">
        <v>4</v>
      </c>
      <c r="E25" s="95"/>
      <c r="F25" s="117">
        <v>3</v>
      </c>
      <c r="G25" s="125"/>
      <c r="H25" s="153">
        <v>1</v>
      </c>
      <c r="I25" s="145"/>
      <c r="J25" s="151">
        <v>3</v>
      </c>
      <c r="K25" s="152" t="s">
        <v>3169</v>
      </c>
      <c r="L25" s="2" t="s">
        <v>18</v>
      </c>
      <c r="M25" s="63">
        <v>5</v>
      </c>
      <c r="N25" s="62">
        <v>0</v>
      </c>
      <c r="O25" s="376" t="s">
        <v>1228</v>
      </c>
      <c r="P25" s="558" t="s">
        <v>2721</v>
      </c>
    </row>
    <row r="26" spans="1:16" s="214" customFormat="1" ht="15" customHeight="1" outlineLevel="1" thickBot="1" x14ac:dyDescent="0.35">
      <c r="A26" s="78"/>
      <c r="B26" s="84">
        <v>0</v>
      </c>
      <c r="C26" s="93" t="s">
        <v>2247</v>
      </c>
      <c r="D26" s="96">
        <v>5</v>
      </c>
      <c r="E26" s="89" t="s">
        <v>3168</v>
      </c>
      <c r="F26" s="100">
        <v>1</v>
      </c>
      <c r="G26" s="99" t="s">
        <v>3168</v>
      </c>
      <c r="H26" s="121" t="s">
        <v>1220</v>
      </c>
      <c r="I26" s="112" t="s">
        <v>2224</v>
      </c>
      <c r="J26" s="154"/>
      <c r="K26" s="130"/>
      <c r="L26" s="2" t="s">
        <v>19</v>
      </c>
      <c r="M26" s="63">
        <v>4</v>
      </c>
      <c r="N26" s="62">
        <v>0</v>
      </c>
      <c r="O26" s="377" t="s">
        <v>1220</v>
      </c>
      <c r="P26" s="525" t="s">
        <v>2659</v>
      </c>
    </row>
    <row r="27" spans="1:16" s="214" customFormat="1" ht="15" customHeight="1" outlineLevel="1" thickBot="1" x14ac:dyDescent="0.35">
      <c r="A27" s="78"/>
      <c r="B27" s="84">
        <v>0</v>
      </c>
      <c r="C27" s="93"/>
      <c r="D27" s="96">
        <v>5</v>
      </c>
      <c r="E27" s="97"/>
      <c r="F27" s="155">
        <v>2</v>
      </c>
      <c r="G27" s="156" t="s">
        <v>3167</v>
      </c>
      <c r="H27" s="111" t="s">
        <v>1220</v>
      </c>
      <c r="I27" s="157" t="s">
        <v>2224</v>
      </c>
      <c r="J27" s="154"/>
      <c r="K27" s="130"/>
      <c r="L27" s="2" t="s">
        <v>20</v>
      </c>
      <c r="M27" s="63">
        <v>4</v>
      </c>
      <c r="N27" s="62">
        <v>0</v>
      </c>
      <c r="O27" s="377" t="s">
        <v>1220</v>
      </c>
      <c r="P27" s="401" t="s">
        <v>2659</v>
      </c>
    </row>
    <row r="28" spans="1:16" s="214" customFormat="1" ht="15" customHeight="1" outlineLevel="1" thickBot="1" x14ac:dyDescent="0.35">
      <c r="A28" s="78"/>
      <c r="B28" s="84">
        <v>0</v>
      </c>
      <c r="C28" s="93"/>
      <c r="D28" s="96">
        <v>5</v>
      </c>
      <c r="E28" s="125"/>
      <c r="F28" s="155">
        <v>3</v>
      </c>
      <c r="G28" s="158" t="s">
        <v>3166</v>
      </c>
      <c r="H28" s="159" t="s">
        <v>1220</v>
      </c>
      <c r="I28" s="160" t="s">
        <v>2224</v>
      </c>
      <c r="J28" s="161"/>
      <c r="K28" s="162"/>
      <c r="L28" s="2" t="s">
        <v>21</v>
      </c>
      <c r="M28" s="63">
        <v>4</v>
      </c>
      <c r="N28" s="62">
        <v>0</v>
      </c>
      <c r="O28" s="377" t="s">
        <v>1220</v>
      </c>
      <c r="P28" s="401" t="s">
        <v>2659</v>
      </c>
    </row>
    <row r="29" spans="1:16" s="214" customFormat="1" ht="15" customHeight="1" outlineLevel="1" thickBot="1" x14ac:dyDescent="0.35">
      <c r="A29" s="78"/>
      <c r="B29" s="84">
        <v>0</v>
      </c>
      <c r="C29" s="93" t="s">
        <v>2247</v>
      </c>
      <c r="D29" s="94">
        <v>6</v>
      </c>
      <c r="E29" s="95" t="s">
        <v>3165</v>
      </c>
      <c r="F29" s="88">
        <v>1</v>
      </c>
      <c r="G29" s="163" t="s">
        <v>3164</v>
      </c>
      <c r="H29" s="121" t="s">
        <v>1220</v>
      </c>
      <c r="I29" s="164" t="s">
        <v>2224</v>
      </c>
      <c r="J29" s="165"/>
      <c r="K29" s="124"/>
      <c r="L29" s="2" t="s">
        <v>22</v>
      </c>
      <c r="M29" s="63">
        <v>4</v>
      </c>
      <c r="N29" s="62">
        <v>0</v>
      </c>
      <c r="O29" s="377" t="s">
        <v>1220</v>
      </c>
      <c r="P29" s="401" t="s">
        <v>2659</v>
      </c>
    </row>
    <row r="30" spans="1:16" s="214" customFormat="1" ht="15" customHeight="1" outlineLevel="1" thickBot="1" x14ac:dyDescent="0.35">
      <c r="A30" s="78"/>
      <c r="B30" s="84">
        <v>0</v>
      </c>
      <c r="C30" s="93" t="s">
        <v>2247</v>
      </c>
      <c r="D30" s="94">
        <v>6</v>
      </c>
      <c r="E30" s="95" t="s">
        <v>2247</v>
      </c>
      <c r="F30" s="96">
        <v>2</v>
      </c>
      <c r="G30" s="166" t="s">
        <v>3163</v>
      </c>
      <c r="H30" s="111" t="s">
        <v>1220</v>
      </c>
      <c r="I30" s="128" t="s">
        <v>1891</v>
      </c>
      <c r="J30" s="129"/>
      <c r="K30" s="130"/>
      <c r="L30" s="2" t="s">
        <v>23</v>
      </c>
      <c r="M30" s="63">
        <v>4</v>
      </c>
      <c r="N30" s="62">
        <v>0</v>
      </c>
      <c r="O30" s="377" t="s">
        <v>1220</v>
      </c>
      <c r="P30" s="432" t="s">
        <v>2659</v>
      </c>
    </row>
    <row r="31" spans="1:16" s="214" customFormat="1" ht="15" customHeight="1" outlineLevel="1" thickBot="1" x14ac:dyDescent="0.35">
      <c r="A31" s="78"/>
      <c r="B31" s="84">
        <v>0</v>
      </c>
      <c r="C31" s="93" t="s">
        <v>2247</v>
      </c>
      <c r="D31" s="94">
        <v>6</v>
      </c>
      <c r="E31" s="95" t="s">
        <v>2247</v>
      </c>
      <c r="F31" s="96">
        <v>3</v>
      </c>
      <c r="G31" s="167" t="s">
        <v>3162</v>
      </c>
      <c r="H31" s="98">
        <v>1</v>
      </c>
      <c r="I31" s="168" t="s">
        <v>3161</v>
      </c>
      <c r="J31" s="151">
        <v>1</v>
      </c>
      <c r="K31" s="152" t="s">
        <v>3160</v>
      </c>
      <c r="L31" s="2" t="s">
        <v>24</v>
      </c>
      <c r="M31" s="63">
        <v>5</v>
      </c>
      <c r="N31" s="62">
        <v>0</v>
      </c>
      <c r="O31" s="376" t="s">
        <v>1229</v>
      </c>
      <c r="P31" s="556" t="s">
        <v>2721</v>
      </c>
    </row>
    <row r="32" spans="1:16" s="214" customFormat="1" ht="15" customHeight="1" outlineLevel="1" thickBot="1" x14ac:dyDescent="0.35">
      <c r="A32" s="78"/>
      <c r="B32" s="84">
        <v>0</v>
      </c>
      <c r="C32" s="169"/>
      <c r="D32" s="115">
        <v>6</v>
      </c>
      <c r="E32" s="170"/>
      <c r="F32" s="102">
        <v>3</v>
      </c>
      <c r="G32" s="125"/>
      <c r="H32" s="117">
        <v>2</v>
      </c>
      <c r="I32" s="171" t="s">
        <v>3159</v>
      </c>
      <c r="J32" s="172">
        <v>2</v>
      </c>
      <c r="K32" s="171" t="s">
        <v>3158</v>
      </c>
      <c r="L32" s="2" t="s">
        <v>25</v>
      </c>
      <c r="M32" s="63">
        <v>5</v>
      </c>
      <c r="N32" s="62">
        <v>0</v>
      </c>
      <c r="O32" s="376" t="s">
        <v>1230</v>
      </c>
      <c r="P32" s="558" t="s">
        <v>2721</v>
      </c>
    </row>
    <row r="33" spans="1:16" s="214" customFormat="1" ht="17.25" outlineLevel="1" collapsed="1" thickBot="1" x14ac:dyDescent="0.35">
      <c r="A33" s="78"/>
      <c r="B33" s="173">
        <v>1</v>
      </c>
      <c r="C33" s="93" t="s">
        <v>3157</v>
      </c>
      <c r="D33" s="140">
        <v>1</v>
      </c>
      <c r="E33" s="95" t="s">
        <v>3156</v>
      </c>
      <c r="F33" s="98">
        <v>1</v>
      </c>
      <c r="G33" s="89" t="s">
        <v>3155</v>
      </c>
      <c r="H33" s="113" t="s">
        <v>1220</v>
      </c>
      <c r="I33" s="174" t="s">
        <v>1891</v>
      </c>
      <c r="J33" s="113"/>
      <c r="K33" s="114"/>
      <c r="L33" s="2" t="s">
        <v>26</v>
      </c>
      <c r="M33" s="63">
        <v>4</v>
      </c>
      <c r="N33" s="62">
        <v>0</v>
      </c>
      <c r="O33" s="377" t="s">
        <v>1220</v>
      </c>
      <c r="P33" s="559" t="s">
        <v>2659</v>
      </c>
    </row>
    <row r="34" spans="1:16" s="214" customFormat="1" ht="17.25" outlineLevel="1" thickBot="1" x14ac:dyDescent="0.35">
      <c r="A34" s="78"/>
      <c r="B34" s="173">
        <v>1</v>
      </c>
      <c r="C34" s="93"/>
      <c r="D34" s="94">
        <v>1</v>
      </c>
      <c r="E34" s="95"/>
      <c r="F34" s="96">
        <v>1</v>
      </c>
      <c r="G34" s="97"/>
      <c r="H34" s="105">
        <v>1</v>
      </c>
      <c r="I34" s="138"/>
      <c r="J34" s="100">
        <v>15</v>
      </c>
      <c r="K34" s="139" t="s">
        <v>3154</v>
      </c>
      <c r="L34" s="2" t="s">
        <v>27</v>
      </c>
      <c r="M34" s="63">
        <v>5</v>
      </c>
      <c r="N34" s="62">
        <v>0</v>
      </c>
      <c r="O34" s="376" t="s">
        <v>1231</v>
      </c>
      <c r="P34" s="556" t="s">
        <v>2721</v>
      </c>
    </row>
    <row r="35" spans="1:16" s="214" customFormat="1" ht="17.25" outlineLevel="1" thickBot="1" x14ac:dyDescent="0.35">
      <c r="A35" s="78"/>
      <c r="B35" s="173">
        <v>1</v>
      </c>
      <c r="C35" s="93"/>
      <c r="D35" s="94">
        <v>1</v>
      </c>
      <c r="E35" s="95"/>
      <c r="F35" s="96">
        <v>1</v>
      </c>
      <c r="G35" s="97"/>
      <c r="H35" s="96">
        <v>1</v>
      </c>
      <c r="I35" s="175"/>
      <c r="J35" s="100">
        <v>16</v>
      </c>
      <c r="K35" s="139" t="s">
        <v>3153</v>
      </c>
      <c r="L35" s="2" t="s">
        <v>28</v>
      </c>
      <c r="M35" s="63">
        <v>5</v>
      </c>
      <c r="N35" s="62">
        <v>0</v>
      </c>
      <c r="O35" s="376" t="s">
        <v>1232</v>
      </c>
      <c r="P35" s="557" t="s">
        <v>2721</v>
      </c>
    </row>
    <row r="36" spans="1:16" s="214" customFormat="1" ht="17.25" outlineLevel="1" thickBot="1" x14ac:dyDescent="0.35">
      <c r="A36" s="78"/>
      <c r="B36" s="173">
        <v>1</v>
      </c>
      <c r="C36" s="93"/>
      <c r="D36" s="94">
        <v>1</v>
      </c>
      <c r="E36" s="95"/>
      <c r="F36" s="102">
        <v>1</v>
      </c>
      <c r="G36" s="125"/>
      <c r="H36" s="100">
        <v>1</v>
      </c>
      <c r="I36" s="138"/>
      <c r="J36" s="100">
        <v>17</v>
      </c>
      <c r="K36" s="139" t="s">
        <v>3152</v>
      </c>
      <c r="L36" s="2" t="s">
        <v>29</v>
      </c>
      <c r="M36" s="63">
        <v>5</v>
      </c>
      <c r="N36" s="62">
        <v>0</v>
      </c>
      <c r="O36" s="376" t="s">
        <v>1233</v>
      </c>
      <c r="P36" s="557" t="s">
        <v>2721</v>
      </c>
    </row>
    <row r="37" spans="1:16" s="214" customFormat="1" ht="17.25" customHeight="1" outlineLevel="1" thickBot="1" x14ac:dyDescent="0.35">
      <c r="A37" s="78"/>
      <c r="B37" s="173">
        <v>1</v>
      </c>
      <c r="C37" s="93" t="s">
        <v>2247</v>
      </c>
      <c r="D37" s="94">
        <v>1</v>
      </c>
      <c r="E37" s="97" t="s">
        <v>2247</v>
      </c>
      <c r="F37" s="98">
        <v>2</v>
      </c>
      <c r="G37" s="104" t="s">
        <v>3151</v>
      </c>
      <c r="H37" s="103">
        <v>14</v>
      </c>
      <c r="I37" s="176" t="s">
        <v>3150</v>
      </c>
      <c r="J37" s="151">
        <v>1</v>
      </c>
      <c r="K37" s="143" t="s">
        <v>3149</v>
      </c>
      <c r="L37" s="2" t="s">
        <v>30</v>
      </c>
      <c r="M37" s="63">
        <v>5</v>
      </c>
      <c r="N37" s="62">
        <v>0</v>
      </c>
      <c r="O37" s="376" t="s">
        <v>1234</v>
      </c>
      <c r="P37" s="558" t="s">
        <v>2721</v>
      </c>
    </row>
    <row r="38" spans="1:16" s="214" customFormat="1" ht="15" customHeight="1" outlineLevel="1" thickBot="1" x14ac:dyDescent="0.35">
      <c r="A38" s="78"/>
      <c r="B38" s="173">
        <v>1</v>
      </c>
      <c r="C38" s="93" t="s">
        <v>2247</v>
      </c>
      <c r="D38" s="94">
        <v>1</v>
      </c>
      <c r="E38" s="97" t="s">
        <v>2247</v>
      </c>
      <c r="F38" s="141">
        <v>3</v>
      </c>
      <c r="G38" s="150" t="s">
        <v>3148</v>
      </c>
      <c r="H38" s="121" t="s">
        <v>1220</v>
      </c>
      <c r="I38" s="177" t="s">
        <v>3147</v>
      </c>
      <c r="J38" s="129"/>
      <c r="K38" s="130"/>
      <c r="L38" s="2" t="s">
        <v>31</v>
      </c>
      <c r="M38" s="63">
        <v>4</v>
      </c>
      <c r="N38" s="62">
        <v>0</v>
      </c>
      <c r="O38" s="377" t="s">
        <v>1220</v>
      </c>
      <c r="P38" s="525" t="s">
        <v>2659</v>
      </c>
    </row>
    <row r="39" spans="1:16" s="214" customFormat="1" ht="17.25" outlineLevel="1" thickBot="1" x14ac:dyDescent="0.35">
      <c r="A39" s="78"/>
      <c r="B39" s="173">
        <v>1</v>
      </c>
      <c r="C39" s="93"/>
      <c r="D39" s="94">
        <v>1</v>
      </c>
      <c r="E39" s="97"/>
      <c r="F39" s="141">
        <v>3</v>
      </c>
      <c r="G39" s="138"/>
      <c r="H39" s="98">
        <v>6</v>
      </c>
      <c r="I39" s="176" t="s">
        <v>3146</v>
      </c>
      <c r="J39" s="119">
        <v>22</v>
      </c>
      <c r="K39" s="120" t="s">
        <v>3145</v>
      </c>
      <c r="L39" s="2" t="s">
        <v>32</v>
      </c>
      <c r="M39" s="63">
        <v>5</v>
      </c>
      <c r="N39" s="62">
        <v>0</v>
      </c>
      <c r="O39" s="376" t="s">
        <v>1235</v>
      </c>
      <c r="P39" s="399" t="s">
        <v>2721</v>
      </c>
    </row>
    <row r="40" spans="1:16" s="214" customFormat="1" ht="17.25" outlineLevel="1" thickBot="1" x14ac:dyDescent="0.35">
      <c r="A40" s="78"/>
      <c r="B40" s="173">
        <v>1</v>
      </c>
      <c r="C40" s="93"/>
      <c r="D40" s="94">
        <v>1</v>
      </c>
      <c r="E40" s="97"/>
      <c r="F40" s="141">
        <v>3</v>
      </c>
      <c r="G40" s="138"/>
      <c r="H40" s="141">
        <v>8</v>
      </c>
      <c r="I40" s="150" t="s">
        <v>3144</v>
      </c>
      <c r="J40" s="91">
        <v>29</v>
      </c>
      <c r="K40" s="178" t="s">
        <v>2989</v>
      </c>
      <c r="L40" s="2" t="s">
        <v>33</v>
      </c>
      <c r="M40" s="63">
        <v>5</v>
      </c>
      <c r="N40" s="62">
        <v>0</v>
      </c>
      <c r="O40" s="376" t="s">
        <v>1236</v>
      </c>
      <c r="P40" s="400" t="s">
        <v>2728</v>
      </c>
    </row>
    <row r="41" spans="1:16" s="214" customFormat="1" ht="17.25" outlineLevel="1" thickBot="1" x14ac:dyDescent="0.35">
      <c r="A41" s="78"/>
      <c r="B41" s="173">
        <v>1</v>
      </c>
      <c r="C41" s="93"/>
      <c r="D41" s="94">
        <v>1</v>
      </c>
      <c r="E41" s="97"/>
      <c r="F41" s="141">
        <v>3</v>
      </c>
      <c r="G41" s="138"/>
      <c r="H41" s="141">
        <v>8</v>
      </c>
      <c r="I41" s="145"/>
      <c r="J41" s="179">
        <v>30</v>
      </c>
      <c r="K41" s="180" t="s">
        <v>3143</v>
      </c>
      <c r="L41" s="2" t="s">
        <v>34</v>
      </c>
      <c r="M41" s="63">
        <v>5</v>
      </c>
      <c r="N41" s="62">
        <v>0</v>
      </c>
      <c r="O41" s="376" t="s">
        <v>1237</v>
      </c>
      <c r="P41" s="400" t="s">
        <v>2728</v>
      </c>
    </row>
    <row r="42" spans="1:16" s="214" customFormat="1" ht="17.25" outlineLevel="1" thickBot="1" x14ac:dyDescent="0.35">
      <c r="A42" s="78"/>
      <c r="B42" s="173">
        <v>1</v>
      </c>
      <c r="C42" s="93"/>
      <c r="D42" s="94">
        <v>1</v>
      </c>
      <c r="E42" s="97"/>
      <c r="F42" s="144">
        <v>3</v>
      </c>
      <c r="G42" s="145"/>
      <c r="H42" s="117">
        <v>9</v>
      </c>
      <c r="I42" s="181" t="s">
        <v>3142</v>
      </c>
      <c r="J42" s="105">
        <v>28</v>
      </c>
      <c r="K42" s="182" t="s">
        <v>3142</v>
      </c>
      <c r="L42" s="2" t="s">
        <v>35</v>
      </c>
      <c r="M42" s="63">
        <v>5</v>
      </c>
      <c r="N42" s="62">
        <v>0</v>
      </c>
      <c r="O42" s="376" t="s">
        <v>1238</v>
      </c>
      <c r="P42" s="400" t="s">
        <v>2728</v>
      </c>
    </row>
    <row r="43" spans="1:16" s="214" customFormat="1" ht="17.25" outlineLevel="1" thickBot="1" x14ac:dyDescent="0.35">
      <c r="A43" s="78"/>
      <c r="B43" s="173">
        <v>1</v>
      </c>
      <c r="C43" s="93" t="s">
        <v>2247</v>
      </c>
      <c r="D43" s="94">
        <v>1</v>
      </c>
      <c r="E43" s="97"/>
      <c r="F43" s="131">
        <v>4</v>
      </c>
      <c r="G43" s="133" t="s">
        <v>3141</v>
      </c>
      <c r="H43" s="107" t="s">
        <v>1220</v>
      </c>
      <c r="I43" s="148" t="s">
        <v>1891</v>
      </c>
      <c r="J43" s="107"/>
      <c r="K43" s="110"/>
      <c r="L43" s="2" t="s">
        <v>36</v>
      </c>
      <c r="M43" s="63">
        <v>4</v>
      </c>
      <c r="N43" s="62">
        <v>0</v>
      </c>
      <c r="O43" s="377" t="s">
        <v>1220</v>
      </c>
      <c r="P43" s="432" t="s">
        <v>2659</v>
      </c>
    </row>
    <row r="44" spans="1:16" s="214" customFormat="1" ht="17.25" outlineLevel="1" thickBot="1" x14ac:dyDescent="0.35">
      <c r="A44" s="78"/>
      <c r="B44" s="183">
        <v>1</v>
      </c>
      <c r="C44" s="93" t="s">
        <v>2247</v>
      </c>
      <c r="D44" s="94">
        <v>1</v>
      </c>
      <c r="E44" s="97"/>
      <c r="F44" s="103">
        <v>5</v>
      </c>
      <c r="G44" s="104" t="s">
        <v>3139</v>
      </c>
      <c r="H44" s="103">
        <v>1</v>
      </c>
      <c r="I44" s="150" t="s">
        <v>3140</v>
      </c>
      <c r="J44" s="184">
        <v>19</v>
      </c>
      <c r="K44" s="106" t="s">
        <v>3134</v>
      </c>
      <c r="L44" s="10" t="s">
        <v>37</v>
      </c>
      <c r="M44" s="63">
        <v>5</v>
      </c>
      <c r="N44" s="62">
        <v>0</v>
      </c>
      <c r="O44" s="378" t="s">
        <v>1239</v>
      </c>
      <c r="P44" s="556" t="s">
        <v>2721</v>
      </c>
    </row>
    <row r="45" spans="1:16" s="214" customFormat="1" ht="17.25" outlineLevel="1" thickBot="1" x14ac:dyDescent="0.35">
      <c r="A45" s="78"/>
      <c r="B45" s="185">
        <v>1</v>
      </c>
      <c r="C45" s="93" t="s">
        <v>2247</v>
      </c>
      <c r="D45" s="94">
        <v>1</v>
      </c>
      <c r="E45" s="95" t="s">
        <v>2247</v>
      </c>
      <c r="F45" s="86">
        <v>5</v>
      </c>
      <c r="G45" s="150" t="s">
        <v>3139</v>
      </c>
      <c r="H45" s="86">
        <v>1</v>
      </c>
      <c r="I45" s="85" t="s">
        <v>3139</v>
      </c>
      <c r="J45" s="86">
        <v>7</v>
      </c>
      <c r="K45" s="92" t="s">
        <v>3138</v>
      </c>
      <c r="L45" s="11" t="s">
        <v>38</v>
      </c>
      <c r="M45" s="63">
        <v>5</v>
      </c>
      <c r="N45" s="62">
        <v>0</v>
      </c>
      <c r="O45" s="379" t="s">
        <v>1240</v>
      </c>
      <c r="P45" s="557" t="s">
        <v>2721</v>
      </c>
    </row>
    <row r="46" spans="1:16" s="214" customFormat="1" ht="17.25" outlineLevel="1" thickBot="1" x14ac:dyDescent="0.35">
      <c r="A46" s="78"/>
      <c r="B46" s="183">
        <v>1</v>
      </c>
      <c r="C46" s="93"/>
      <c r="D46" s="94">
        <v>1</v>
      </c>
      <c r="E46" s="95"/>
      <c r="F46" s="94">
        <v>5</v>
      </c>
      <c r="G46" s="138"/>
      <c r="H46" s="140">
        <v>1</v>
      </c>
      <c r="I46" s="93"/>
      <c r="J46" s="94">
        <v>8</v>
      </c>
      <c r="K46" s="152" t="s">
        <v>3137</v>
      </c>
      <c r="L46" s="2" t="s">
        <v>39</v>
      </c>
      <c r="M46" s="63">
        <v>5</v>
      </c>
      <c r="N46" s="62">
        <v>0</v>
      </c>
      <c r="O46" s="376" t="s">
        <v>1241</v>
      </c>
      <c r="P46" s="557" t="s">
        <v>2721</v>
      </c>
    </row>
    <row r="47" spans="1:16" s="214" customFormat="1" ht="17.25" outlineLevel="1" thickBot="1" x14ac:dyDescent="0.35">
      <c r="A47" s="78"/>
      <c r="B47" s="183">
        <v>1</v>
      </c>
      <c r="C47" s="93"/>
      <c r="D47" s="94">
        <v>1</v>
      </c>
      <c r="E47" s="95"/>
      <c r="F47" s="94">
        <v>5</v>
      </c>
      <c r="G47" s="138"/>
      <c r="H47" s="186">
        <v>1</v>
      </c>
      <c r="I47" s="93"/>
      <c r="J47" s="187">
        <v>9</v>
      </c>
      <c r="K47" s="120" t="s">
        <v>3136</v>
      </c>
      <c r="L47" s="12" t="s">
        <v>40</v>
      </c>
      <c r="M47" s="63">
        <v>5</v>
      </c>
      <c r="N47" s="62">
        <v>0</v>
      </c>
      <c r="O47" s="380" t="s">
        <v>1242</v>
      </c>
      <c r="P47" s="558" t="s">
        <v>2721</v>
      </c>
    </row>
    <row r="48" spans="1:16" s="214" customFormat="1" ht="17.25" outlineLevel="1" thickBot="1" x14ac:dyDescent="0.35">
      <c r="A48" s="78"/>
      <c r="B48" s="188">
        <v>1</v>
      </c>
      <c r="C48" s="93"/>
      <c r="D48" s="115">
        <v>1</v>
      </c>
      <c r="E48" s="95"/>
      <c r="F48" s="115">
        <v>5</v>
      </c>
      <c r="G48" s="145"/>
      <c r="H48" s="189">
        <v>2</v>
      </c>
      <c r="I48" s="190" t="s">
        <v>3135</v>
      </c>
      <c r="J48" s="191">
        <v>9</v>
      </c>
      <c r="K48" s="192" t="s">
        <v>3134</v>
      </c>
      <c r="L48" s="17" t="s">
        <v>41</v>
      </c>
      <c r="M48" s="63">
        <v>5</v>
      </c>
      <c r="N48" s="62">
        <v>0</v>
      </c>
      <c r="O48" s="381" t="s">
        <v>1239</v>
      </c>
      <c r="P48" s="404" t="s">
        <v>2721</v>
      </c>
    </row>
    <row r="49" spans="1:16" s="214" customFormat="1" ht="17.25" thickBot="1" x14ac:dyDescent="0.35">
      <c r="A49" s="78"/>
      <c r="B49" s="193">
        <v>2</v>
      </c>
      <c r="C49" s="89" t="s">
        <v>3133</v>
      </c>
      <c r="D49" s="184">
        <v>1</v>
      </c>
      <c r="E49" s="89" t="s">
        <v>3132</v>
      </c>
      <c r="F49" s="153">
        <v>1</v>
      </c>
      <c r="G49" s="150" t="s">
        <v>3131</v>
      </c>
      <c r="H49" s="100">
        <v>1</v>
      </c>
      <c r="I49" s="90" t="s">
        <v>3130</v>
      </c>
      <c r="J49" s="88"/>
      <c r="K49" s="92"/>
      <c r="L49" s="11" t="s">
        <v>42</v>
      </c>
      <c r="M49" s="63">
        <v>4</v>
      </c>
      <c r="N49" s="62">
        <v>0</v>
      </c>
      <c r="O49" s="379" t="s">
        <v>1243</v>
      </c>
      <c r="P49" s="556" t="s">
        <v>2723</v>
      </c>
    </row>
    <row r="50" spans="1:16" s="214" customFormat="1" ht="17.25" thickBot="1" x14ac:dyDescent="0.35">
      <c r="A50" s="78"/>
      <c r="B50" s="194">
        <v>2</v>
      </c>
      <c r="C50" s="97"/>
      <c r="D50" s="195">
        <v>1</v>
      </c>
      <c r="E50" s="97"/>
      <c r="F50" s="153">
        <v>1</v>
      </c>
      <c r="G50" s="145"/>
      <c r="H50" s="105">
        <v>2</v>
      </c>
      <c r="I50" s="181" t="s">
        <v>3127</v>
      </c>
      <c r="J50" s="117">
        <v>6</v>
      </c>
      <c r="K50" s="196" t="s">
        <v>3126</v>
      </c>
      <c r="L50" s="12" t="s">
        <v>43</v>
      </c>
      <c r="M50" s="63">
        <v>5</v>
      </c>
      <c r="N50" s="62">
        <v>0</v>
      </c>
      <c r="O50" s="380" t="s">
        <v>1244</v>
      </c>
      <c r="P50" s="560" t="s">
        <v>2723</v>
      </c>
    </row>
    <row r="51" spans="1:16" s="214" customFormat="1" ht="17.25" thickBot="1" x14ac:dyDescent="0.35">
      <c r="A51" s="78"/>
      <c r="B51" s="193">
        <v>2</v>
      </c>
      <c r="C51" s="97" t="s">
        <v>2247</v>
      </c>
      <c r="D51" s="195">
        <v>1</v>
      </c>
      <c r="E51" s="97" t="s">
        <v>2247</v>
      </c>
      <c r="F51" s="197">
        <v>2</v>
      </c>
      <c r="G51" s="97" t="s">
        <v>3129</v>
      </c>
      <c r="H51" s="88">
        <v>1</v>
      </c>
      <c r="I51" s="99" t="s">
        <v>3128</v>
      </c>
      <c r="J51" s="100"/>
      <c r="K51" s="101"/>
      <c r="L51" s="1" t="s">
        <v>44</v>
      </c>
      <c r="M51" s="63">
        <v>4</v>
      </c>
      <c r="N51" s="62">
        <v>0</v>
      </c>
      <c r="O51" s="382" t="s">
        <v>1245</v>
      </c>
      <c r="P51" s="556" t="s">
        <v>2723</v>
      </c>
    </row>
    <row r="52" spans="1:16" s="214" customFormat="1" ht="17.25" thickBot="1" x14ac:dyDescent="0.35">
      <c r="A52" s="78"/>
      <c r="B52" s="198">
        <v>2</v>
      </c>
      <c r="C52" s="97"/>
      <c r="D52" s="195">
        <v>1</v>
      </c>
      <c r="E52" s="97"/>
      <c r="F52" s="102">
        <v>2</v>
      </c>
      <c r="G52" s="125"/>
      <c r="H52" s="103">
        <v>2</v>
      </c>
      <c r="I52" s="158" t="s">
        <v>3127</v>
      </c>
      <c r="J52" s="155">
        <v>5</v>
      </c>
      <c r="K52" s="120" t="s">
        <v>3126</v>
      </c>
      <c r="L52" s="10" t="s">
        <v>45</v>
      </c>
      <c r="M52" s="63">
        <v>5</v>
      </c>
      <c r="N52" s="62">
        <v>0</v>
      </c>
      <c r="O52" s="378" t="s">
        <v>1244</v>
      </c>
      <c r="P52" s="558" t="s">
        <v>2723</v>
      </c>
    </row>
    <row r="53" spans="1:16" s="214" customFormat="1" ht="17.25" thickBot="1" x14ac:dyDescent="0.35">
      <c r="A53" s="78"/>
      <c r="B53" s="199">
        <v>2</v>
      </c>
      <c r="C53" s="97" t="s">
        <v>2247</v>
      </c>
      <c r="D53" s="195">
        <v>1</v>
      </c>
      <c r="E53" s="97" t="s">
        <v>2247</v>
      </c>
      <c r="F53" s="103">
        <v>3</v>
      </c>
      <c r="G53" s="132" t="s">
        <v>3125</v>
      </c>
      <c r="H53" s="197">
        <v>1</v>
      </c>
      <c r="I53" s="190" t="s">
        <v>3124</v>
      </c>
      <c r="J53" s="191"/>
      <c r="K53" s="200"/>
      <c r="L53" s="14" t="s">
        <v>46</v>
      </c>
      <c r="M53" s="63">
        <v>4</v>
      </c>
      <c r="N53" s="62">
        <v>0</v>
      </c>
      <c r="O53" s="383" t="s">
        <v>1246</v>
      </c>
      <c r="P53" s="404" t="s">
        <v>2723</v>
      </c>
    </row>
    <row r="54" spans="1:16" s="214" customFormat="1" ht="17.25" thickBot="1" x14ac:dyDescent="0.35">
      <c r="A54" s="78"/>
      <c r="B54" s="193">
        <v>2</v>
      </c>
      <c r="C54" s="97" t="s">
        <v>2247</v>
      </c>
      <c r="D54" s="195">
        <v>1</v>
      </c>
      <c r="E54" s="95" t="s">
        <v>2247</v>
      </c>
      <c r="F54" s="88">
        <v>4</v>
      </c>
      <c r="G54" s="87" t="s">
        <v>3123</v>
      </c>
      <c r="H54" s="88">
        <v>1</v>
      </c>
      <c r="I54" s="201" t="s">
        <v>3122</v>
      </c>
      <c r="J54" s="88"/>
      <c r="K54" s="101"/>
      <c r="L54" s="1" t="s">
        <v>47</v>
      </c>
      <c r="M54" s="63">
        <v>4</v>
      </c>
      <c r="N54" s="62">
        <v>0</v>
      </c>
      <c r="O54" s="382" t="s">
        <v>1247</v>
      </c>
      <c r="P54" s="556" t="s">
        <v>2723</v>
      </c>
    </row>
    <row r="55" spans="1:16" s="214" customFormat="1" ht="17.25" thickBot="1" x14ac:dyDescent="0.35">
      <c r="A55" s="78"/>
      <c r="B55" s="202">
        <v>2</v>
      </c>
      <c r="C55" s="97"/>
      <c r="D55" s="195">
        <v>1</v>
      </c>
      <c r="E55" s="95"/>
      <c r="F55" s="96">
        <v>4</v>
      </c>
      <c r="G55" s="95"/>
      <c r="H55" s="96">
        <v>2</v>
      </c>
      <c r="I55" s="203" t="s">
        <v>3121</v>
      </c>
      <c r="J55" s="98"/>
      <c r="K55" s="152"/>
      <c r="L55" s="2" t="s">
        <v>48</v>
      </c>
      <c r="M55" s="63">
        <v>4</v>
      </c>
      <c r="N55" s="62">
        <v>0</v>
      </c>
      <c r="O55" s="376" t="s">
        <v>1248</v>
      </c>
      <c r="P55" s="557" t="s">
        <v>2723</v>
      </c>
    </row>
    <row r="56" spans="1:16" s="214" customFormat="1" ht="17.25" thickBot="1" x14ac:dyDescent="0.35">
      <c r="A56" s="78"/>
      <c r="B56" s="202">
        <v>2</v>
      </c>
      <c r="C56" s="97"/>
      <c r="D56" s="195">
        <v>1</v>
      </c>
      <c r="E56" s="95"/>
      <c r="F56" s="96">
        <v>4</v>
      </c>
      <c r="G56" s="95"/>
      <c r="H56" s="96">
        <v>3</v>
      </c>
      <c r="I56" s="203" t="s">
        <v>3120</v>
      </c>
      <c r="J56" s="98"/>
      <c r="K56" s="152"/>
      <c r="L56" s="2" t="s">
        <v>49</v>
      </c>
      <c r="M56" s="63">
        <v>4</v>
      </c>
      <c r="N56" s="62">
        <v>0</v>
      </c>
      <c r="O56" s="376" t="s">
        <v>1249</v>
      </c>
      <c r="P56" s="557" t="s">
        <v>2723</v>
      </c>
    </row>
    <row r="57" spans="1:16" s="214" customFormat="1" ht="17.25" thickBot="1" x14ac:dyDescent="0.35">
      <c r="A57" s="78"/>
      <c r="B57" s="202">
        <v>2</v>
      </c>
      <c r="C57" s="97"/>
      <c r="D57" s="195">
        <v>1</v>
      </c>
      <c r="E57" s="95"/>
      <c r="F57" s="96">
        <v>4</v>
      </c>
      <c r="G57" s="95"/>
      <c r="H57" s="96">
        <v>4</v>
      </c>
      <c r="I57" s="203" t="s">
        <v>3119</v>
      </c>
      <c r="J57" s="98"/>
      <c r="K57" s="152"/>
      <c r="L57" s="2" t="s">
        <v>50</v>
      </c>
      <c r="M57" s="63">
        <v>4</v>
      </c>
      <c r="N57" s="62">
        <v>0</v>
      </c>
      <c r="O57" s="376" t="s">
        <v>1250</v>
      </c>
      <c r="P57" s="557" t="s">
        <v>2723</v>
      </c>
    </row>
    <row r="58" spans="1:16" s="214" customFormat="1" ht="17.25" thickBot="1" x14ac:dyDescent="0.35">
      <c r="A58" s="78"/>
      <c r="B58" s="198">
        <v>2</v>
      </c>
      <c r="C58" s="97"/>
      <c r="D58" s="195">
        <v>1</v>
      </c>
      <c r="E58" s="95"/>
      <c r="F58" s="102">
        <v>4</v>
      </c>
      <c r="G58" s="170"/>
      <c r="H58" s="102">
        <v>5</v>
      </c>
      <c r="I58" s="204" t="s">
        <v>3108</v>
      </c>
      <c r="J58" s="102">
        <v>9</v>
      </c>
      <c r="K58" s="120" t="s">
        <v>3108</v>
      </c>
      <c r="L58" s="10" t="s">
        <v>51</v>
      </c>
      <c r="M58" s="63">
        <v>5</v>
      </c>
      <c r="N58" s="62">
        <v>0</v>
      </c>
      <c r="O58" s="378" t="s">
        <v>1251</v>
      </c>
      <c r="P58" s="560" t="s">
        <v>2723</v>
      </c>
    </row>
    <row r="59" spans="1:16" s="214" customFormat="1" ht="17.25" thickBot="1" x14ac:dyDescent="0.35">
      <c r="A59" s="78"/>
      <c r="B59" s="193">
        <v>2</v>
      </c>
      <c r="C59" s="97" t="s">
        <v>2247</v>
      </c>
      <c r="D59" s="195">
        <v>1</v>
      </c>
      <c r="E59" s="97" t="s">
        <v>2247</v>
      </c>
      <c r="F59" s="144">
        <v>5</v>
      </c>
      <c r="G59" s="138" t="s">
        <v>3118</v>
      </c>
      <c r="H59" s="98">
        <v>1</v>
      </c>
      <c r="I59" s="150" t="s">
        <v>3117</v>
      </c>
      <c r="J59" s="100"/>
      <c r="K59" s="205"/>
      <c r="L59" s="11" t="s">
        <v>52</v>
      </c>
      <c r="M59" s="63">
        <v>4</v>
      </c>
      <c r="N59" s="62">
        <v>0</v>
      </c>
      <c r="O59" s="379" t="s">
        <v>1252</v>
      </c>
      <c r="P59" s="556" t="s">
        <v>2723</v>
      </c>
    </row>
    <row r="60" spans="1:16" s="214" customFormat="1" ht="17.25" thickBot="1" x14ac:dyDescent="0.35">
      <c r="A60" s="78"/>
      <c r="B60" s="202">
        <v>2</v>
      </c>
      <c r="C60" s="97"/>
      <c r="D60" s="195">
        <v>1</v>
      </c>
      <c r="E60" s="95"/>
      <c r="F60" s="88">
        <v>5</v>
      </c>
      <c r="G60" s="97"/>
      <c r="H60" s="98">
        <v>1</v>
      </c>
      <c r="I60" s="138"/>
      <c r="J60" s="142">
        <v>8</v>
      </c>
      <c r="K60" s="168" t="s">
        <v>3116</v>
      </c>
      <c r="L60" s="2" t="s">
        <v>53</v>
      </c>
      <c r="M60" s="63">
        <v>5</v>
      </c>
      <c r="N60" s="62">
        <v>0</v>
      </c>
      <c r="O60" s="376" t="s">
        <v>1253</v>
      </c>
      <c r="P60" s="557" t="s">
        <v>2723</v>
      </c>
    </row>
    <row r="61" spans="1:16" s="214" customFormat="1" ht="17.25" thickBot="1" x14ac:dyDescent="0.35">
      <c r="A61" s="78"/>
      <c r="B61" s="198">
        <v>2</v>
      </c>
      <c r="C61" s="97"/>
      <c r="D61" s="195">
        <v>1</v>
      </c>
      <c r="E61" s="95"/>
      <c r="F61" s="102">
        <v>5</v>
      </c>
      <c r="G61" s="97"/>
      <c r="H61" s="103">
        <v>1</v>
      </c>
      <c r="I61" s="138"/>
      <c r="J61" s="155">
        <v>9</v>
      </c>
      <c r="K61" s="206" t="s">
        <v>3115</v>
      </c>
      <c r="L61" s="12" t="s">
        <v>54</v>
      </c>
      <c r="M61" s="63">
        <v>5</v>
      </c>
      <c r="N61" s="62">
        <v>0</v>
      </c>
      <c r="O61" s="380" t="s">
        <v>1254</v>
      </c>
      <c r="P61" s="560" t="s">
        <v>2723</v>
      </c>
    </row>
    <row r="62" spans="1:16" s="214" customFormat="1" ht="17.25" thickBot="1" x14ac:dyDescent="0.35">
      <c r="A62" s="78"/>
      <c r="B62" s="193">
        <v>2</v>
      </c>
      <c r="C62" s="97" t="s">
        <v>2247</v>
      </c>
      <c r="D62" s="195">
        <v>1</v>
      </c>
      <c r="E62" s="95" t="s">
        <v>2247</v>
      </c>
      <c r="F62" s="103">
        <v>6</v>
      </c>
      <c r="G62" s="89" t="s">
        <v>3114</v>
      </c>
      <c r="H62" s="137">
        <v>1</v>
      </c>
      <c r="I62" s="150" t="s">
        <v>3113</v>
      </c>
      <c r="J62" s="91"/>
      <c r="K62" s="92"/>
      <c r="L62" s="1" t="s">
        <v>55</v>
      </c>
      <c r="M62" s="63">
        <v>4</v>
      </c>
      <c r="N62" s="62">
        <v>0</v>
      </c>
      <c r="O62" s="382" t="s">
        <v>1255</v>
      </c>
      <c r="P62" s="556" t="s">
        <v>2723</v>
      </c>
    </row>
    <row r="63" spans="1:16" s="214" customFormat="1" ht="17.25" thickBot="1" x14ac:dyDescent="0.35">
      <c r="A63" s="78"/>
      <c r="B63" s="198">
        <v>2</v>
      </c>
      <c r="C63" s="97"/>
      <c r="D63" s="207">
        <v>1</v>
      </c>
      <c r="E63" s="95"/>
      <c r="F63" s="102">
        <v>6</v>
      </c>
      <c r="G63" s="97"/>
      <c r="H63" s="208">
        <v>1</v>
      </c>
      <c r="I63" s="145"/>
      <c r="J63" s="209">
        <v>8</v>
      </c>
      <c r="K63" s="210" t="s">
        <v>3112</v>
      </c>
      <c r="L63" s="10" t="s">
        <v>56</v>
      </c>
      <c r="M63" s="63">
        <v>5</v>
      </c>
      <c r="N63" s="62">
        <v>0</v>
      </c>
      <c r="O63" s="378" t="s">
        <v>1256</v>
      </c>
      <c r="P63" s="560" t="s">
        <v>2723</v>
      </c>
    </row>
    <row r="64" spans="1:16" s="214" customFormat="1" x14ac:dyDescent="0.3">
      <c r="A64" s="78"/>
      <c r="B64" s="193">
        <v>2</v>
      </c>
      <c r="C64" s="95" t="s">
        <v>2247</v>
      </c>
      <c r="D64" s="86">
        <v>2</v>
      </c>
      <c r="E64" s="89" t="s">
        <v>3111</v>
      </c>
      <c r="F64" s="141">
        <v>1</v>
      </c>
      <c r="G64" s="150" t="s">
        <v>3110</v>
      </c>
      <c r="H64" s="88">
        <v>1</v>
      </c>
      <c r="I64" s="262" t="s">
        <v>3109</v>
      </c>
      <c r="J64" s="91"/>
      <c r="K64" s="101"/>
      <c r="L64" s="11" t="s">
        <v>57</v>
      </c>
      <c r="M64" s="63">
        <v>4</v>
      </c>
      <c r="N64" s="62">
        <v>0</v>
      </c>
      <c r="O64" s="379" t="s">
        <v>1257</v>
      </c>
      <c r="P64" s="556" t="s">
        <v>2723</v>
      </c>
    </row>
    <row r="65" spans="1:16" s="214" customFormat="1" ht="17.25" thickBot="1" x14ac:dyDescent="0.35">
      <c r="A65" s="78"/>
      <c r="B65" s="202">
        <v>2</v>
      </c>
      <c r="C65" s="95"/>
      <c r="D65" s="94">
        <v>2</v>
      </c>
      <c r="E65" s="97"/>
      <c r="F65" s="141">
        <v>1</v>
      </c>
      <c r="G65" s="138"/>
      <c r="H65" s="98">
        <v>3</v>
      </c>
      <c r="I65" s="125" t="s">
        <v>3108</v>
      </c>
      <c r="J65" s="142">
        <v>6</v>
      </c>
      <c r="K65" s="120" t="s">
        <v>3107</v>
      </c>
      <c r="L65" s="12" t="s">
        <v>58</v>
      </c>
      <c r="M65" s="63">
        <v>5</v>
      </c>
      <c r="N65" s="62">
        <v>0</v>
      </c>
      <c r="O65" s="380" t="s">
        <v>1258</v>
      </c>
      <c r="P65" s="560" t="s">
        <v>2723</v>
      </c>
    </row>
    <row r="66" spans="1:16" s="214" customFormat="1" x14ac:dyDescent="0.3">
      <c r="A66" s="78"/>
      <c r="B66" s="202">
        <v>2</v>
      </c>
      <c r="C66" s="95" t="s">
        <v>2247</v>
      </c>
      <c r="D66" s="94">
        <v>2</v>
      </c>
      <c r="E66" s="97" t="s">
        <v>2247</v>
      </c>
      <c r="F66" s="211">
        <v>1</v>
      </c>
      <c r="G66" s="138"/>
      <c r="H66" s="98">
        <v>5</v>
      </c>
      <c r="I66" s="97" t="s">
        <v>3106</v>
      </c>
      <c r="J66" s="142"/>
      <c r="K66" s="205"/>
      <c r="L66" s="1" t="s">
        <v>59</v>
      </c>
      <c r="M66" s="63">
        <v>4</v>
      </c>
      <c r="N66" s="62">
        <v>0</v>
      </c>
      <c r="O66" s="382" t="s">
        <v>1259</v>
      </c>
      <c r="P66" s="556" t="s">
        <v>2723</v>
      </c>
    </row>
    <row r="67" spans="1:16" s="214" customFormat="1" ht="17.25" thickBot="1" x14ac:dyDescent="0.35">
      <c r="A67" s="78"/>
      <c r="B67" s="202">
        <v>2</v>
      </c>
      <c r="C67" s="95"/>
      <c r="D67" s="94">
        <v>2</v>
      </c>
      <c r="E67" s="97"/>
      <c r="F67" s="141">
        <v>1</v>
      </c>
      <c r="G67" s="138"/>
      <c r="H67" s="117">
        <v>5</v>
      </c>
      <c r="I67" s="125"/>
      <c r="J67" s="142">
        <v>11</v>
      </c>
      <c r="K67" s="206" t="s">
        <v>3105</v>
      </c>
      <c r="L67" s="10" t="s">
        <v>60</v>
      </c>
      <c r="M67" s="63">
        <v>5</v>
      </c>
      <c r="N67" s="62">
        <v>0</v>
      </c>
      <c r="O67" s="378" t="s">
        <v>1260</v>
      </c>
      <c r="P67" s="560" t="s">
        <v>2723</v>
      </c>
    </row>
    <row r="68" spans="1:16" s="214" customFormat="1" x14ac:dyDescent="0.3">
      <c r="A68" s="78"/>
      <c r="B68" s="202">
        <v>2</v>
      </c>
      <c r="C68" s="95" t="s">
        <v>2247</v>
      </c>
      <c r="D68" s="94">
        <v>2</v>
      </c>
      <c r="E68" s="97" t="s">
        <v>2247</v>
      </c>
      <c r="F68" s="141">
        <v>1</v>
      </c>
      <c r="G68" s="138"/>
      <c r="H68" s="98">
        <v>6</v>
      </c>
      <c r="I68" s="99" t="s">
        <v>3104</v>
      </c>
      <c r="J68" s="142"/>
      <c r="K68" s="101"/>
      <c r="L68" s="11" t="s">
        <v>61</v>
      </c>
      <c r="M68" s="63">
        <v>4</v>
      </c>
      <c r="N68" s="62">
        <v>0</v>
      </c>
      <c r="O68" s="379" t="s">
        <v>1261</v>
      </c>
      <c r="P68" s="556" t="s">
        <v>2723</v>
      </c>
    </row>
    <row r="69" spans="1:16" s="214" customFormat="1" ht="17.25" thickBot="1" x14ac:dyDescent="0.35">
      <c r="A69" s="78"/>
      <c r="B69" s="202">
        <v>2</v>
      </c>
      <c r="C69" s="95"/>
      <c r="D69" s="94">
        <v>2</v>
      </c>
      <c r="E69" s="97" t="s">
        <v>2247</v>
      </c>
      <c r="F69" s="141">
        <v>1</v>
      </c>
      <c r="G69" s="145"/>
      <c r="H69" s="117">
        <v>7</v>
      </c>
      <c r="I69" s="126" t="s">
        <v>3103</v>
      </c>
      <c r="J69" s="179"/>
      <c r="K69" s="120"/>
      <c r="L69" s="12" t="s">
        <v>62</v>
      </c>
      <c r="M69" s="63">
        <v>4</v>
      </c>
      <c r="N69" s="62">
        <v>0</v>
      </c>
      <c r="O69" s="380" t="s">
        <v>1262</v>
      </c>
      <c r="P69" s="558" t="s">
        <v>2723</v>
      </c>
    </row>
    <row r="70" spans="1:16" s="214" customFormat="1" ht="17.25" thickBot="1" x14ac:dyDescent="0.35">
      <c r="A70" s="78"/>
      <c r="B70" s="202">
        <v>2</v>
      </c>
      <c r="C70" s="95" t="s">
        <v>2247</v>
      </c>
      <c r="D70" s="94">
        <v>2</v>
      </c>
      <c r="E70" s="97" t="s">
        <v>2247</v>
      </c>
      <c r="F70" s="98">
        <v>2</v>
      </c>
      <c r="G70" s="138" t="s">
        <v>3102</v>
      </c>
      <c r="H70" s="103">
        <v>1</v>
      </c>
      <c r="I70" s="104" t="s">
        <v>3101</v>
      </c>
      <c r="J70" s="105"/>
      <c r="K70" s="200"/>
      <c r="L70" s="17" t="s">
        <v>63</v>
      </c>
      <c r="M70" s="63">
        <v>4</v>
      </c>
      <c r="N70" s="62">
        <v>0</v>
      </c>
      <c r="O70" s="381" t="s">
        <v>1263</v>
      </c>
      <c r="P70" s="561" t="s">
        <v>2723</v>
      </c>
    </row>
    <row r="71" spans="1:16" s="214" customFormat="1" ht="15" customHeight="1" x14ac:dyDescent="0.3">
      <c r="A71" s="78"/>
      <c r="B71" s="202">
        <v>2</v>
      </c>
      <c r="C71" s="95" t="s">
        <v>2247</v>
      </c>
      <c r="D71" s="94">
        <v>2</v>
      </c>
      <c r="E71" s="97" t="s">
        <v>2247</v>
      </c>
      <c r="F71" s="149">
        <v>3</v>
      </c>
      <c r="G71" s="150" t="s">
        <v>3100</v>
      </c>
      <c r="H71" s="88">
        <v>1</v>
      </c>
      <c r="I71" s="90" t="s">
        <v>3069</v>
      </c>
      <c r="J71" s="91"/>
      <c r="K71" s="205"/>
      <c r="L71" s="11" t="s">
        <v>64</v>
      </c>
      <c r="M71" s="63">
        <v>4</v>
      </c>
      <c r="N71" s="62">
        <v>0</v>
      </c>
      <c r="O71" s="379" t="s">
        <v>1264</v>
      </c>
      <c r="P71" s="402" t="s">
        <v>2728</v>
      </c>
    </row>
    <row r="72" spans="1:16" s="214" customFormat="1" ht="17.25" thickBot="1" x14ac:dyDescent="0.35">
      <c r="A72" s="78"/>
      <c r="B72" s="198">
        <v>2</v>
      </c>
      <c r="C72" s="95"/>
      <c r="D72" s="115">
        <v>2</v>
      </c>
      <c r="E72" s="125"/>
      <c r="F72" s="153">
        <v>3</v>
      </c>
      <c r="G72" s="138"/>
      <c r="H72" s="103">
        <v>2</v>
      </c>
      <c r="I72" s="158" t="s">
        <v>2989</v>
      </c>
      <c r="J72" s="179"/>
      <c r="K72" s="206"/>
      <c r="L72" s="12" t="s">
        <v>65</v>
      </c>
      <c r="M72" s="63">
        <v>4</v>
      </c>
      <c r="N72" s="62">
        <v>0</v>
      </c>
      <c r="O72" s="380" t="s">
        <v>1265</v>
      </c>
      <c r="P72" s="403" t="s">
        <v>2728</v>
      </c>
    </row>
    <row r="73" spans="1:16" s="214" customFormat="1" x14ac:dyDescent="0.3">
      <c r="A73" s="78"/>
      <c r="B73" s="193">
        <v>2</v>
      </c>
      <c r="C73" s="95" t="s">
        <v>2247</v>
      </c>
      <c r="D73" s="140">
        <v>3</v>
      </c>
      <c r="E73" s="97" t="s">
        <v>3099</v>
      </c>
      <c r="F73" s="88">
        <v>1</v>
      </c>
      <c r="G73" s="85" t="s">
        <v>3098</v>
      </c>
      <c r="H73" s="207">
        <v>1</v>
      </c>
      <c r="I73" s="89" t="s">
        <v>1266</v>
      </c>
      <c r="J73" s="91"/>
      <c r="K73" s="101"/>
      <c r="L73" s="1" t="s">
        <v>66</v>
      </c>
      <c r="M73" s="63">
        <v>4</v>
      </c>
      <c r="N73" s="62">
        <v>0</v>
      </c>
      <c r="O73" s="382" t="s">
        <v>1266</v>
      </c>
      <c r="P73" s="556" t="s">
        <v>2723</v>
      </c>
    </row>
    <row r="74" spans="1:16" s="214" customFormat="1" x14ac:dyDescent="0.3">
      <c r="A74" s="78"/>
      <c r="B74" s="212">
        <v>2</v>
      </c>
      <c r="C74" s="95"/>
      <c r="D74" s="140">
        <v>3</v>
      </c>
      <c r="E74" s="97"/>
      <c r="F74" s="98">
        <v>1</v>
      </c>
      <c r="G74" s="93"/>
      <c r="H74" s="186">
        <v>1</v>
      </c>
      <c r="I74" s="97"/>
      <c r="J74" s="105">
        <v>1</v>
      </c>
      <c r="K74" s="168" t="s">
        <v>3097</v>
      </c>
      <c r="L74" s="2" t="s">
        <v>67</v>
      </c>
      <c r="M74" s="63">
        <v>5</v>
      </c>
      <c r="N74" s="62">
        <v>0</v>
      </c>
      <c r="O74" s="376" t="s">
        <v>1267</v>
      </c>
      <c r="P74" s="557" t="s">
        <v>2723</v>
      </c>
    </row>
    <row r="75" spans="1:16" s="214" customFormat="1" x14ac:dyDescent="0.3">
      <c r="A75" s="78"/>
      <c r="B75" s="212">
        <v>2</v>
      </c>
      <c r="C75" s="95"/>
      <c r="D75" s="140">
        <v>3</v>
      </c>
      <c r="E75" s="97"/>
      <c r="F75" s="98">
        <v>1</v>
      </c>
      <c r="G75" s="93"/>
      <c r="H75" s="186">
        <v>1</v>
      </c>
      <c r="I75" s="97"/>
      <c r="J75" s="96">
        <v>2</v>
      </c>
      <c r="K75" s="106" t="s">
        <v>3096</v>
      </c>
      <c r="L75" s="2" t="s">
        <v>68</v>
      </c>
      <c r="M75" s="63">
        <v>5</v>
      </c>
      <c r="N75" s="62">
        <v>0</v>
      </c>
      <c r="O75" s="376" t="s">
        <v>1268</v>
      </c>
      <c r="P75" s="557" t="s">
        <v>2723</v>
      </c>
    </row>
    <row r="76" spans="1:16" s="214" customFormat="1" ht="17.25" thickBot="1" x14ac:dyDescent="0.35">
      <c r="A76" s="78"/>
      <c r="B76" s="202">
        <v>2</v>
      </c>
      <c r="C76" s="95"/>
      <c r="D76" s="94">
        <v>3</v>
      </c>
      <c r="E76" s="97"/>
      <c r="F76" s="96">
        <v>1</v>
      </c>
      <c r="G76" s="93"/>
      <c r="H76" s="172">
        <v>1</v>
      </c>
      <c r="I76" s="125"/>
      <c r="J76" s="179">
        <v>18</v>
      </c>
      <c r="K76" s="120" t="s">
        <v>3095</v>
      </c>
      <c r="L76" s="10" t="s">
        <v>69</v>
      </c>
      <c r="M76" s="63">
        <v>5</v>
      </c>
      <c r="N76" s="62">
        <v>0</v>
      </c>
      <c r="O76" s="378" t="s">
        <v>1269</v>
      </c>
      <c r="P76" s="558" t="s">
        <v>2723</v>
      </c>
    </row>
    <row r="77" spans="1:16" s="214" customFormat="1" ht="15" customHeight="1" thickBot="1" x14ac:dyDescent="0.35">
      <c r="A77" s="78"/>
      <c r="B77" s="198">
        <v>2</v>
      </c>
      <c r="C77" s="95"/>
      <c r="D77" s="187">
        <v>3</v>
      </c>
      <c r="E77" s="97"/>
      <c r="F77" s="102">
        <v>1</v>
      </c>
      <c r="G77" s="93"/>
      <c r="H77" s="172">
        <v>4</v>
      </c>
      <c r="I77" s="97" t="s">
        <v>1270</v>
      </c>
      <c r="J77" s="131"/>
      <c r="K77" s="200"/>
      <c r="L77" s="14" t="s">
        <v>70</v>
      </c>
      <c r="M77" s="63">
        <v>4</v>
      </c>
      <c r="N77" s="62">
        <v>0</v>
      </c>
      <c r="O77" s="383" t="s">
        <v>1270</v>
      </c>
      <c r="P77" s="561" t="s">
        <v>2723</v>
      </c>
    </row>
    <row r="78" spans="1:16" s="214" customFormat="1" ht="18.75" customHeight="1" thickBot="1" x14ac:dyDescent="0.35">
      <c r="A78" s="78"/>
      <c r="B78" s="193">
        <v>2</v>
      </c>
      <c r="C78" s="95" t="s">
        <v>2247</v>
      </c>
      <c r="D78" s="86">
        <v>3</v>
      </c>
      <c r="E78" s="97" t="s">
        <v>2247</v>
      </c>
      <c r="F78" s="141">
        <v>2</v>
      </c>
      <c r="G78" s="150" t="s">
        <v>3094</v>
      </c>
      <c r="H78" s="149">
        <v>1</v>
      </c>
      <c r="I78" s="150" t="s">
        <v>3093</v>
      </c>
      <c r="J78" s="197">
        <v>1</v>
      </c>
      <c r="K78" s="215" t="s">
        <v>3092</v>
      </c>
      <c r="L78" s="1" t="s">
        <v>71</v>
      </c>
      <c r="M78" s="63">
        <v>5</v>
      </c>
      <c r="N78" s="62">
        <v>0</v>
      </c>
      <c r="O78" s="382" t="s">
        <v>1271</v>
      </c>
      <c r="P78" s="405" t="s">
        <v>3050</v>
      </c>
    </row>
    <row r="79" spans="1:16" s="214" customFormat="1" ht="30.75" thickBot="1" x14ac:dyDescent="0.35">
      <c r="A79" s="78"/>
      <c r="B79" s="212">
        <v>2</v>
      </c>
      <c r="C79" s="95"/>
      <c r="D79" s="140">
        <v>3</v>
      </c>
      <c r="E79" s="97"/>
      <c r="F79" s="141">
        <v>2</v>
      </c>
      <c r="G79" s="138"/>
      <c r="H79" s="149">
        <v>1</v>
      </c>
      <c r="I79" s="138"/>
      <c r="J79" s="131">
        <v>2</v>
      </c>
      <c r="K79" s="200" t="s">
        <v>1272</v>
      </c>
      <c r="L79" s="24" t="s">
        <v>72</v>
      </c>
      <c r="M79" s="75">
        <v>5</v>
      </c>
      <c r="N79" s="76">
        <v>0</v>
      </c>
      <c r="O79" s="394" t="s">
        <v>1272</v>
      </c>
      <c r="P79" s="404" t="s">
        <v>3050</v>
      </c>
    </row>
    <row r="80" spans="1:16" s="214" customFormat="1" ht="17.25" customHeight="1" x14ac:dyDescent="0.3">
      <c r="A80" s="78"/>
      <c r="B80" s="202">
        <v>2</v>
      </c>
      <c r="C80" s="95"/>
      <c r="D80" s="94">
        <v>3</v>
      </c>
      <c r="E80" s="97"/>
      <c r="F80" s="217">
        <v>2</v>
      </c>
      <c r="G80" s="138"/>
      <c r="H80" s="218">
        <v>2</v>
      </c>
      <c r="I80" s="219" t="s">
        <v>3091</v>
      </c>
      <c r="J80" s="220">
        <v>3</v>
      </c>
      <c r="K80" s="101" t="s">
        <v>3090</v>
      </c>
      <c r="L80" s="2" t="s">
        <v>73</v>
      </c>
      <c r="M80" s="63">
        <v>5</v>
      </c>
      <c r="N80" s="62">
        <v>0</v>
      </c>
      <c r="O80" s="376" t="s">
        <v>1273</v>
      </c>
      <c r="P80" s="556" t="s">
        <v>3050</v>
      </c>
    </row>
    <row r="81" spans="1:16" s="214" customFormat="1" x14ac:dyDescent="0.3">
      <c r="A81" s="78"/>
      <c r="B81" s="202">
        <v>2</v>
      </c>
      <c r="C81" s="95"/>
      <c r="D81" s="94">
        <v>3</v>
      </c>
      <c r="E81" s="97"/>
      <c r="F81" s="217">
        <v>2</v>
      </c>
      <c r="G81" s="138"/>
      <c r="H81" s="218">
        <v>2</v>
      </c>
      <c r="I81" s="138"/>
      <c r="J81" s="151">
        <v>6</v>
      </c>
      <c r="K81" s="152" t="s">
        <v>1787</v>
      </c>
      <c r="L81" s="2" t="s">
        <v>74</v>
      </c>
      <c r="M81" s="63">
        <v>5</v>
      </c>
      <c r="N81" s="62">
        <v>0</v>
      </c>
      <c r="O81" s="376" t="s">
        <v>1274</v>
      </c>
      <c r="P81" s="557" t="s">
        <v>3050</v>
      </c>
    </row>
    <row r="82" spans="1:16" s="214" customFormat="1" x14ac:dyDescent="0.3">
      <c r="A82" s="78"/>
      <c r="B82" s="202">
        <v>2</v>
      </c>
      <c r="C82" s="95"/>
      <c r="D82" s="94">
        <v>3</v>
      </c>
      <c r="E82" s="97"/>
      <c r="F82" s="217">
        <v>2</v>
      </c>
      <c r="G82" s="138"/>
      <c r="H82" s="218">
        <v>2</v>
      </c>
      <c r="I82" s="138"/>
      <c r="J82" s="151">
        <v>7</v>
      </c>
      <c r="K82" s="120" t="s">
        <v>3089</v>
      </c>
      <c r="L82" s="2" t="s">
        <v>75</v>
      </c>
      <c r="M82" s="63">
        <v>5</v>
      </c>
      <c r="N82" s="62">
        <v>0</v>
      </c>
      <c r="O82" s="376" t="s">
        <v>1275</v>
      </c>
      <c r="P82" s="557" t="s">
        <v>3050</v>
      </c>
    </row>
    <row r="83" spans="1:16" s="214" customFormat="1" x14ac:dyDescent="0.3">
      <c r="A83" s="78"/>
      <c r="B83" s="202">
        <v>2</v>
      </c>
      <c r="C83" s="95"/>
      <c r="D83" s="94">
        <v>3</v>
      </c>
      <c r="E83" s="97"/>
      <c r="F83" s="217">
        <v>2</v>
      </c>
      <c r="G83" s="138"/>
      <c r="H83" s="218">
        <v>2</v>
      </c>
      <c r="I83" s="138"/>
      <c r="J83" s="151">
        <v>8</v>
      </c>
      <c r="K83" s="120" t="s">
        <v>3088</v>
      </c>
      <c r="L83" s="2" t="s">
        <v>76</v>
      </c>
      <c r="M83" s="63">
        <v>5</v>
      </c>
      <c r="N83" s="62">
        <v>0</v>
      </c>
      <c r="O83" s="376" t="s">
        <v>1276</v>
      </c>
      <c r="P83" s="557" t="s">
        <v>3050</v>
      </c>
    </row>
    <row r="84" spans="1:16" s="214" customFormat="1" x14ac:dyDescent="0.3">
      <c r="A84" s="78"/>
      <c r="B84" s="202">
        <v>2</v>
      </c>
      <c r="C84" s="95"/>
      <c r="D84" s="94">
        <v>3</v>
      </c>
      <c r="E84" s="97"/>
      <c r="F84" s="94">
        <v>2</v>
      </c>
      <c r="G84" s="138"/>
      <c r="H84" s="221">
        <v>2</v>
      </c>
      <c r="I84" s="138"/>
      <c r="J84" s="151">
        <v>9</v>
      </c>
      <c r="K84" s="168" t="s">
        <v>3087</v>
      </c>
      <c r="L84" s="2" t="s">
        <v>77</v>
      </c>
      <c r="M84" s="63">
        <v>5</v>
      </c>
      <c r="N84" s="62">
        <v>0</v>
      </c>
      <c r="O84" s="376" t="s">
        <v>1277</v>
      </c>
      <c r="P84" s="557" t="s">
        <v>3050</v>
      </c>
    </row>
    <row r="85" spans="1:16" s="214" customFormat="1" ht="17.25" thickBot="1" x14ac:dyDescent="0.35">
      <c r="A85" s="78"/>
      <c r="B85" s="202">
        <v>2</v>
      </c>
      <c r="C85" s="95"/>
      <c r="D85" s="94">
        <v>3</v>
      </c>
      <c r="E85" s="97"/>
      <c r="F85" s="222">
        <v>2</v>
      </c>
      <c r="G85" s="138"/>
      <c r="H85" s="223">
        <v>2</v>
      </c>
      <c r="I85" s="145"/>
      <c r="J85" s="184">
        <v>10</v>
      </c>
      <c r="K85" s="106" t="s">
        <v>3086</v>
      </c>
      <c r="L85" s="10" t="s">
        <v>78</v>
      </c>
      <c r="M85" s="63">
        <v>5</v>
      </c>
      <c r="N85" s="62">
        <v>0</v>
      </c>
      <c r="O85" s="378" t="s">
        <v>1278</v>
      </c>
      <c r="P85" s="558" t="s">
        <v>3050</v>
      </c>
    </row>
    <row r="86" spans="1:16" s="214" customFormat="1" ht="17.25" thickBot="1" x14ac:dyDescent="0.35">
      <c r="A86" s="78"/>
      <c r="B86" s="202">
        <v>2</v>
      </c>
      <c r="C86" s="95"/>
      <c r="D86" s="94">
        <v>3</v>
      </c>
      <c r="E86" s="97"/>
      <c r="F86" s="189">
        <v>2</v>
      </c>
      <c r="G86" s="138"/>
      <c r="H86" s="86">
        <v>3</v>
      </c>
      <c r="I86" s="150" t="s">
        <v>3085</v>
      </c>
      <c r="J86" s="195">
        <v>1</v>
      </c>
      <c r="K86" s="215" t="s">
        <v>3084</v>
      </c>
      <c r="L86" s="14" t="s">
        <v>79</v>
      </c>
      <c r="M86" s="63">
        <v>5</v>
      </c>
      <c r="N86" s="62">
        <v>0</v>
      </c>
      <c r="O86" s="383" t="s">
        <v>1279</v>
      </c>
      <c r="P86" s="405" t="s">
        <v>3050</v>
      </c>
    </row>
    <row r="87" spans="1:16" s="214" customFormat="1" ht="17.25" thickBot="1" x14ac:dyDescent="0.35">
      <c r="A87" s="78"/>
      <c r="B87" s="202">
        <v>2</v>
      </c>
      <c r="C87" s="95"/>
      <c r="D87" s="94">
        <v>3</v>
      </c>
      <c r="E87" s="97"/>
      <c r="F87" s="222">
        <v>2</v>
      </c>
      <c r="G87" s="138"/>
      <c r="H87" s="224">
        <v>4</v>
      </c>
      <c r="I87" s="150" t="s">
        <v>3083</v>
      </c>
      <c r="J87" s="191"/>
      <c r="K87" s="192"/>
      <c r="L87" s="10" t="s">
        <v>80</v>
      </c>
      <c r="M87" s="63">
        <v>4</v>
      </c>
      <c r="N87" s="62">
        <v>0</v>
      </c>
      <c r="O87" s="378" t="s">
        <v>1280</v>
      </c>
      <c r="P87" s="405" t="s">
        <v>3050</v>
      </c>
    </row>
    <row r="88" spans="1:16" s="214" customFormat="1" ht="17.25" thickBot="1" x14ac:dyDescent="0.35">
      <c r="A88" s="78"/>
      <c r="B88" s="198">
        <v>2</v>
      </c>
      <c r="C88" s="95"/>
      <c r="D88" s="115">
        <v>3</v>
      </c>
      <c r="E88" s="97"/>
      <c r="F88" s="189">
        <v>2</v>
      </c>
      <c r="G88" s="138"/>
      <c r="H88" s="189">
        <v>5</v>
      </c>
      <c r="I88" s="150" t="s">
        <v>3082</v>
      </c>
      <c r="J88" s="191"/>
      <c r="K88" s="200"/>
      <c r="L88" s="14" t="s">
        <v>81</v>
      </c>
      <c r="M88" s="63">
        <v>4</v>
      </c>
      <c r="N88" s="62">
        <v>0</v>
      </c>
      <c r="O88" s="383" t="s">
        <v>1281</v>
      </c>
      <c r="P88" s="404" t="s">
        <v>3050</v>
      </c>
    </row>
    <row r="89" spans="1:16" s="214" customFormat="1" x14ac:dyDescent="0.3">
      <c r="A89" s="78"/>
      <c r="B89" s="193">
        <v>2</v>
      </c>
      <c r="C89" s="95" t="s">
        <v>2247</v>
      </c>
      <c r="D89" s="86">
        <v>3</v>
      </c>
      <c r="E89" s="97" t="s">
        <v>2247</v>
      </c>
      <c r="F89" s="98">
        <v>3</v>
      </c>
      <c r="G89" s="150" t="s">
        <v>3081</v>
      </c>
      <c r="H89" s="137">
        <v>1</v>
      </c>
      <c r="I89" s="150" t="s">
        <v>3080</v>
      </c>
      <c r="J89" s="91">
        <v>1</v>
      </c>
      <c r="K89" s="101" t="s">
        <v>3079</v>
      </c>
      <c r="L89" s="1" t="s">
        <v>82</v>
      </c>
      <c r="M89" s="63">
        <v>5</v>
      </c>
      <c r="N89" s="62">
        <v>0</v>
      </c>
      <c r="O89" s="382" t="s">
        <v>1282</v>
      </c>
      <c r="P89" s="556" t="s">
        <v>2721</v>
      </c>
    </row>
    <row r="90" spans="1:16" s="214" customFormat="1" x14ac:dyDescent="0.3">
      <c r="A90" s="78"/>
      <c r="B90" s="202">
        <v>2</v>
      </c>
      <c r="C90" s="95"/>
      <c r="D90" s="94">
        <v>3</v>
      </c>
      <c r="E90" s="97"/>
      <c r="F90" s="98">
        <v>3</v>
      </c>
      <c r="G90" s="138"/>
      <c r="H90" s="141">
        <v>1</v>
      </c>
      <c r="I90" s="225"/>
      <c r="J90" s="100">
        <v>2</v>
      </c>
      <c r="K90" s="168" t="s">
        <v>3078</v>
      </c>
      <c r="L90" s="2" t="s">
        <v>83</v>
      </c>
      <c r="M90" s="63">
        <v>5</v>
      </c>
      <c r="N90" s="62">
        <v>0</v>
      </c>
      <c r="O90" s="376" t="s">
        <v>1283</v>
      </c>
      <c r="P90" s="557" t="s">
        <v>2721</v>
      </c>
    </row>
    <row r="91" spans="1:16" s="214" customFormat="1" x14ac:dyDescent="0.3">
      <c r="A91" s="78"/>
      <c r="B91" s="202">
        <v>2</v>
      </c>
      <c r="C91" s="95"/>
      <c r="D91" s="94">
        <v>3</v>
      </c>
      <c r="E91" s="97"/>
      <c r="F91" s="98">
        <v>3</v>
      </c>
      <c r="G91" s="138"/>
      <c r="H91" s="141">
        <v>1</v>
      </c>
      <c r="I91" s="225"/>
      <c r="J91" s="100">
        <v>3</v>
      </c>
      <c r="K91" s="168" t="s">
        <v>3077</v>
      </c>
      <c r="L91" s="2" t="s">
        <v>84</v>
      </c>
      <c r="M91" s="63">
        <v>5</v>
      </c>
      <c r="N91" s="62">
        <v>0</v>
      </c>
      <c r="O91" s="376" t="s">
        <v>1284</v>
      </c>
      <c r="P91" s="557" t="s">
        <v>2721</v>
      </c>
    </row>
    <row r="92" spans="1:16" s="214" customFormat="1" ht="17.25" customHeight="1" thickBot="1" x14ac:dyDescent="0.35">
      <c r="A92" s="78"/>
      <c r="B92" s="198">
        <v>2</v>
      </c>
      <c r="C92" s="95"/>
      <c r="D92" s="115">
        <v>3</v>
      </c>
      <c r="E92" s="97"/>
      <c r="F92" s="117">
        <v>3</v>
      </c>
      <c r="G92" s="138"/>
      <c r="H92" s="208">
        <v>1</v>
      </c>
      <c r="I92" s="226"/>
      <c r="J92" s="227">
        <v>4</v>
      </c>
      <c r="K92" s="206" t="s">
        <v>3076</v>
      </c>
      <c r="L92" s="10" t="s">
        <v>85</v>
      </c>
      <c r="M92" s="63">
        <v>5</v>
      </c>
      <c r="N92" s="62">
        <v>0</v>
      </c>
      <c r="O92" s="378" t="s">
        <v>1285</v>
      </c>
      <c r="P92" s="558" t="s">
        <v>2721</v>
      </c>
    </row>
    <row r="93" spans="1:16" s="214" customFormat="1" ht="16.5" customHeight="1" thickBot="1" x14ac:dyDescent="0.35">
      <c r="A93" s="78"/>
      <c r="B93" s="212">
        <v>2</v>
      </c>
      <c r="C93" s="95" t="s">
        <v>2247</v>
      </c>
      <c r="D93" s="140">
        <v>3</v>
      </c>
      <c r="E93" s="97" t="s">
        <v>2247</v>
      </c>
      <c r="F93" s="88">
        <v>4</v>
      </c>
      <c r="G93" s="89" t="s">
        <v>3075</v>
      </c>
      <c r="H93" s="137">
        <v>1</v>
      </c>
      <c r="I93" s="138" t="s">
        <v>3074</v>
      </c>
      <c r="J93" s="91">
        <v>1</v>
      </c>
      <c r="K93" s="216" t="s">
        <v>3073</v>
      </c>
      <c r="L93" s="14" t="s">
        <v>86</v>
      </c>
      <c r="M93" s="63">
        <v>5</v>
      </c>
      <c r="N93" s="62">
        <v>0</v>
      </c>
      <c r="O93" s="383" t="s">
        <v>1286</v>
      </c>
      <c r="P93" s="404" t="s">
        <v>3050</v>
      </c>
    </row>
    <row r="94" spans="1:16" s="214" customFormat="1" x14ac:dyDescent="0.3">
      <c r="A94" s="78"/>
      <c r="B94" s="202">
        <v>2</v>
      </c>
      <c r="C94" s="95"/>
      <c r="D94" s="94">
        <v>3</v>
      </c>
      <c r="E94" s="97"/>
      <c r="F94" s="98">
        <v>4</v>
      </c>
      <c r="G94" s="97"/>
      <c r="H94" s="141">
        <v>1</v>
      </c>
      <c r="I94" s="138"/>
      <c r="J94" s="100">
        <v>3</v>
      </c>
      <c r="K94" s="168" t="s">
        <v>3072</v>
      </c>
      <c r="L94" s="11" t="s">
        <v>87</v>
      </c>
      <c r="M94" s="63">
        <v>5</v>
      </c>
      <c r="N94" s="62">
        <v>0</v>
      </c>
      <c r="O94" s="379" t="s">
        <v>1287</v>
      </c>
      <c r="P94" s="556" t="s">
        <v>3050</v>
      </c>
    </row>
    <row r="95" spans="1:16" s="214" customFormat="1" x14ac:dyDescent="0.3">
      <c r="A95" s="78"/>
      <c r="B95" s="202">
        <v>2</v>
      </c>
      <c r="C95" s="95"/>
      <c r="D95" s="94">
        <v>3</v>
      </c>
      <c r="E95" s="97"/>
      <c r="F95" s="98">
        <v>4</v>
      </c>
      <c r="G95" s="97"/>
      <c r="H95" s="141">
        <v>1</v>
      </c>
      <c r="I95" s="138"/>
      <c r="J95" s="142">
        <v>4</v>
      </c>
      <c r="K95" s="168" t="s">
        <v>3071</v>
      </c>
      <c r="L95" s="2" t="s">
        <v>88</v>
      </c>
      <c r="M95" s="63">
        <v>5</v>
      </c>
      <c r="N95" s="62">
        <v>0</v>
      </c>
      <c r="O95" s="376" t="s">
        <v>1288</v>
      </c>
      <c r="P95" s="557" t="s">
        <v>3050</v>
      </c>
    </row>
    <row r="96" spans="1:16" s="214" customFormat="1" ht="15.75" customHeight="1" thickBot="1" x14ac:dyDescent="0.35">
      <c r="A96" s="78"/>
      <c r="B96" s="202">
        <v>2</v>
      </c>
      <c r="C96" s="95"/>
      <c r="D96" s="94">
        <v>3</v>
      </c>
      <c r="E96" s="97"/>
      <c r="F96" s="98">
        <v>4</v>
      </c>
      <c r="G96" s="97"/>
      <c r="H96" s="141">
        <v>1</v>
      </c>
      <c r="I96" s="145"/>
      <c r="J96" s="155">
        <v>5</v>
      </c>
      <c r="K96" s="118" t="s">
        <v>2058</v>
      </c>
      <c r="L96" s="12" t="s">
        <v>89</v>
      </c>
      <c r="M96" s="63">
        <v>5</v>
      </c>
      <c r="N96" s="62">
        <v>0</v>
      </c>
      <c r="O96" s="380" t="s">
        <v>1289</v>
      </c>
      <c r="P96" s="558" t="s">
        <v>2728</v>
      </c>
    </row>
    <row r="97" spans="1:16" s="214" customFormat="1" ht="17.25" customHeight="1" thickBot="1" x14ac:dyDescent="0.35">
      <c r="A97" s="78"/>
      <c r="B97" s="202">
        <v>2</v>
      </c>
      <c r="C97" s="95"/>
      <c r="D97" s="94">
        <v>3</v>
      </c>
      <c r="E97" s="97"/>
      <c r="F97" s="98">
        <v>4</v>
      </c>
      <c r="G97" s="97"/>
      <c r="H97" s="96">
        <v>2</v>
      </c>
      <c r="I97" s="138" t="s">
        <v>3070</v>
      </c>
      <c r="J97" s="131">
        <v>2</v>
      </c>
      <c r="K97" s="216" t="s">
        <v>3069</v>
      </c>
      <c r="L97" s="1" t="s">
        <v>90</v>
      </c>
      <c r="M97" s="63">
        <v>5</v>
      </c>
      <c r="N97" s="62">
        <v>0</v>
      </c>
      <c r="O97" s="382" t="s">
        <v>1290</v>
      </c>
      <c r="P97" s="561" t="s">
        <v>2728</v>
      </c>
    </row>
    <row r="98" spans="1:16" s="214" customFormat="1" ht="17.25" thickBot="1" x14ac:dyDescent="0.35">
      <c r="A98" s="78"/>
      <c r="B98" s="193">
        <v>2</v>
      </c>
      <c r="C98" s="95" t="s">
        <v>2247</v>
      </c>
      <c r="D98" s="86">
        <v>3</v>
      </c>
      <c r="E98" s="95" t="s">
        <v>2247</v>
      </c>
      <c r="F98" s="88">
        <v>5</v>
      </c>
      <c r="G98" s="89" t="s">
        <v>3068</v>
      </c>
      <c r="H98" s="137">
        <v>1</v>
      </c>
      <c r="I98" s="150" t="s">
        <v>1291</v>
      </c>
      <c r="J98" s="100">
        <v>1</v>
      </c>
      <c r="K98" s="216" t="s">
        <v>1291</v>
      </c>
      <c r="L98" s="14" t="s">
        <v>91</v>
      </c>
      <c r="M98" s="63">
        <v>5</v>
      </c>
      <c r="N98" s="62">
        <v>0</v>
      </c>
      <c r="O98" s="383" t="s">
        <v>1291</v>
      </c>
      <c r="P98" s="565" t="s">
        <v>2728</v>
      </c>
    </row>
    <row r="99" spans="1:16" s="214" customFormat="1" ht="15" customHeight="1" x14ac:dyDescent="0.3">
      <c r="A99" s="78"/>
      <c r="B99" s="202">
        <v>2</v>
      </c>
      <c r="C99" s="95"/>
      <c r="D99" s="94">
        <v>3</v>
      </c>
      <c r="E99" s="95"/>
      <c r="F99" s="96">
        <v>5</v>
      </c>
      <c r="G99" s="97"/>
      <c r="H99" s="141">
        <v>1</v>
      </c>
      <c r="I99" s="138"/>
      <c r="J99" s="100">
        <v>2</v>
      </c>
      <c r="K99" s="168" t="s">
        <v>3067</v>
      </c>
      <c r="L99" s="11" t="s">
        <v>92</v>
      </c>
      <c r="M99" s="63">
        <v>5</v>
      </c>
      <c r="N99" s="62">
        <v>0</v>
      </c>
      <c r="O99" s="379" t="s">
        <v>1292</v>
      </c>
      <c r="P99" s="556" t="s">
        <v>3050</v>
      </c>
    </row>
    <row r="100" spans="1:16" s="214" customFormat="1" x14ac:dyDescent="0.3">
      <c r="A100" s="78"/>
      <c r="B100" s="202">
        <v>2</v>
      </c>
      <c r="C100" s="95"/>
      <c r="D100" s="94">
        <v>3</v>
      </c>
      <c r="E100" s="95"/>
      <c r="F100" s="96">
        <v>5</v>
      </c>
      <c r="G100" s="97"/>
      <c r="H100" s="141">
        <v>1</v>
      </c>
      <c r="I100" s="138"/>
      <c r="J100" s="100">
        <v>3</v>
      </c>
      <c r="K100" s="168" t="s">
        <v>3066</v>
      </c>
      <c r="L100" s="2" t="s">
        <v>93</v>
      </c>
      <c r="M100" s="63">
        <v>5</v>
      </c>
      <c r="N100" s="62">
        <v>0</v>
      </c>
      <c r="O100" s="376" t="s">
        <v>1293</v>
      </c>
      <c r="P100" s="557" t="s">
        <v>3050</v>
      </c>
    </row>
    <row r="101" spans="1:16" s="214" customFormat="1" x14ac:dyDescent="0.3">
      <c r="A101" s="78"/>
      <c r="B101" s="202">
        <v>2</v>
      </c>
      <c r="C101" s="95"/>
      <c r="D101" s="94">
        <v>3</v>
      </c>
      <c r="E101" s="95"/>
      <c r="F101" s="96">
        <v>5</v>
      </c>
      <c r="G101" s="97"/>
      <c r="H101" s="141">
        <v>1</v>
      </c>
      <c r="I101" s="138"/>
      <c r="J101" s="142">
        <v>4</v>
      </c>
      <c r="K101" s="168" t="s">
        <v>3065</v>
      </c>
      <c r="L101" s="2" t="s">
        <v>94</v>
      </c>
      <c r="M101" s="63">
        <v>5</v>
      </c>
      <c r="N101" s="62">
        <v>0</v>
      </c>
      <c r="O101" s="376" t="s">
        <v>1294</v>
      </c>
      <c r="P101" s="557" t="s">
        <v>3050</v>
      </c>
    </row>
    <row r="102" spans="1:16" s="214" customFormat="1" x14ac:dyDescent="0.3">
      <c r="A102" s="78"/>
      <c r="B102" s="202">
        <v>2</v>
      </c>
      <c r="C102" s="95"/>
      <c r="D102" s="94">
        <v>3</v>
      </c>
      <c r="E102" s="95"/>
      <c r="F102" s="96">
        <v>5</v>
      </c>
      <c r="G102" s="97"/>
      <c r="H102" s="141">
        <v>1</v>
      </c>
      <c r="I102" s="138"/>
      <c r="J102" s="142">
        <v>5</v>
      </c>
      <c r="K102" s="168" t="s">
        <v>3064</v>
      </c>
      <c r="L102" s="2" t="s">
        <v>95</v>
      </c>
      <c r="M102" s="63">
        <v>5</v>
      </c>
      <c r="N102" s="62">
        <v>0</v>
      </c>
      <c r="O102" s="376" t="s">
        <v>1295</v>
      </c>
      <c r="P102" s="557" t="s">
        <v>3050</v>
      </c>
    </row>
    <row r="103" spans="1:16" s="214" customFormat="1" x14ac:dyDescent="0.3">
      <c r="A103" s="78"/>
      <c r="B103" s="202">
        <v>2</v>
      </c>
      <c r="C103" s="95"/>
      <c r="D103" s="94">
        <v>3</v>
      </c>
      <c r="E103" s="95"/>
      <c r="F103" s="96">
        <v>5</v>
      </c>
      <c r="G103" s="97"/>
      <c r="H103" s="141">
        <v>1</v>
      </c>
      <c r="I103" s="138"/>
      <c r="J103" s="142">
        <v>6</v>
      </c>
      <c r="K103" s="168" t="s">
        <v>2860</v>
      </c>
      <c r="L103" s="2" t="s">
        <v>96</v>
      </c>
      <c r="M103" s="63">
        <v>5</v>
      </c>
      <c r="N103" s="62">
        <v>0</v>
      </c>
      <c r="O103" s="376" t="s">
        <v>1296</v>
      </c>
      <c r="P103" s="557" t="s">
        <v>3050</v>
      </c>
    </row>
    <row r="104" spans="1:16" s="214" customFormat="1" x14ac:dyDescent="0.3">
      <c r="A104" s="78"/>
      <c r="B104" s="202">
        <v>2</v>
      </c>
      <c r="C104" s="95"/>
      <c r="D104" s="94">
        <v>3</v>
      </c>
      <c r="E104" s="95"/>
      <c r="F104" s="96">
        <v>5</v>
      </c>
      <c r="G104" s="97"/>
      <c r="H104" s="141">
        <v>1</v>
      </c>
      <c r="I104" s="138"/>
      <c r="J104" s="142">
        <v>7</v>
      </c>
      <c r="K104" s="168" t="s">
        <v>3063</v>
      </c>
      <c r="L104" s="2" t="s">
        <v>97</v>
      </c>
      <c r="M104" s="63">
        <v>5</v>
      </c>
      <c r="N104" s="62">
        <v>0</v>
      </c>
      <c r="O104" s="376" t="s">
        <v>1297</v>
      </c>
      <c r="P104" s="557" t="s">
        <v>3050</v>
      </c>
    </row>
    <row r="105" spans="1:16" s="214" customFormat="1" ht="17.25" thickBot="1" x14ac:dyDescent="0.35">
      <c r="A105" s="78"/>
      <c r="B105" s="198">
        <v>2</v>
      </c>
      <c r="C105" s="95"/>
      <c r="D105" s="115">
        <v>3</v>
      </c>
      <c r="E105" s="95"/>
      <c r="F105" s="102">
        <v>5</v>
      </c>
      <c r="G105" s="97"/>
      <c r="H105" s="144">
        <v>1</v>
      </c>
      <c r="I105" s="138"/>
      <c r="J105" s="155">
        <v>8</v>
      </c>
      <c r="K105" s="228" t="s">
        <v>3062</v>
      </c>
      <c r="L105" s="12" t="s">
        <v>98</v>
      </c>
      <c r="M105" s="63">
        <v>5</v>
      </c>
      <c r="N105" s="62">
        <v>0</v>
      </c>
      <c r="O105" s="380" t="s">
        <v>1298</v>
      </c>
      <c r="P105" s="560" t="s">
        <v>3050</v>
      </c>
    </row>
    <row r="106" spans="1:16" s="214" customFormat="1" x14ac:dyDescent="0.3">
      <c r="A106" s="78"/>
      <c r="B106" s="193">
        <v>2</v>
      </c>
      <c r="C106" s="95" t="s">
        <v>2247</v>
      </c>
      <c r="D106" s="86">
        <v>3</v>
      </c>
      <c r="E106" s="95" t="s">
        <v>2247</v>
      </c>
      <c r="F106" s="140">
        <v>6</v>
      </c>
      <c r="G106" s="89" t="s">
        <v>3061</v>
      </c>
      <c r="H106" s="137">
        <v>1</v>
      </c>
      <c r="I106" s="150" t="s">
        <v>3061</v>
      </c>
      <c r="J106" s="91">
        <v>1</v>
      </c>
      <c r="K106" s="229" t="s">
        <v>3060</v>
      </c>
      <c r="L106" s="1" t="s">
        <v>99</v>
      </c>
      <c r="M106" s="63">
        <v>5</v>
      </c>
      <c r="N106" s="62">
        <v>0</v>
      </c>
      <c r="O106" s="382" t="s">
        <v>1299</v>
      </c>
      <c r="P106" s="556" t="s">
        <v>3050</v>
      </c>
    </row>
    <row r="107" spans="1:16" s="214" customFormat="1" x14ac:dyDescent="0.3">
      <c r="A107" s="78"/>
      <c r="B107" s="202">
        <v>2</v>
      </c>
      <c r="C107" s="95"/>
      <c r="D107" s="94">
        <v>3</v>
      </c>
      <c r="E107" s="95"/>
      <c r="F107" s="94">
        <v>6</v>
      </c>
      <c r="G107" s="97"/>
      <c r="H107" s="141">
        <v>1</v>
      </c>
      <c r="I107" s="138"/>
      <c r="J107" s="142">
        <v>2</v>
      </c>
      <c r="K107" s="230" t="s">
        <v>3059</v>
      </c>
      <c r="L107" s="2" t="s">
        <v>100</v>
      </c>
      <c r="M107" s="63">
        <v>5</v>
      </c>
      <c r="N107" s="62">
        <v>0</v>
      </c>
      <c r="O107" s="376" t="s">
        <v>1300</v>
      </c>
      <c r="P107" s="557" t="s">
        <v>3050</v>
      </c>
    </row>
    <row r="108" spans="1:16" s="214" customFormat="1" x14ac:dyDescent="0.3">
      <c r="A108" s="78"/>
      <c r="B108" s="202">
        <v>2</v>
      </c>
      <c r="C108" s="95"/>
      <c r="D108" s="94">
        <v>3</v>
      </c>
      <c r="E108" s="95"/>
      <c r="F108" s="94">
        <v>6</v>
      </c>
      <c r="G108" s="97"/>
      <c r="H108" s="141">
        <v>1</v>
      </c>
      <c r="I108" s="138"/>
      <c r="J108" s="142">
        <v>3</v>
      </c>
      <c r="K108" s="244" t="s">
        <v>3058</v>
      </c>
      <c r="L108" s="2" t="s">
        <v>101</v>
      </c>
      <c r="M108" s="63">
        <v>5</v>
      </c>
      <c r="N108" s="62">
        <v>0</v>
      </c>
      <c r="O108" s="376" t="s">
        <v>1301</v>
      </c>
      <c r="P108" s="557" t="s">
        <v>3050</v>
      </c>
    </row>
    <row r="109" spans="1:16" s="214" customFormat="1" x14ac:dyDescent="0.3">
      <c r="A109" s="78"/>
      <c r="B109" s="202">
        <v>2</v>
      </c>
      <c r="C109" s="95"/>
      <c r="D109" s="94">
        <v>3</v>
      </c>
      <c r="E109" s="95"/>
      <c r="F109" s="94">
        <v>6</v>
      </c>
      <c r="G109" s="97"/>
      <c r="H109" s="141">
        <v>1</v>
      </c>
      <c r="I109" s="138"/>
      <c r="J109" s="142">
        <v>4</v>
      </c>
      <c r="K109" s="230" t="s">
        <v>3057</v>
      </c>
      <c r="L109" s="2" t="s">
        <v>102</v>
      </c>
      <c r="M109" s="63">
        <v>5</v>
      </c>
      <c r="N109" s="62">
        <v>0</v>
      </c>
      <c r="O109" s="376" t="s">
        <v>1302</v>
      </c>
      <c r="P109" s="557" t="s">
        <v>3050</v>
      </c>
    </row>
    <row r="110" spans="1:16" s="214" customFormat="1" x14ac:dyDescent="0.3">
      <c r="A110" s="78"/>
      <c r="B110" s="202">
        <v>2</v>
      </c>
      <c r="C110" s="95"/>
      <c r="D110" s="94">
        <v>3</v>
      </c>
      <c r="E110" s="95"/>
      <c r="F110" s="94">
        <v>6</v>
      </c>
      <c r="G110" s="97"/>
      <c r="H110" s="141">
        <v>1</v>
      </c>
      <c r="I110" s="138"/>
      <c r="J110" s="142">
        <v>5</v>
      </c>
      <c r="K110" s="230" t="s">
        <v>3056</v>
      </c>
      <c r="L110" s="2" t="s">
        <v>103</v>
      </c>
      <c r="M110" s="63">
        <v>5</v>
      </c>
      <c r="N110" s="62">
        <v>0</v>
      </c>
      <c r="O110" s="376" t="s">
        <v>1303</v>
      </c>
      <c r="P110" s="557" t="s">
        <v>3050</v>
      </c>
    </row>
    <row r="111" spans="1:16" s="214" customFormat="1" x14ac:dyDescent="0.3">
      <c r="A111" s="78"/>
      <c r="B111" s="202">
        <v>2</v>
      </c>
      <c r="C111" s="95"/>
      <c r="D111" s="94">
        <v>3</v>
      </c>
      <c r="E111" s="95"/>
      <c r="F111" s="94">
        <v>6</v>
      </c>
      <c r="G111" s="97"/>
      <c r="H111" s="141">
        <v>1</v>
      </c>
      <c r="I111" s="138"/>
      <c r="J111" s="142">
        <v>6</v>
      </c>
      <c r="K111" s="230" t="s">
        <v>3055</v>
      </c>
      <c r="L111" s="2" t="s">
        <v>104</v>
      </c>
      <c r="M111" s="63">
        <v>5</v>
      </c>
      <c r="N111" s="62">
        <v>0</v>
      </c>
      <c r="O111" s="376" t="s">
        <v>1304</v>
      </c>
      <c r="P111" s="557" t="s">
        <v>3050</v>
      </c>
    </row>
    <row r="112" spans="1:16" s="214" customFormat="1" x14ac:dyDescent="0.3">
      <c r="A112" s="78"/>
      <c r="B112" s="202">
        <v>2</v>
      </c>
      <c r="C112" s="95"/>
      <c r="D112" s="94">
        <v>3</v>
      </c>
      <c r="E112" s="95"/>
      <c r="F112" s="94">
        <v>6</v>
      </c>
      <c r="G112" s="97"/>
      <c r="H112" s="141">
        <v>1</v>
      </c>
      <c r="I112" s="138"/>
      <c r="J112" s="142">
        <v>7</v>
      </c>
      <c r="K112" s="230" t="s">
        <v>3054</v>
      </c>
      <c r="L112" s="2" t="s">
        <v>105</v>
      </c>
      <c r="M112" s="63">
        <v>5</v>
      </c>
      <c r="N112" s="62">
        <v>0</v>
      </c>
      <c r="O112" s="376" t="s">
        <v>1305</v>
      </c>
      <c r="P112" s="557" t="s">
        <v>3050</v>
      </c>
    </row>
    <row r="113" spans="1:16" s="214" customFormat="1" x14ac:dyDescent="0.3">
      <c r="A113" s="78"/>
      <c r="B113" s="202">
        <v>2</v>
      </c>
      <c r="C113" s="95"/>
      <c r="D113" s="94">
        <v>3</v>
      </c>
      <c r="E113" s="95"/>
      <c r="F113" s="94">
        <v>6</v>
      </c>
      <c r="G113" s="97"/>
      <c r="H113" s="141">
        <v>1</v>
      </c>
      <c r="I113" s="138"/>
      <c r="J113" s="142">
        <v>8</v>
      </c>
      <c r="K113" s="230" t="s">
        <v>3053</v>
      </c>
      <c r="L113" s="2" t="s">
        <v>106</v>
      </c>
      <c r="M113" s="63">
        <v>5</v>
      </c>
      <c r="N113" s="62">
        <v>0</v>
      </c>
      <c r="O113" s="376" t="s">
        <v>1306</v>
      </c>
      <c r="P113" s="557" t="s">
        <v>3050</v>
      </c>
    </row>
    <row r="114" spans="1:16" s="214" customFormat="1" x14ac:dyDescent="0.3">
      <c r="A114" s="78"/>
      <c r="B114" s="202">
        <v>2</v>
      </c>
      <c r="C114" s="95"/>
      <c r="D114" s="94">
        <v>3</v>
      </c>
      <c r="E114" s="95"/>
      <c r="F114" s="94">
        <v>6</v>
      </c>
      <c r="G114" s="97"/>
      <c r="H114" s="141">
        <v>1</v>
      </c>
      <c r="I114" s="138"/>
      <c r="J114" s="142">
        <v>9</v>
      </c>
      <c r="K114" s="230" t="s">
        <v>3052</v>
      </c>
      <c r="L114" s="2" t="s">
        <v>107</v>
      </c>
      <c r="M114" s="63">
        <v>5</v>
      </c>
      <c r="N114" s="62">
        <v>0</v>
      </c>
      <c r="O114" s="376" t="s">
        <v>1307</v>
      </c>
      <c r="P114" s="557" t="s">
        <v>3050</v>
      </c>
    </row>
    <row r="115" spans="1:16" s="214" customFormat="1" ht="17.25" thickBot="1" x14ac:dyDescent="0.35">
      <c r="A115" s="78"/>
      <c r="B115" s="202">
        <v>2</v>
      </c>
      <c r="C115" s="95"/>
      <c r="D115" s="94">
        <v>3</v>
      </c>
      <c r="E115" s="95"/>
      <c r="F115" s="94">
        <v>6</v>
      </c>
      <c r="G115" s="97"/>
      <c r="H115" s="141">
        <v>1</v>
      </c>
      <c r="I115" s="145"/>
      <c r="J115" s="96">
        <v>10</v>
      </c>
      <c r="K115" s="228" t="s">
        <v>3051</v>
      </c>
      <c r="L115" s="2" t="s">
        <v>108</v>
      </c>
      <c r="M115" s="63">
        <v>5</v>
      </c>
      <c r="N115" s="62">
        <v>0</v>
      </c>
      <c r="O115" s="376" t="s">
        <v>1308</v>
      </c>
      <c r="P115" s="558" t="s">
        <v>3050</v>
      </c>
    </row>
    <row r="116" spans="1:16" s="214" customFormat="1" ht="17.25" thickBot="1" x14ac:dyDescent="0.35">
      <c r="A116" s="78"/>
      <c r="B116" s="212">
        <v>2</v>
      </c>
      <c r="C116" s="95" t="s">
        <v>2247</v>
      </c>
      <c r="D116" s="140">
        <v>4</v>
      </c>
      <c r="E116" s="167" t="s">
        <v>3049</v>
      </c>
      <c r="F116" s="141">
        <v>1</v>
      </c>
      <c r="G116" s="150" t="s">
        <v>3048</v>
      </c>
      <c r="H116" s="131">
        <v>1</v>
      </c>
      <c r="I116" s="190" t="s">
        <v>3047</v>
      </c>
      <c r="J116" s="232">
        <v>1</v>
      </c>
      <c r="K116" s="200" t="s">
        <v>3046</v>
      </c>
      <c r="L116" s="14" t="s">
        <v>109</v>
      </c>
      <c r="M116" s="63">
        <v>5</v>
      </c>
      <c r="N116" s="62">
        <v>0</v>
      </c>
      <c r="O116" s="383" t="s">
        <v>1309</v>
      </c>
      <c r="P116" s="402" t="s">
        <v>2723</v>
      </c>
    </row>
    <row r="117" spans="1:16" s="214" customFormat="1" ht="17.25" thickBot="1" x14ac:dyDescent="0.35">
      <c r="A117" s="78"/>
      <c r="B117" s="202">
        <v>2</v>
      </c>
      <c r="C117" s="95"/>
      <c r="D117" s="94">
        <v>4</v>
      </c>
      <c r="E117" s="97"/>
      <c r="F117" s="141">
        <v>1</v>
      </c>
      <c r="G117" s="138"/>
      <c r="H117" s="96">
        <v>2</v>
      </c>
      <c r="I117" s="176" t="s">
        <v>3045</v>
      </c>
      <c r="J117" s="96">
        <v>2</v>
      </c>
      <c r="K117" s="118" t="s">
        <v>3044</v>
      </c>
      <c r="L117" s="2" t="s">
        <v>110</v>
      </c>
      <c r="M117" s="63">
        <v>5</v>
      </c>
      <c r="N117" s="62">
        <v>0</v>
      </c>
      <c r="O117" s="376" t="s">
        <v>1310</v>
      </c>
      <c r="P117" s="399" t="s">
        <v>2723</v>
      </c>
    </row>
    <row r="118" spans="1:16" s="214" customFormat="1" ht="17.25" thickBot="1" x14ac:dyDescent="0.35">
      <c r="A118" s="78"/>
      <c r="B118" s="202">
        <v>2</v>
      </c>
      <c r="C118" s="95" t="s">
        <v>2247</v>
      </c>
      <c r="D118" s="94">
        <v>4</v>
      </c>
      <c r="E118" s="97" t="s">
        <v>2247</v>
      </c>
      <c r="F118" s="137">
        <v>2</v>
      </c>
      <c r="G118" s="150" t="s">
        <v>3043</v>
      </c>
      <c r="H118" s="131">
        <v>1</v>
      </c>
      <c r="I118" s="133" t="s">
        <v>3042</v>
      </c>
      <c r="J118" s="224"/>
      <c r="K118" s="200"/>
      <c r="L118" s="16" t="s">
        <v>111</v>
      </c>
      <c r="M118" s="63">
        <v>4</v>
      </c>
      <c r="N118" s="62">
        <v>0</v>
      </c>
      <c r="O118" s="383" t="s">
        <v>1311</v>
      </c>
      <c r="P118" s="399" t="s">
        <v>2723</v>
      </c>
    </row>
    <row r="119" spans="1:16" s="214" customFormat="1" ht="17.25" thickBot="1" x14ac:dyDescent="0.35">
      <c r="A119" s="78"/>
      <c r="B119" s="202">
        <v>2</v>
      </c>
      <c r="C119" s="95"/>
      <c r="D119" s="94">
        <v>4</v>
      </c>
      <c r="E119" s="97"/>
      <c r="F119" s="208">
        <v>2</v>
      </c>
      <c r="G119" s="145"/>
      <c r="H119" s="227">
        <v>2</v>
      </c>
      <c r="I119" s="181" t="s">
        <v>3041</v>
      </c>
      <c r="J119" s="275"/>
      <c r="K119" s="171"/>
      <c r="L119" s="15" t="s">
        <v>112</v>
      </c>
      <c r="M119" s="63">
        <v>4</v>
      </c>
      <c r="N119" s="62">
        <v>0</v>
      </c>
      <c r="O119" s="384" t="s">
        <v>1312</v>
      </c>
      <c r="P119" s="406" t="s">
        <v>2723</v>
      </c>
    </row>
    <row r="120" spans="1:16" s="214" customFormat="1" x14ac:dyDescent="0.3">
      <c r="A120" s="78"/>
      <c r="B120" s="202">
        <v>2</v>
      </c>
      <c r="C120" s="95" t="s">
        <v>2247</v>
      </c>
      <c r="D120" s="94">
        <v>4</v>
      </c>
      <c r="E120" s="97" t="s">
        <v>2247</v>
      </c>
      <c r="F120" s="88">
        <v>3</v>
      </c>
      <c r="G120" s="87" t="s">
        <v>3040</v>
      </c>
      <c r="H120" s="88">
        <v>1</v>
      </c>
      <c r="I120" s="87" t="s">
        <v>2995</v>
      </c>
      <c r="J120" s="88">
        <v>1</v>
      </c>
      <c r="K120" s="101" t="s">
        <v>3039</v>
      </c>
      <c r="L120" s="11" t="s">
        <v>113</v>
      </c>
      <c r="M120" s="63">
        <v>5</v>
      </c>
      <c r="N120" s="62">
        <v>0</v>
      </c>
      <c r="O120" s="379" t="s">
        <v>1313</v>
      </c>
      <c r="P120" s="556" t="s">
        <v>2723</v>
      </c>
    </row>
    <row r="121" spans="1:16" s="214" customFormat="1" x14ac:dyDescent="0.3">
      <c r="A121" s="78"/>
      <c r="B121" s="202">
        <v>2</v>
      </c>
      <c r="C121" s="95"/>
      <c r="D121" s="94">
        <v>4</v>
      </c>
      <c r="E121" s="97"/>
      <c r="F121" s="140">
        <v>3</v>
      </c>
      <c r="G121" s="95"/>
      <c r="H121" s="140">
        <v>1</v>
      </c>
      <c r="I121" s="95"/>
      <c r="J121" s="94">
        <v>2</v>
      </c>
      <c r="K121" s="152" t="s">
        <v>3038</v>
      </c>
      <c r="L121" s="2" t="s">
        <v>114</v>
      </c>
      <c r="M121" s="63">
        <v>5</v>
      </c>
      <c r="N121" s="62">
        <v>0</v>
      </c>
      <c r="O121" s="376" t="s">
        <v>1314</v>
      </c>
      <c r="P121" s="557" t="s">
        <v>2723</v>
      </c>
    </row>
    <row r="122" spans="1:16" s="214" customFormat="1" ht="15.75" customHeight="1" x14ac:dyDescent="0.3">
      <c r="A122" s="78"/>
      <c r="B122" s="202">
        <v>2</v>
      </c>
      <c r="C122" s="95"/>
      <c r="D122" s="94">
        <v>4</v>
      </c>
      <c r="E122" s="97"/>
      <c r="F122" s="140">
        <v>3</v>
      </c>
      <c r="G122" s="95"/>
      <c r="H122" s="140">
        <v>1</v>
      </c>
      <c r="I122" s="95"/>
      <c r="J122" s="94">
        <v>3</v>
      </c>
      <c r="K122" s="152" t="s">
        <v>3037</v>
      </c>
      <c r="L122" s="2" t="s">
        <v>115</v>
      </c>
      <c r="M122" s="63">
        <v>5</v>
      </c>
      <c r="N122" s="62">
        <v>0</v>
      </c>
      <c r="O122" s="376" t="s">
        <v>1315</v>
      </c>
      <c r="P122" s="557" t="s">
        <v>2723</v>
      </c>
    </row>
    <row r="123" spans="1:16" s="214" customFormat="1" ht="17.25" thickBot="1" x14ac:dyDescent="0.35">
      <c r="A123" s="78"/>
      <c r="B123" s="202">
        <v>2</v>
      </c>
      <c r="C123" s="95"/>
      <c r="D123" s="94">
        <v>4</v>
      </c>
      <c r="E123" s="97"/>
      <c r="F123" s="186">
        <v>3</v>
      </c>
      <c r="G123" s="95"/>
      <c r="H123" s="186">
        <v>1</v>
      </c>
      <c r="I123" s="95"/>
      <c r="J123" s="187">
        <v>4</v>
      </c>
      <c r="K123" s="120" t="s">
        <v>3032</v>
      </c>
      <c r="L123" s="12" t="s">
        <v>116</v>
      </c>
      <c r="M123" s="63">
        <v>5</v>
      </c>
      <c r="N123" s="62">
        <v>0</v>
      </c>
      <c r="O123" s="380" t="s">
        <v>1316</v>
      </c>
      <c r="P123" s="560" t="s">
        <v>2723</v>
      </c>
    </row>
    <row r="124" spans="1:16" s="214" customFormat="1" x14ac:dyDescent="0.3">
      <c r="A124" s="78"/>
      <c r="B124" s="202">
        <v>2</v>
      </c>
      <c r="C124" s="95"/>
      <c r="D124" s="94">
        <v>4</v>
      </c>
      <c r="E124" s="95"/>
      <c r="F124" s="86">
        <v>4</v>
      </c>
      <c r="G124" s="87" t="s">
        <v>3036</v>
      </c>
      <c r="H124" s="86">
        <v>1</v>
      </c>
      <c r="I124" s="87" t="s">
        <v>2799</v>
      </c>
      <c r="J124" s="197">
        <v>1</v>
      </c>
      <c r="K124" s="205" t="s">
        <v>3035</v>
      </c>
      <c r="L124" s="1" t="s">
        <v>117</v>
      </c>
      <c r="M124" s="63">
        <v>5</v>
      </c>
      <c r="N124" s="62">
        <v>0</v>
      </c>
      <c r="O124" s="382" t="s">
        <v>1317</v>
      </c>
      <c r="P124" s="556" t="s">
        <v>2723</v>
      </c>
    </row>
    <row r="125" spans="1:16" s="214" customFormat="1" x14ac:dyDescent="0.3">
      <c r="A125" s="78"/>
      <c r="B125" s="202">
        <v>2</v>
      </c>
      <c r="C125" s="95"/>
      <c r="D125" s="94">
        <v>4</v>
      </c>
      <c r="E125" s="95"/>
      <c r="F125" s="94">
        <v>4</v>
      </c>
      <c r="G125" s="95"/>
      <c r="H125" s="94">
        <v>1</v>
      </c>
      <c r="I125" s="95"/>
      <c r="J125" s="103">
        <v>2</v>
      </c>
      <c r="K125" s="168" t="s">
        <v>3034</v>
      </c>
      <c r="L125" s="2" t="s">
        <v>118</v>
      </c>
      <c r="M125" s="63">
        <v>5</v>
      </c>
      <c r="N125" s="62">
        <v>0</v>
      </c>
      <c r="O125" s="376" t="s">
        <v>1318</v>
      </c>
      <c r="P125" s="557" t="s">
        <v>2723</v>
      </c>
    </row>
    <row r="126" spans="1:16" s="214" customFormat="1" x14ac:dyDescent="0.3">
      <c r="A126" s="78"/>
      <c r="B126" s="202">
        <v>2</v>
      </c>
      <c r="C126" s="95"/>
      <c r="D126" s="94">
        <v>4</v>
      </c>
      <c r="E126" s="95"/>
      <c r="F126" s="94">
        <v>4</v>
      </c>
      <c r="G126" s="95"/>
      <c r="H126" s="94">
        <v>1</v>
      </c>
      <c r="I126" s="95"/>
      <c r="J126" s="103">
        <v>3</v>
      </c>
      <c r="K126" s="168" t="s">
        <v>3033</v>
      </c>
      <c r="L126" s="2" t="s">
        <v>119</v>
      </c>
      <c r="M126" s="63">
        <v>5</v>
      </c>
      <c r="N126" s="62">
        <v>0</v>
      </c>
      <c r="O126" s="376" t="s">
        <v>1319</v>
      </c>
      <c r="P126" s="557" t="s">
        <v>2723</v>
      </c>
    </row>
    <row r="127" spans="1:16" s="214" customFormat="1" ht="17.25" thickBot="1" x14ac:dyDescent="0.35">
      <c r="A127" s="78"/>
      <c r="B127" s="202">
        <v>2</v>
      </c>
      <c r="C127" s="95"/>
      <c r="D127" s="94">
        <v>4</v>
      </c>
      <c r="E127" s="95"/>
      <c r="F127" s="94">
        <v>4</v>
      </c>
      <c r="G127" s="95"/>
      <c r="H127" s="115">
        <v>1</v>
      </c>
      <c r="I127" s="170"/>
      <c r="J127" s="117">
        <v>4</v>
      </c>
      <c r="K127" s="206" t="s">
        <v>3032</v>
      </c>
      <c r="L127" s="10" t="s">
        <v>120</v>
      </c>
      <c r="M127" s="63">
        <v>5</v>
      </c>
      <c r="N127" s="62">
        <v>0</v>
      </c>
      <c r="O127" s="378" t="s">
        <v>1320</v>
      </c>
      <c r="P127" s="558" t="s">
        <v>2723</v>
      </c>
    </row>
    <row r="128" spans="1:16" s="214" customFormat="1" ht="17.25" thickBot="1" x14ac:dyDescent="0.35">
      <c r="A128" s="78"/>
      <c r="B128" s="202">
        <v>2</v>
      </c>
      <c r="C128" s="95"/>
      <c r="D128" s="94">
        <v>4</v>
      </c>
      <c r="E128" s="95"/>
      <c r="F128" s="94">
        <v>4</v>
      </c>
      <c r="G128" s="95"/>
      <c r="H128" s="140">
        <v>2</v>
      </c>
      <c r="I128" s="190" t="s">
        <v>3031</v>
      </c>
      <c r="J128" s="131">
        <v>7</v>
      </c>
      <c r="K128" s="200" t="s">
        <v>3030</v>
      </c>
      <c r="L128" s="14" t="s">
        <v>121</v>
      </c>
      <c r="M128" s="63">
        <v>5</v>
      </c>
      <c r="N128" s="62">
        <v>0</v>
      </c>
      <c r="O128" s="383" t="s">
        <v>1321</v>
      </c>
      <c r="P128" s="402" t="s">
        <v>2723</v>
      </c>
    </row>
    <row r="129" spans="1:16" s="214" customFormat="1" ht="17.25" thickBot="1" x14ac:dyDescent="0.35">
      <c r="A129" s="78"/>
      <c r="B129" s="194">
        <v>2</v>
      </c>
      <c r="C129" s="95" t="s">
        <v>2247</v>
      </c>
      <c r="D129" s="115">
        <v>4</v>
      </c>
      <c r="E129" s="201" t="s">
        <v>2247</v>
      </c>
      <c r="F129" s="115">
        <v>4</v>
      </c>
      <c r="G129" s="95"/>
      <c r="H129" s="115">
        <v>3</v>
      </c>
      <c r="I129" s="97" t="s">
        <v>3029</v>
      </c>
      <c r="J129" s="227">
        <v>7</v>
      </c>
      <c r="K129" s="171" t="s">
        <v>3028</v>
      </c>
      <c r="L129" s="19" t="s">
        <v>122</v>
      </c>
      <c r="M129" s="63">
        <v>5</v>
      </c>
      <c r="N129" s="62">
        <v>0</v>
      </c>
      <c r="O129" s="384" t="s">
        <v>1322</v>
      </c>
      <c r="P129" s="406" t="s">
        <v>2723</v>
      </c>
    </row>
    <row r="130" spans="1:16" s="243" customFormat="1" ht="17.649999999999999" customHeight="1" x14ac:dyDescent="0.3">
      <c r="A130" s="233"/>
      <c r="B130" s="234">
        <v>2</v>
      </c>
      <c r="C130" s="235" t="s">
        <v>2247</v>
      </c>
      <c r="D130" s="236">
        <v>5</v>
      </c>
      <c r="E130" s="237" t="s">
        <v>3027</v>
      </c>
      <c r="F130" s="238">
        <v>1</v>
      </c>
      <c r="G130" s="239" t="s">
        <v>3026</v>
      </c>
      <c r="H130" s="240">
        <v>1</v>
      </c>
      <c r="I130" s="216" t="s">
        <v>3025</v>
      </c>
      <c r="J130" s="241">
        <v>1</v>
      </c>
      <c r="K130" s="242" t="s">
        <v>3024</v>
      </c>
      <c r="L130" s="18" t="s">
        <v>123</v>
      </c>
      <c r="M130" s="71">
        <v>5</v>
      </c>
      <c r="N130" s="70">
        <v>0</v>
      </c>
      <c r="O130" s="385" t="s">
        <v>1323</v>
      </c>
      <c r="P130" s="556" t="s">
        <v>2723</v>
      </c>
    </row>
    <row r="131" spans="1:16" s="214" customFormat="1" x14ac:dyDescent="0.3">
      <c r="A131" s="78"/>
      <c r="B131" s="202">
        <v>2</v>
      </c>
      <c r="C131" s="95"/>
      <c r="D131" s="94">
        <v>5</v>
      </c>
      <c r="E131" s="97"/>
      <c r="F131" s="141">
        <v>1</v>
      </c>
      <c r="G131" s="138"/>
      <c r="H131" s="149">
        <v>1</v>
      </c>
      <c r="I131" s="138"/>
      <c r="J131" s="220">
        <v>3</v>
      </c>
      <c r="K131" s="101" t="s">
        <v>3014</v>
      </c>
      <c r="L131" s="2" t="s">
        <v>124</v>
      </c>
      <c r="M131" s="63">
        <v>5</v>
      </c>
      <c r="N131" s="62">
        <v>0</v>
      </c>
      <c r="O131" s="376" t="s">
        <v>1324</v>
      </c>
      <c r="P131" s="557" t="s">
        <v>2723</v>
      </c>
    </row>
    <row r="132" spans="1:16" s="214" customFormat="1" ht="15.75" customHeight="1" x14ac:dyDescent="0.3">
      <c r="A132" s="78"/>
      <c r="B132" s="202">
        <v>2</v>
      </c>
      <c r="C132" s="95"/>
      <c r="D132" s="94">
        <v>5</v>
      </c>
      <c r="E132" s="97"/>
      <c r="F132" s="141">
        <v>1</v>
      </c>
      <c r="G132" s="138"/>
      <c r="H132" s="149">
        <v>1</v>
      </c>
      <c r="I132" s="138"/>
      <c r="J132" s="220">
        <v>5</v>
      </c>
      <c r="K132" s="101" t="s">
        <v>3023</v>
      </c>
      <c r="L132" s="2" t="s">
        <v>125</v>
      </c>
      <c r="M132" s="63">
        <v>5</v>
      </c>
      <c r="N132" s="62">
        <v>0</v>
      </c>
      <c r="O132" s="386" t="s">
        <v>1325</v>
      </c>
      <c r="P132" s="557" t="s">
        <v>2723</v>
      </c>
    </row>
    <row r="133" spans="1:16" s="214" customFormat="1" ht="15" customHeight="1" x14ac:dyDescent="0.3">
      <c r="A133" s="78"/>
      <c r="B133" s="202">
        <v>2</v>
      </c>
      <c r="C133" s="95"/>
      <c r="D133" s="94">
        <v>5</v>
      </c>
      <c r="E133" s="97"/>
      <c r="F133" s="141">
        <v>1</v>
      </c>
      <c r="G133" s="138"/>
      <c r="H133" s="149">
        <v>1</v>
      </c>
      <c r="I133" s="138"/>
      <c r="J133" s="220">
        <v>7</v>
      </c>
      <c r="K133" s="101" t="s">
        <v>3012</v>
      </c>
      <c r="L133" s="2" t="s">
        <v>126</v>
      </c>
      <c r="M133" s="63">
        <v>5</v>
      </c>
      <c r="N133" s="62">
        <v>0</v>
      </c>
      <c r="O133" s="386" t="s">
        <v>1326</v>
      </c>
      <c r="P133" s="557" t="s">
        <v>2723</v>
      </c>
    </row>
    <row r="134" spans="1:16" s="214" customFormat="1" x14ac:dyDescent="0.3">
      <c r="A134" s="78"/>
      <c r="B134" s="202">
        <v>2</v>
      </c>
      <c r="C134" s="95"/>
      <c r="D134" s="94">
        <v>5</v>
      </c>
      <c r="E134" s="97"/>
      <c r="F134" s="141">
        <v>1</v>
      </c>
      <c r="G134" s="138"/>
      <c r="H134" s="149">
        <v>1</v>
      </c>
      <c r="I134" s="138"/>
      <c r="J134" s="220">
        <v>8</v>
      </c>
      <c r="K134" s="244" t="s">
        <v>3011</v>
      </c>
      <c r="L134" s="2" t="s">
        <v>127</v>
      </c>
      <c r="M134" s="63">
        <v>5</v>
      </c>
      <c r="N134" s="62">
        <v>0</v>
      </c>
      <c r="O134" s="376" t="s">
        <v>1327</v>
      </c>
      <c r="P134" s="557" t="s">
        <v>2723</v>
      </c>
    </row>
    <row r="135" spans="1:16" s="214" customFormat="1" x14ac:dyDescent="0.3">
      <c r="A135" s="78"/>
      <c r="B135" s="202">
        <v>2</v>
      </c>
      <c r="C135" s="95"/>
      <c r="D135" s="94">
        <v>5</v>
      </c>
      <c r="E135" s="97"/>
      <c r="F135" s="141">
        <v>1</v>
      </c>
      <c r="G135" s="138"/>
      <c r="H135" s="149">
        <v>1</v>
      </c>
      <c r="I135" s="138"/>
      <c r="J135" s="220">
        <v>9</v>
      </c>
      <c r="K135" s="168" t="s">
        <v>3022</v>
      </c>
      <c r="L135" s="2" t="s">
        <v>128</v>
      </c>
      <c r="M135" s="63">
        <v>5</v>
      </c>
      <c r="N135" s="62">
        <v>0</v>
      </c>
      <c r="O135" s="376" t="s">
        <v>1328</v>
      </c>
      <c r="P135" s="557" t="s">
        <v>2723</v>
      </c>
    </row>
    <row r="136" spans="1:16" s="214" customFormat="1" x14ac:dyDescent="0.3">
      <c r="A136" s="78"/>
      <c r="B136" s="202">
        <v>2</v>
      </c>
      <c r="C136" s="95"/>
      <c r="D136" s="94">
        <v>5</v>
      </c>
      <c r="E136" s="97"/>
      <c r="F136" s="141">
        <v>1</v>
      </c>
      <c r="G136" s="138"/>
      <c r="H136" s="149">
        <v>1</v>
      </c>
      <c r="I136" s="138"/>
      <c r="J136" s="220">
        <v>11</v>
      </c>
      <c r="K136" s="101" t="s">
        <v>3021</v>
      </c>
      <c r="L136" s="2" t="s">
        <v>129</v>
      </c>
      <c r="M136" s="63">
        <v>5</v>
      </c>
      <c r="N136" s="62">
        <v>0</v>
      </c>
      <c r="O136" s="376" t="s">
        <v>1329</v>
      </c>
      <c r="P136" s="557" t="s">
        <v>2723</v>
      </c>
    </row>
    <row r="137" spans="1:16" s="214" customFormat="1" x14ac:dyDescent="0.3">
      <c r="A137" s="78"/>
      <c r="B137" s="202">
        <v>2</v>
      </c>
      <c r="C137" s="95"/>
      <c r="D137" s="94">
        <v>5</v>
      </c>
      <c r="E137" s="97"/>
      <c r="F137" s="141">
        <v>1</v>
      </c>
      <c r="G137" s="138"/>
      <c r="H137" s="149">
        <v>1</v>
      </c>
      <c r="I137" s="138"/>
      <c r="J137" s="220">
        <v>12</v>
      </c>
      <c r="K137" s="101" t="s">
        <v>3020</v>
      </c>
      <c r="L137" s="2" t="s">
        <v>130</v>
      </c>
      <c r="M137" s="63">
        <v>5</v>
      </c>
      <c r="N137" s="62">
        <v>0</v>
      </c>
      <c r="O137" s="376" t="s">
        <v>1330</v>
      </c>
      <c r="P137" s="557" t="s">
        <v>2723</v>
      </c>
    </row>
    <row r="138" spans="1:16" s="214" customFormat="1" x14ac:dyDescent="0.3">
      <c r="A138" s="78"/>
      <c r="B138" s="202">
        <v>2</v>
      </c>
      <c r="C138" s="95"/>
      <c r="D138" s="94">
        <v>5</v>
      </c>
      <c r="E138" s="97"/>
      <c r="F138" s="141">
        <v>1</v>
      </c>
      <c r="G138" s="138"/>
      <c r="H138" s="149">
        <v>1</v>
      </c>
      <c r="I138" s="138"/>
      <c r="J138" s="220">
        <v>25</v>
      </c>
      <c r="K138" s="101" t="s">
        <v>3003</v>
      </c>
      <c r="L138" s="2" t="s">
        <v>131</v>
      </c>
      <c r="M138" s="63">
        <v>5</v>
      </c>
      <c r="N138" s="62">
        <v>0</v>
      </c>
      <c r="O138" s="376" t="s">
        <v>1331</v>
      </c>
      <c r="P138" s="557" t="s">
        <v>2723</v>
      </c>
    </row>
    <row r="139" spans="1:16" s="214" customFormat="1" ht="17.25" thickBot="1" x14ac:dyDescent="0.35">
      <c r="A139" s="78"/>
      <c r="B139" s="202">
        <v>2</v>
      </c>
      <c r="C139" s="95"/>
      <c r="D139" s="94">
        <v>5</v>
      </c>
      <c r="E139" s="97"/>
      <c r="F139" s="141">
        <v>1</v>
      </c>
      <c r="G139" s="138"/>
      <c r="H139" s="153">
        <v>1</v>
      </c>
      <c r="I139" s="138"/>
      <c r="J139" s="184">
        <v>27</v>
      </c>
      <c r="K139" s="106" t="s">
        <v>3019</v>
      </c>
      <c r="L139" s="10" t="s">
        <v>132</v>
      </c>
      <c r="M139" s="63">
        <v>5</v>
      </c>
      <c r="N139" s="62">
        <v>0</v>
      </c>
      <c r="O139" s="378" t="s">
        <v>1332</v>
      </c>
      <c r="P139" s="558" t="s">
        <v>2723</v>
      </c>
    </row>
    <row r="140" spans="1:16" s="214" customFormat="1" ht="17.25" thickBot="1" x14ac:dyDescent="0.35">
      <c r="A140" s="78"/>
      <c r="B140" s="198">
        <v>2</v>
      </c>
      <c r="C140" s="95"/>
      <c r="D140" s="115">
        <v>5</v>
      </c>
      <c r="E140" s="97"/>
      <c r="F140" s="141">
        <v>1</v>
      </c>
      <c r="G140" s="138"/>
      <c r="H140" s="245">
        <v>6</v>
      </c>
      <c r="I140" s="150" t="s">
        <v>3018</v>
      </c>
      <c r="J140" s="195">
        <v>10</v>
      </c>
      <c r="K140" s="215" t="s">
        <v>3017</v>
      </c>
      <c r="L140" s="14" t="s">
        <v>133</v>
      </c>
      <c r="M140" s="63">
        <v>5</v>
      </c>
      <c r="N140" s="62">
        <v>0</v>
      </c>
      <c r="O140" s="383" t="s">
        <v>1333</v>
      </c>
      <c r="P140" s="404" t="s">
        <v>2723</v>
      </c>
    </row>
    <row r="141" spans="1:16" s="214" customFormat="1" ht="15.75" customHeight="1" x14ac:dyDescent="0.3">
      <c r="A141" s="78"/>
      <c r="B141" s="193">
        <v>2</v>
      </c>
      <c r="C141" s="95" t="s">
        <v>2247</v>
      </c>
      <c r="D141" s="140">
        <v>5</v>
      </c>
      <c r="E141" s="97" t="s">
        <v>2247</v>
      </c>
      <c r="F141" s="141">
        <v>2</v>
      </c>
      <c r="G141" s="150" t="s">
        <v>3016</v>
      </c>
      <c r="H141" s="149">
        <v>1</v>
      </c>
      <c r="I141" s="85" t="s">
        <v>3015</v>
      </c>
      <c r="J141" s="207"/>
      <c r="K141" s="364"/>
      <c r="L141" s="1" t="s">
        <v>134</v>
      </c>
      <c r="M141" s="63">
        <v>5</v>
      </c>
      <c r="N141" s="62">
        <v>0</v>
      </c>
      <c r="O141" s="382" t="s">
        <v>1334</v>
      </c>
      <c r="P141" s="556" t="s">
        <v>2723</v>
      </c>
    </row>
    <row r="142" spans="1:16" s="214" customFormat="1" x14ac:dyDescent="0.3">
      <c r="A142" s="78"/>
      <c r="B142" s="202">
        <v>2</v>
      </c>
      <c r="C142" s="95"/>
      <c r="D142" s="94">
        <v>5</v>
      </c>
      <c r="E142" s="97"/>
      <c r="F142" s="141">
        <v>2</v>
      </c>
      <c r="G142" s="138"/>
      <c r="H142" s="149">
        <v>1</v>
      </c>
      <c r="I142" s="246"/>
      <c r="J142" s="187">
        <v>4</v>
      </c>
      <c r="K142" s="247" t="s">
        <v>3014</v>
      </c>
      <c r="L142" s="2" t="s">
        <v>135</v>
      </c>
      <c r="M142" s="63">
        <v>5</v>
      </c>
      <c r="N142" s="62">
        <v>0</v>
      </c>
      <c r="O142" s="376" t="s">
        <v>1324</v>
      </c>
      <c r="P142" s="557" t="s">
        <v>2723</v>
      </c>
    </row>
    <row r="143" spans="1:16" s="214" customFormat="1" x14ac:dyDescent="0.3">
      <c r="A143" s="78"/>
      <c r="B143" s="202">
        <v>2</v>
      </c>
      <c r="C143" s="95"/>
      <c r="D143" s="94">
        <v>5</v>
      </c>
      <c r="E143" s="97"/>
      <c r="F143" s="141">
        <v>2</v>
      </c>
      <c r="G143" s="138"/>
      <c r="H143" s="149">
        <v>1</v>
      </c>
      <c r="I143" s="246"/>
      <c r="J143" s="94">
        <v>6</v>
      </c>
      <c r="K143" s="248" t="s">
        <v>3013</v>
      </c>
      <c r="L143" s="2" t="s">
        <v>136</v>
      </c>
      <c r="M143" s="63">
        <v>5</v>
      </c>
      <c r="N143" s="62">
        <v>0</v>
      </c>
      <c r="O143" s="376" t="s">
        <v>1335</v>
      </c>
      <c r="P143" s="557" t="s">
        <v>2723</v>
      </c>
    </row>
    <row r="144" spans="1:16" s="214" customFormat="1" ht="15" customHeight="1" x14ac:dyDescent="0.3">
      <c r="A144" s="78"/>
      <c r="B144" s="202">
        <v>2</v>
      </c>
      <c r="C144" s="95"/>
      <c r="D144" s="94">
        <v>5</v>
      </c>
      <c r="E144" s="97"/>
      <c r="F144" s="141">
        <v>2</v>
      </c>
      <c r="G144" s="138"/>
      <c r="H144" s="149">
        <v>1</v>
      </c>
      <c r="I144" s="246"/>
      <c r="J144" s="186">
        <v>8</v>
      </c>
      <c r="K144" s="244" t="s">
        <v>3012</v>
      </c>
      <c r="L144" s="2" t="s">
        <v>137</v>
      </c>
      <c r="M144" s="63">
        <v>5</v>
      </c>
      <c r="N144" s="62">
        <v>0</v>
      </c>
      <c r="O144" s="376" t="s">
        <v>1336</v>
      </c>
      <c r="P144" s="557" t="s">
        <v>2723</v>
      </c>
    </row>
    <row r="145" spans="1:16" s="214" customFormat="1" ht="17.25" thickBot="1" x14ac:dyDescent="0.35">
      <c r="A145" s="78"/>
      <c r="B145" s="202">
        <v>2</v>
      </c>
      <c r="C145" s="95"/>
      <c r="D145" s="94">
        <v>5</v>
      </c>
      <c r="E145" s="97"/>
      <c r="F145" s="144">
        <v>2</v>
      </c>
      <c r="G145" s="138"/>
      <c r="H145" s="153">
        <v>1</v>
      </c>
      <c r="I145" s="246"/>
      <c r="J145" s="186">
        <v>9</v>
      </c>
      <c r="K145" s="182" t="s">
        <v>3011</v>
      </c>
      <c r="L145" s="10" t="s">
        <v>138</v>
      </c>
      <c r="M145" s="63">
        <v>5</v>
      </c>
      <c r="N145" s="62">
        <v>0</v>
      </c>
      <c r="O145" s="378" t="s">
        <v>1327</v>
      </c>
      <c r="P145" s="558" t="s">
        <v>2723</v>
      </c>
    </row>
    <row r="146" spans="1:16" s="214" customFormat="1" ht="17.25" thickBot="1" x14ac:dyDescent="0.35">
      <c r="A146" s="78"/>
      <c r="B146" s="194">
        <v>2</v>
      </c>
      <c r="C146" s="95"/>
      <c r="D146" s="187">
        <v>5</v>
      </c>
      <c r="E146" s="97"/>
      <c r="F146" s="245">
        <v>2</v>
      </c>
      <c r="G146" s="138"/>
      <c r="H146" s="249">
        <v>6</v>
      </c>
      <c r="I146" s="250" t="s">
        <v>3010</v>
      </c>
      <c r="J146" s="189">
        <v>22</v>
      </c>
      <c r="K146" s="251" t="s">
        <v>3003</v>
      </c>
      <c r="L146" s="14" t="s">
        <v>139</v>
      </c>
      <c r="M146" s="63">
        <v>5</v>
      </c>
      <c r="N146" s="62">
        <v>0</v>
      </c>
      <c r="O146" s="383" t="s">
        <v>1331</v>
      </c>
      <c r="P146" s="404" t="s">
        <v>2723</v>
      </c>
    </row>
    <row r="147" spans="1:16" s="214" customFormat="1" x14ac:dyDescent="0.3">
      <c r="A147" s="78"/>
      <c r="B147" s="193">
        <v>2</v>
      </c>
      <c r="C147" s="95" t="s">
        <v>2247</v>
      </c>
      <c r="D147" s="86">
        <v>5</v>
      </c>
      <c r="E147" s="97" t="s">
        <v>2247</v>
      </c>
      <c r="F147" s="141">
        <v>3</v>
      </c>
      <c r="G147" s="150" t="s">
        <v>3009</v>
      </c>
      <c r="H147" s="88">
        <v>1</v>
      </c>
      <c r="I147" s="90" t="s">
        <v>3008</v>
      </c>
      <c r="J147" s="88"/>
      <c r="K147" s="371"/>
      <c r="L147" s="1" t="s">
        <v>140</v>
      </c>
      <c r="M147" s="63">
        <v>4</v>
      </c>
      <c r="N147" s="62">
        <v>0</v>
      </c>
      <c r="O147" s="382" t="s">
        <v>1337</v>
      </c>
      <c r="P147" s="556" t="s">
        <v>2723</v>
      </c>
    </row>
    <row r="148" spans="1:16" s="214" customFormat="1" ht="17.25" thickBot="1" x14ac:dyDescent="0.35">
      <c r="A148" s="78"/>
      <c r="B148" s="198">
        <v>2</v>
      </c>
      <c r="C148" s="95"/>
      <c r="D148" s="115">
        <v>5</v>
      </c>
      <c r="E148" s="97"/>
      <c r="F148" s="141">
        <v>3</v>
      </c>
      <c r="G148" s="138"/>
      <c r="H148" s="117">
        <v>2</v>
      </c>
      <c r="I148" s="104" t="s">
        <v>3007</v>
      </c>
      <c r="J148" s="105">
        <v>4</v>
      </c>
      <c r="K148" s="106" t="s">
        <v>3006</v>
      </c>
      <c r="L148" s="10" t="s">
        <v>141</v>
      </c>
      <c r="M148" s="63">
        <v>5</v>
      </c>
      <c r="N148" s="62">
        <v>0</v>
      </c>
      <c r="O148" s="378" t="s">
        <v>1338</v>
      </c>
      <c r="P148" s="560" t="s">
        <v>2723</v>
      </c>
    </row>
    <row r="149" spans="1:16" s="214" customFormat="1" x14ac:dyDescent="0.3">
      <c r="A149" s="78"/>
      <c r="B149" s="193">
        <v>2</v>
      </c>
      <c r="C149" s="95" t="s">
        <v>2247</v>
      </c>
      <c r="D149" s="140">
        <v>5</v>
      </c>
      <c r="E149" s="97" t="s">
        <v>2247</v>
      </c>
      <c r="F149" s="141">
        <v>4</v>
      </c>
      <c r="G149" s="150" t="s">
        <v>3005</v>
      </c>
      <c r="H149" s="149">
        <v>1</v>
      </c>
      <c r="I149" s="253" t="s">
        <v>3005</v>
      </c>
      <c r="J149" s="88"/>
      <c r="K149" s="205"/>
      <c r="L149" s="11" t="s">
        <v>142</v>
      </c>
      <c r="M149" s="63">
        <v>4</v>
      </c>
      <c r="N149" s="62">
        <v>0</v>
      </c>
      <c r="O149" s="379" t="s">
        <v>1339</v>
      </c>
      <c r="P149" s="556" t="s">
        <v>2723</v>
      </c>
    </row>
    <row r="150" spans="1:16" s="214" customFormat="1" x14ac:dyDescent="0.3">
      <c r="A150" s="78"/>
      <c r="B150" s="202">
        <v>2</v>
      </c>
      <c r="C150" s="95"/>
      <c r="D150" s="94">
        <v>5</v>
      </c>
      <c r="E150" s="97"/>
      <c r="F150" s="141">
        <v>4</v>
      </c>
      <c r="G150" s="138"/>
      <c r="H150" s="149">
        <v>2</v>
      </c>
      <c r="I150" s="254" t="s">
        <v>2871</v>
      </c>
      <c r="J150" s="96">
        <v>6</v>
      </c>
      <c r="K150" s="168" t="s">
        <v>3004</v>
      </c>
      <c r="L150" s="2" t="s">
        <v>143</v>
      </c>
      <c r="M150" s="63">
        <v>5</v>
      </c>
      <c r="N150" s="62">
        <v>0</v>
      </c>
      <c r="O150" s="376" t="s">
        <v>1340</v>
      </c>
      <c r="P150" s="557" t="s">
        <v>2723</v>
      </c>
    </row>
    <row r="151" spans="1:16" s="214" customFormat="1" x14ac:dyDescent="0.3">
      <c r="A151" s="78"/>
      <c r="B151" s="202">
        <v>2</v>
      </c>
      <c r="C151" s="95"/>
      <c r="D151" s="94">
        <v>5</v>
      </c>
      <c r="E151" s="97"/>
      <c r="F151" s="141">
        <v>4</v>
      </c>
      <c r="G151" s="138"/>
      <c r="H151" s="149">
        <v>3</v>
      </c>
      <c r="I151" s="254" t="s">
        <v>2861</v>
      </c>
      <c r="J151" s="96">
        <v>7</v>
      </c>
      <c r="K151" s="168" t="s">
        <v>2861</v>
      </c>
      <c r="L151" s="2" t="s">
        <v>144</v>
      </c>
      <c r="M151" s="63">
        <v>5</v>
      </c>
      <c r="N151" s="62">
        <v>0</v>
      </c>
      <c r="O151" s="376" t="s">
        <v>1341</v>
      </c>
      <c r="P151" s="557" t="s">
        <v>2723</v>
      </c>
    </row>
    <row r="152" spans="1:16" s="214" customFormat="1" x14ac:dyDescent="0.3">
      <c r="A152" s="78"/>
      <c r="B152" s="202">
        <v>2</v>
      </c>
      <c r="C152" s="95"/>
      <c r="D152" s="94">
        <v>5</v>
      </c>
      <c r="E152" s="97"/>
      <c r="F152" s="141">
        <v>4</v>
      </c>
      <c r="G152" s="138"/>
      <c r="H152" s="149">
        <v>4</v>
      </c>
      <c r="I152" s="254" t="s">
        <v>2860</v>
      </c>
      <c r="J152" s="96">
        <v>8</v>
      </c>
      <c r="K152" s="168" t="s">
        <v>2860</v>
      </c>
      <c r="L152" s="2" t="s">
        <v>145</v>
      </c>
      <c r="M152" s="63">
        <v>5</v>
      </c>
      <c r="N152" s="62">
        <v>0</v>
      </c>
      <c r="O152" s="376" t="s">
        <v>1342</v>
      </c>
      <c r="P152" s="557" t="s">
        <v>2723</v>
      </c>
    </row>
    <row r="153" spans="1:16" s="214" customFormat="1" ht="17.25" thickBot="1" x14ac:dyDescent="0.35">
      <c r="A153" s="78"/>
      <c r="B153" s="198">
        <v>2</v>
      </c>
      <c r="C153" s="95"/>
      <c r="D153" s="187">
        <v>5</v>
      </c>
      <c r="E153" s="97"/>
      <c r="F153" s="141">
        <v>4</v>
      </c>
      <c r="G153" s="138"/>
      <c r="H153" s="153">
        <v>5</v>
      </c>
      <c r="I153" s="255" t="s">
        <v>2866</v>
      </c>
      <c r="J153" s="102">
        <v>5</v>
      </c>
      <c r="K153" s="206" t="s">
        <v>3003</v>
      </c>
      <c r="L153" s="12" t="s">
        <v>146</v>
      </c>
      <c r="M153" s="63">
        <v>5</v>
      </c>
      <c r="N153" s="62">
        <v>0</v>
      </c>
      <c r="O153" s="380" t="s">
        <v>1343</v>
      </c>
      <c r="P153" s="560" t="s">
        <v>2723</v>
      </c>
    </row>
    <row r="154" spans="1:16" s="214" customFormat="1" ht="30" x14ac:dyDescent="0.3">
      <c r="A154" s="78"/>
      <c r="B154" s="212">
        <v>2</v>
      </c>
      <c r="C154" s="95" t="s">
        <v>2247</v>
      </c>
      <c r="D154" s="86">
        <v>5</v>
      </c>
      <c r="E154" s="97" t="s">
        <v>2247</v>
      </c>
      <c r="F154" s="141">
        <v>5</v>
      </c>
      <c r="G154" s="150" t="s">
        <v>3002</v>
      </c>
      <c r="H154" s="91">
        <v>1</v>
      </c>
      <c r="I154" s="256" t="s">
        <v>3001</v>
      </c>
      <c r="J154" s="220">
        <v>1</v>
      </c>
      <c r="K154" s="101" t="s">
        <v>3000</v>
      </c>
      <c r="L154" s="1" t="s">
        <v>147</v>
      </c>
      <c r="M154" s="63">
        <v>5</v>
      </c>
      <c r="N154" s="62">
        <v>0</v>
      </c>
      <c r="O154" s="382" t="s">
        <v>1344</v>
      </c>
      <c r="P154" s="556" t="s">
        <v>2723</v>
      </c>
    </row>
    <row r="155" spans="1:16" s="214" customFormat="1" x14ac:dyDescent="0.3">
      <c r="A155" s="78"/>
      <c r="B155" s="202">
        <v>2</v>
      </c>
      <c r="C155" s="95"/>
      <c r="D155" s="94">
        <v>5</v>
      </c>
      <c r="E155" s="97"/>
      <c r="F155" s="141">
        <v>5</v>
      </c>
      <c r="G155" s="138"/>
      <c r="H155" s="100">
        <v>2</v>
      </c>
      <c r="I155" s="175" t="s">
        <v>2999</v>
      </c>
      <c r="J155" s="151">
        <v>2</v>
      </c>
      <c r="K155" s="152" t="s">
        <v>2998</v>
      </c>
      <c r="L155" s="2" t="s">
        <v>148</v>
      </c>
      <c r="M155" s="63">
        <v>5</v>
      </c>
      <c r="N155" s="62">
        <v>0</v>
      </c>
      <c r="O155" s="376" t="s">
        <v>1345</v>
      </c>
      <c r="P155" s="557" t="s">
        <v>2723</v>
      </c>
    </row>
    <row r="156" spans="1:16" s="214" customFormat="1" x14ac:dyDescent="0.3">
      <c r="A156" s="78"/>
      <c r="B156" s="202">
        <v>2</v>
      </c>
      <c r="C156" s="95"/>
      <c r="D156" s="94">
        <v>5</v>
      </c>
      <c r="E156" s="97"/>
      <c r="F156" s="141">
        <v>5</v>
      </c>
      <c r="G156" s="138"/>
      <c r="H156" s="100">
        <v>3</v>
      </c>
      <c r="I156" s="175" t="s">
        <v>2997</v>
      </c>
      <c r="J156" s="151">
        <v>3</v>
      </c>
      <c r="K156" s="152" t="s">
        <v>2997</v>
      </c>
      <c r="L156" s="2" t="s">
        <v>149</v>
      </c>
      <c r="M156" s="63">
        <v>5</v>
      </c>
      <c r="N156" s="62">
        <v>0</v>
      </c>
      <c r="O156" s="376" t="s">
        <v>1346</v>
      </c>
      <c r="P156" s="557" t="s">
        <v>2723</v>
      </c>
    </row>
    <row r="157" spans="1:16" s="214" customFormat="1" x14ac:dyDescent="0.3">
      <c r="A157" s="78"/>
      <c r="B157" s="202">
        <v>2</v>
      </c>
      <c r="C157" s="95"/>
      <c r="D157" s="94">
        <v>5</v>
      </c>
      <c r="E157" s="97"/>
      <c r="F157" s="141">
        <v>5</v>
      </c>
      <c r="G157" s="138"/>
      <c r="H157" s="100">
        <v>4</v>
      </c>
      <c r="I157" s="175" t="s">
        <v>2996</v>
      </c>
      <c r="J157" s="151">
        <v>4</v>
      </c>
      <c r="K157" s="152" t="s">
        <v>2995</v>
      </c>
      <c r="L157" s="2" t="s">
        <v>150</v>
      </c>
      <c r="M157" s="63">
        <v>5</v>
      </c>
      <c r="N157" s="62">
        <v>0</v>
      </c>
      <c r="O157" s="376" t="s">
        <v>1347</v>
      </c>
      <c r="P157" s="557" t="s">
        <v>2723</v>
      </c>
    </row>
    <row r="158" spans="1:16" s="214" customFormat="1" x14ac:dyDescent="0.3">
      <c r="A158" s="78"/>
      <c r="B158" s="202">
        <v>2</v>
      </c>
      <c r="C158" s="95"/>
      <c r="D158" s="94">
        <v>5</v>
      </c>
      <c r="E158" s="97"/>
      <c r="F158" s="141">
        <v>5</v>
      </c>
      <c r="G158" s="138"/>
      <c r="H158" s="100">
        <v>5</v>
      </c>
      <c r="I158" s="175" t="s">
        <v>2994</v>
      </c>
      <c r="J158" s="151">
        <v>5</v>
      </c>
      <c r="K158" s="152" t="s">
        <v>2993</v>
      </c>
      <c r="L158" s="2" t="s">
        <v>151</v>
      </c>
      <c r="M158" s="63">
        <v>5</v>
      </c>
      <c r="N158" s="62">
        <v>0</v>
      </c>
      <c r="O158" s="376" t="s">
        <v>1348</v>
      </c>
      <c r="P158" s="557" t="s">
        <v>2723</v>
      </c>
    </row>
    <row r="159" spans="1:16" s="214" customFormat="1" x14ac:dyDescent="0.3">
      <c r="A159" s="78"/>
      <c r="B159" s="202">
        <v>2</v>
      </c>
      <c r="C159" s="95"/>
      <c r="D159" s="94">
        <v>5</v>
      </c>
      <c r="E159" s="97"/>
      <c r="F159" s="141">
        <v>5</v>
      </c>
      <c r="G159" s="138"/>
      <c r="H159" s="100">
        <v>6</v>
      </c>
      <c r="I159" s="175" t="s">
        <v>2992</v>
      </c>
      <c r="J159" s="151">
        <v>6</v>
      </c>
      <c r="K159" s="152" t="s">
        <v>2991</v>
      </c>
      <c r="L159" s="2" t="s">
        <v>152</v>
      </c>
      <c r="M159" s="63">
        <v>5</v>
      </c>
      <c r="N159" s="62">
        <v>0</v>
      </c>
      <c r="O159" s="376" t="s">
        <v>1349</v>
      </c>
      <c r="P159" s="557" t="s">
        <v>2723</v>
      </c>
    </row>
    <row r="160" spans="1:16" s="214" customFormat="1" x14ac:dyDescent="0.3">
      <c r="A160" s="78"/>
      <c r="B160" s="202">
        <v>2</v>
      </c>
      <c r="C160" s="95"/>
      <c r="D160" s="94">
        <v>5</v>
      </c>
      <c r="E160" s="97"/>
      <c r="F160" s="141">
        <v>5</v>
      </c>
      <c r="G160" s="138"/>
      <c r="H160" s="100">
        <v>7</v>
      </c>
      <c r="I160" s="175" t="s">
        <v>2990</v>
      </c>
      <c r="J160" s="151">
        <v>7</v>
      </c>
      <c r="K160" s="152" t="s">
        <v>2988</v>
      </c>
      <c r="L160" s="2" t="s">
        <v>153</v>
      </c>
      <c r="M160" s="63">
        <v>5</v>
      </c>
      <c r="N160" s="62">
        <v>0</v>
      </c>
      <c r="O160" s="376" t="s">
        <v>1350</v>
      </c>
      <c r="P160" s="557" t="s">
        <v>2723</v>
      </c>
    </row>
    <row r="161" spans="1:16" s="214" customFormat="1" ht="17.25" thickBot="1" x14ac:dyDescent="0.35">
      <c r="A161" s="78"/>
      <c r="B161" s="194">
        <v>2</v>
      </c>
      <c r="C161" s="95"/>
      <c r="D161" s="115">
        <v>5</v>
      </c>
      <c r="E161" s="97"/>
      <c r="F161" s="144">
        <v>5</v>
      </c>
      <c r="G161" s="138"/>
      <c r="H161" s="105">
        <v>8</v>
      </c>
      <c r="I161" s="176" t="s">
        <v>2989</v>
      </c>
      <c r="J161" s="119">
        <v>7</v>
      </c>
      <c r="K161" s="120" t="s">
        <v>2988</v>
      </c>
      <c r="L161" s="10" t="s">
        <v>154</v>
      </c>
      <c r="M161" s="63">
        <v>5</v>
      </c>
      <c r="N161" s="62">
        <v>0</v>
      </c>
      <c r="O161" s="378" t="s">
        <v>1351</v>
      </c>
      <c r="P161" s="560" t="s">
        <v>2723</v>
      </c>
    </row>
    <row r="162" spans="1:16" s="214" customFormat="1" ht="18" customHeight="1" x14ac:dyDescent="0.3">
      <c r="A162" s="78"/>
      <c r="B162" s="193">
        <v>2</v>
      </c>
      <c r="C162" s="95" t="s">
        <v>2247</v>
      </c>
      <c r="D162" s="86">
        <v>5</v>
      </c>
      <c r="E162" s="95" t="s">
        <v>2247</v>
      </c>
      <c r="F162" s="88">
        <v>6</v>
      </c>
      <c r="G162" s="87" t="s">
        <v>2987</v>
      </c>
      <c r="H162" s="88">
        <v>1</v>
      </c>
      <c r="I162" s="89" t="s">
        <v>2986</v>
      </c>
      <c r="J162" s="88">
        <v>1</v>
      </c>
      <c r="K162" s="229" t="s">
        <v>2985</v>
      </c>
      <c r="L162" s="11" t="s">
        <v>155</v>
      </c>
      <c r="M162" s="63">
        <v>5</v>
      </c>
      <c r="N162" s="62">
        <v>0</v>
      </c>
      <c r="O162" s="379" t="s">
        <v>1352</v>
      </c>
      <c r="P162" s="556" t="s">
        <v>2721</v>
      </c>
    </row>
    <row r="163" spans="1:16" s="214" customFormat="1" x14ac:dyDescent="0.3">
      <c r="A163" s="78"/>
      <c r="B163" s="202">
        <v>2</v>
      </c>
      <c r="C163" s="95"/>
      <c r="D163" s="94">
        <v>5</v>
      </c>
      <c r="E163" s="95"/>
      <c r="F163" s="98">
        <v>6</v>
      </c>
      <c r="G163" s="95"/>
      <c r="H163" s="98">
        <v>1</v>
      </c>
      <c r="I163" s="97"/>
      <c r="J163" s="96">
        <v>2</v>
      </c>
      <c r="K163" s="143" t="s">
        <v>2984</v>
      </c>
      <c r="L163" s="2" t="s">
        <v>156</v>
      </c>
      <c r="M163" s="63">
        <v>5</v>
      </c>
      <c r="N163" s="62">
        <v>0</v>
      </c>
      <c r="O163" s="376" t="s">
        <v>1353</v>
      </c>
      <c r="P163" s="557" t="s">
        <v>2721</v>
      </c>
    </row>
    <row r="164" spans="1:16" s="214" customFormat="1" x14ac:dyDescent="0.3">
      <c r="A164" s="78"/>
      <c r="B164" s="202">
        <v>2</v>
      </c>
      <c r="C164" s="95"/>
      <c r="D164" s="94">
        <v>5</v>
      </c>
      <c r="E164" s="95"/>
      <c r="F164" s="98">
        <v>6</v>
      </c>
      <c r="G164" s="95"/>
      <c r="H164" s="98">
        <v>1</v>
      </c>
      <c r="I164" s="97"/>
      <c r="J164" s="96">
        <v>3</v>
      </c>
      <c r="K164" s="143" t="s">
        <v>2983</v>
      </c>
      <c r="L164" s="2" t="s">
        <v>157</v>
      </c>
      <c r="M164" s="63">
        <v>5</v>
      </c>
      <c r="N164" s="62">
        <v>0</v>
      </c>
      <c r="O164" s="376" t="s">
        <v>1354</v>
      </c>
      <c r="P164" s="557" t="s">
        <v>2721</v>
      </c>
    </row>
    <row r="165" spans="1:16" s="214" customFormat="1" ht="17.25" thickBot="1" x14ac:dyDescent="0.35">
      <c r="A165" s="78"/>
      <c r="B165" s="198">
        <v>2</v>
      </c>
      <c r="C165" s="95"/>
      <c r="D165" s="115">
        <v>5</v>
      </c>
      <c r="E165" s="95"/>
      <c r="F165" s="117">
        <v>6</v>
      </c>
      <c r="G165" s="95"/>
      <c r="H165" s="117">
        <v>1</v>
      </c>
      <c r="I165" s="97"/>
      <c r="J165" s="102">
        <v>4</v>
      </c>
      <c r="K165" s="180" t="s">
        <v>2982</v>
      </c>
      <c r="L165" s="12" t="s">
        <v>158</v>
      </c>
      <c r="M165" s="63">
        <v>5</v>
      </c>
      <c r="N165" s="62">
        <v>0</v>
      </c>
      <c r="O165" s="380" t="s">
        <v>1355</v>
      </c>
      <c r="P165" s="560" t="s">
        <v>2721</v>
      </c>
    </row>
    <row r="166" spans="1:16" s="214" customFormat="1" ht="18" customHeight="1" x14ac:dyDescent="0.3">
      <c r="A166" s="78"/>
      <c r="B166" s="193">
        <v>2</v>
      </c>
      <c r="C166" s="95" t="s">
        <v>2247</v>
      </c>
      <c r="D166" s="86">
        <v>6</v>
      </c>
      <c r="E166" s="89" t="s">
        <v>2981</v>
      </c>
      <c r="F166" s="257">
        <v>1</v>
      </c>
      <c r="G166" s="150" t="s">
        <v>1356</v>
      </c>
      <c r="H166" s="257">
        <v>1</v>
      </c>
      <c r="I166" s="150" t="s">
        <v>2980</v>
      </c>
      <c r="J166" s="258">
        <v>1</v>
      </c>
      <c r="K166" s="205" t="s">
        <v>1356</v>
      </c>
      <c r="L166" s="1" t="s">
        <v>159</v>
      </c>
      <c r="M166" s="63">
        <v>5</v>
      </c>
      <c r="N166" s="62">
        <v>0</v>
      </c>
      <c r="O166" s="382" t="s">
        <v>1356</v>
      </c>
      <c r="P166" s="566" t="s">
        <v>2730</v>
      </c>
    </row>
    <row r="167" spans="1:16" s="214" customFormat="1" x14ac:dyDescent="0.3">
      <c r="A167" s="78"/>
      <c r="B167" s="212">
        <v>2</v>
      </c>
      <c r="C167" s="95"/>
      <c r="D167" s="140">
        <v>6</v>
      </c>
      <c r="E167" s="97"/>
      <c r="F167" s="149">
        <v>1</v>
      </c>
      <c r="G167" s="138"/>
      <c r="H167" s="149">
        <v>1</v>
      </c>
      <c r="I167" s="138"/>
      <c r="J167" s="220">
        <v>2</v>
      </c>
      <c r="K167" s="101" t="s">
        <v>1952</v>
      </c>
      <c r="L167" s="2" t="s">
        <v>160</v>
      </c>
      <c r="M167" s="63">
        <v>5</v>
      </c>
      <c r="N167" s="62">
        <v>0</v>
      </c>
      <c r="O167" s="376" t="s">
        <v>1357</v>
      </c>
      <c r="P167" s="567" t="s">
        <v>2730</v>
      </c>
    </row>
    <row r="168" spans="1:16" s="214" customFormat="1" ht="27.75" customHeight="1" x14ac:dyDescent="0.3">
      <c r="A168" s="78"/>
      <c r="B168" s="202">
        <v>2</v>
      </c>
      <c r="C168" s="95"/>
      <c r="D168" s="94">
        <v>6</v>
      </c>
      <c r="E168" s="97"/>
      <c r="F168" s="149">
        <v>1</v>
      </c>
      <c r="G168" s="138"/>
      <c r="H168" s="149">
        <v>1</v>
      </c>
      <c r="I168" s="138"/>
      <c r="J168" s="220">
        <v>8</v>
      </c>
      <c r="K168" s="101" t="s">
        <v>2979</v>
      </c>
      <c r="L168" s="2" t="s">
        <v>161</v>
      </c>
      <c r="M168" s="63">
        <v>5</v>
      </c>
      <c r="N168" s="62">
        <v>0</v>
      </c>
      <c r="O168" s="386" t="s">
        <v>1358</v>
      </c>
      <c r="P168" s="567" t="s">
        <v>2730</v>
      </c>
    </row>
    <row r="169" spans="1:16" s="214" customFormat="1" ht="30" x14ac:dyDescent="0.3">
      <c r="A169" s="78"/>
      <c r="B169" s="202">
        <v>2</v>
      </c>
      <c r="C169" s="95"/>
      <c r="D169" s="94">
        <v>6</v>
      </c>
      <c r="E169" s="97"/>
      <c r="F169" s="149">
        <v>1</v>
      </c>
      <c r="G169" s="138"/>
      <c r="H169" s="149">
        <v>1</v>
      </c>
      <c r="I169" s="138"/>
      <c r="J169" s="220">
        <v>9</v>
      </c>
      <c r="K169" s="101" t="s">
        <v>1359</v>
      </c>
      <c r="L169" s="2" t="s">
        <v>162</v>
      </c>
      <c r="M169" s="63">
        <v>5</v>
      </c>
      <c r="N169" s="62">
        <v>0</v>
      </c>
      <c r="O169" s="386" t="s">
        <v>1359</v>
      </c>
      <c r="P169" s="567" t="s">
        <v>2730</v>
      </c>
    </row>
    <row r="170" spans="1:16" s="214" customFormat="1" x14ac:dyDescent="0.3">
      <c r="A170" s="78"/>
      <c r="B170" s="202">
        <v>2</v>
      </c>
      <c r="C170" s="95"/>
      <c r="D170" s="94">
        <v>6</v>
      </c>
      <c r="E170" s="97"/>
      <c r="F170" s="149">
        <v>1</v>
      </c>
      <c r="G170" s="138"/>
      <c r="H170" s="149">
        <v>1</v>
      </c>
      <c r="I170" s="138"/>
      <c r="J170" s="220">
        <v>10</v>
      </c>
      <c r="K170" s="101" t="s">
        <v>1360</v>
      </c>
      <c r="L170" s="2" t="s">
        <v>163</v>
      </c>
      <c r="M170" s="63">
        <v>5</v>
      </c>
      <c r="N170" s="62">
        <v>0</v>
      </c>
      <c r="O170" s="376" t="s">
        <v>1360</v>
      </c>
      <c r="P170" s="567" t="s">
        <v>2730</v>
      </c>
    </row>
    <row r="171" spans="1:16" s="214" customFormat="1" x14ac:dyDescent="0.3">
      <c r="A171" s="78"/>
      <c r="B171" s="202">
        <v>2</v>
      </c>
      <c r="C171" s="95"/>
      <c r="D171" s="94">
        <v>6</v>
      </c>
      <c r="E171" s="97"/>
      <c r="F171" s="149">
        <v>1</v>
      </c>
      <c r="G171" s="138"/>
      <c r="H171" s="149">
        <v>1</v>
      </c>
      <c r="I171" s="138"/>
      <c r="J171" s="220">
        <v>11</v>
      </c>
      <c r="K171" s="101" t="s">
        <v>2978</v>
      </c>
      <c r="L171" s="2" t="s">
        <v>164</v>
      </c>
      <c r="M171" s="63">
        <v>5</v>
      </c>
      <c r="N171" s="62">
        <v>0</v>
      </c>
      <c r="O171" s="376" t="s">
        <v>1361</v>
      </c>
      <c r="P171" s="567" t="s">
        <v>2730</v>
      </c>
    </row>
    <row r="172" spans="1:16" s="214" customFormat="1" ht="17.25" thickBot="1" x14ac:dyDescent="0.35">
      <c r="A172" s="78"/>
      <c r="B172" s="202">
        <v>2</v>
      </c>
      <c r="C172" s="95"/>
      <c r="D172" s="94">
        <v>6</v>
      </c>
      <c r="E172" s="97"/>
      <c r="F172" s="259">
        <v>1</v>
      </c>
      <c r="G172" s="138"/>
      <c r="H172" s="259">
        <v>1</v>
      </c>
      <c r="I172" s="145"/>
      <c r="J172" s="260">
        <v>14</v>
      </c>
      <c r="K172" s="196" t="s">
        <v>2928</v>
      </c>
      <c r="L172" s="10" t="s">
        <v>165</v>
      </c>
      <c r="M172" s="63">
        <v>5</v>
      </c>
      <c r="N172" s="62">
        <v>0</v>
      </c>
      <c r="O172" s="378" t="s">
        <v>1362</v>
      </c>
      <c r="P172" s="568" t="s">
        <v>2730</v>
      </c>
    </row>
    <row r="173" spans="1:16" s="214" customFormat="1" ht="17.25" thickBot="1" x14ac:dyDescent="0.35">
      <c r="A173" s="78"/>
      <c r="B173" s="202">
        <v>2</v>
      </c>
      <c r="C173" s="95"/>
      <c r="D173" s="94">
        <v>6</v>
      </c>
      <c r="E173" s="97"/>
      <c r="F173" s="149">
        <v>1</v>
      </c>
      <c r="G173" s="138"/>
      <c r="H173" s="197">
        <v>2</v>
      </c>
      <c r="I173" s="150" t="s">
        <v>2243</v>
      </c>
      <c r="J173" s="195">
        <v>3</v>
      </c>
      <c r="K173" s="215" t="s">
        <v>2977</v>
      </c>
      <c r="L173" s="14" t="s">
        <v>166</v>
      </c>
      <c r="M173" s="63">
        <v>5</v>
      </c>
      <c r="N173" s="62">
        <v>0</v>
      </c>
      <c r="O173" s="383" t="s">
        <v>1363</v>
      </c>
      <c r="P173" s="446" t="s">
        <v>2730</v>
      </c>
    </row>
    <row r="174" spans="1:16" s="214" customFormat="1" ht="17.25" thickBot="1" x14ac:dyDescent="0.35">
      <c r="A174" s="78"/>
      <c r="B174" s="202">
        <v>2</v>
      </c>
      <c r="C174" s="95"/>
      <c r="D174" s="94">
        <v>6</v>
      </c>
      <c r="E174" s="97"/>
      <c r="F174" s="261">
        <v>1</v>
      </c>
      <c r="G174" s="138"/>
      <c r="H174" s="131">
        <v>3</v>
      </c>
      <c r="I174" s="150" t="s">
        <v>2976</v>
      </c>
      <c r="J174" s="191">
        <v>4</v>
      </c>
      <c r="K174" s="192" t="s">
        <v>2975</v>
      </c>
      <c r="L174" s="17" t="s">
        <v>167</v>
      </c>
      <c r="M174" s="63">
        <v>5</v>
      </c>
      <c r="N174" s="62">
        <v>0</v>
      </c>
      <c r="O174" s="381" t="s">
        <v>1364</v>
      </c>
      <c r="P174" s="445" t="s">
        <v>2730</v>
      </c>
    </row>
    <row r="175" spans="1:16" s="214" customFormat="1" x14ac:dyDescent="0.3">
      <c r="A175" s="78"/>
      <c r="B175" s="202">
        <v>2</v>
      </c>
      <c r="C175" s="95"/>
      <c r="D175" s="94">
        <v>6</v>
      </c>
      <c r="E175" s="97"/>
      <c r="F175" s="261">
        <v>1</v>
      </c>
      <c r="G175" s="138"/>
      <c r="H175" s="141">
        <v>4</v>
      </c>
      <c r="I175" s="150" t="s">
        <v>2974</v>
      </c>
      <c r="J175" s="220">
        <v>5</v>
      </c>
      <c r="K175" s="101" t="s">
        <v>2973</v>
      </c>
      <c r="L175" s="11" t="s">
        <v>168</v>
      </c>
      <c r="M175" s="63">
        <v>5</v>
      </c>
      <c r="N175" s="62">
        <v>0</v>
      </c>
      <c r="O175" s="379" t="s">
        <v>1365</v>
      </c>
      <c r="P175" s="566" t="s">
        <v>2730</v>
      </c>
    </row>
    <row r="176" spans="1:16" s="214" customFormat="1" x14ac:dyDescent="0.3">
      <c r="A176" s="78"/>
      <c r="B176" s="202">
        <v>2</v>
      </c>
      <c r="C176" s="95"/>
      <c r="D176" s="94">
        <v>6</v>
      </c>
      <c r="E176" s="97"/>
      <c r="F176" s="149">
        <v>1</v>
      </c>
      <c r="G176" s="138"/>
      <c r="H176" s="141">
        <v>4</v>
      </c>
      <c r="I176" s="138"/>
      <c r="J176" s="151">
        <v>6</v>
      </c>
      <c r="K176" s="152" t="s">
        <v>2962</v>
      </c>
      <c r="L176" s="2" t="s">
        <v>169</v>
      </c>
      <c r="M176" s="63">
        <v>5</v>
      </c>
      <c r="N176" s="62">
        <v>0</v>
      </c>
      <c r="O176" s="376" t="s">
        <v>1366</v>
      </c>
      <c r="P176" s="567" t="s">
        <v>2730</v>
      </c>
    </row>
    <row r="177" spans="1:16" s="214" customFormat="1" x14ac:dyDescent="0.3">
      <c r="A177" s="78"/>
      <c r="B177" s="202">
        <v>2</v>
      </c>
      <c r="C177" s="95"/>
      <c r="D177" s="94">
        <v>6</v>
      </c>
      <c r="E177" s="97"/>
      <c r="F177" s="149">
        <v>1</v>
      </c>
      <c r="G177" s="138"/>
      <c r="H177" s="141">
        <v>4</v>
      </c>
      <c r="I177" s="138"/>
      <c r="J177" s="151">
        <v>7</v>
      </c>
      <c r="K177" s="152" t="s">
        <v>2972</v>
      </c>
      <c r="L177" s="2" t="s">
        <v>170</v>
      </c>
      <c r="M177" s="63">
        <v>5</v>
      </c>
      <c r="N177" s="62">
        <v>0</v>
      </c>
      <c r="O177" s="376" t="s">
        <v>1367</v>
      </c>
      <c r="P177" s="567" t="s">
        <v>2730</v>
      </c>
    </row>
    <row r="178" spans="1:16" s="214" customFormat="1" ht="17.25" thickBot="1" x14ac:dyDescent="0.35">
      <c r="A178" s="78"/>
      <c r="B178" s="198">
        <v>2</v>
      </c>
      <c r="C178" s="95"/>
      <c r="D178" s="115">
        <v>6</v>
      </c>
      <c r="E178" s="97"/>
      <c r="F178" s="155">
        <v>1</v>
      </c>
      <c r="G178" s="138"/>
      <c r="H178" s="144">
        <v>4</v>
      </c>
      <c r="I178" s="138"/>
      <c r="J178" s="119">
        <v>12</v>
      </c>
      <c r="K178" s="120" t="s">
        <v>2971</v>
      </c>
      <c r="L178" s="10" t="s">
        <v>171</v>
      </c>
      <c r="M178" s="63">
        <v>5</v>
      </c>
      <c r="N178" s="62">
        <v>0</v>
      </c>
      <c r="O178" s="378" t="s">
        <v>1368</v>
      </c>
      <c r="P178" s="568" t="s">
        <v>2730</v>
      </c>
    </row>
    <row r="179" spans="1:16" s="214" customFormat="1" ht="14.25" customHeight="1" thickBot="1" x14ac:dyDescent="0.35">
      <c r="A179" s="78"/>
      <c r="B179" s="212">
        <v>2</v>
      </c>
      <c r="C179" s="95" t="s">
        <v>2247</v>
      </c>
      <c r="D179" s="140">
        <v>6</v>
      </c>
      <c r="E179" s="95" t="s">
        <v>2247</v>
      </c>
      <c r="F179" s="88">
        <v>2</v>
      </c>
      <c r="G179" s="87" t="s">
        <v>2970</v>
      </c>
      <c r="H179" s="88">
        <v>1</v>
      </c>
      <c r="I179" s="87" t="s">
        <v>2969</v>
      </c>
      <c r="J179" s="189">
        <v>1</v>
      </c>
      <c r="K179" s="92" t="s">
        <v>2968</v>
      </c>
      <c r="L179" s="14" t="s">
        <v>172</v>
      </c>
      <c r="M179" s="63">
        <v>5</v>
      </c>
      <c r="N179" s="62">
        <v>0</v>
      </c>
      <c r="O179" s="383" t="s">
        <v>1369</v>
      </c>
      <c r="P179" s="447" t="s">
        <v>2730</v>
      </c>
    </row>
    <row r="180" spans="1:16" s="214" customFormat="1" x14ac:dyDescent="0.3">
      <c r="A180" s="78"/>
      <c r="B180" s="202">
        <v>2</v>
      </c>
      <c r="C180" s="95"/>
      <c r="D180" s="94">
        <v>6</v>
      </c>
      <c r="E180" s="95"/>
      <c r="F180" s="98">
        <v>2</v>
      </c>
      <c r="G180" s="95"/>
      <c r="H180" s="98">
        <v>1</v>
      </c>
      <c r="I180" s="95"/>
      <c r="J180" s="86">
        <v>2</v>
      </c>
      <c r="K180" s="205" t="s">
        <v>2967</v>
      </c>
      <c r="L180" s="11" t="s">
        <v>173</v>
      </c>
      <c r="M180" s="63">
        <v>5</v>
      </c>
      <c r="N180" s="62">
        <v>0</v>
      </c>
      <c r="O180" s="379" t="s">
        <v>1370</v>
      </c>
      <c r="P180" s="566" t="s">
        <v>2730</v>
      </c>
    </row>
    <row r="181" spans="1:16" s="214" customFormat="1" x14ac:dyDescent="0.3">
      <c r="A181" s="78"/>
      <c r="B181" s="202">
        <v>2</v>
      </c>
      <c r="C181" s="95"/>
      <c r="D181" s="94">
        <v>6</v>
      </c>
      <c r="E181" s="95"/>
      <c r="F181" s="98">
        <v>2</v>
      </c>
      <c r="G181" s="95"/>
      <c r="H181" s="98">
        <v>1</v>
      </c>
      <c r="I181" s="95"/>
      <c r="J181" s="140">
        <v>4</v>
      </c>
      <c r="K181" s="280" t="s">
        <v>2966</v>
      </c>
      <c r="L181" s="2" t="s">
        <v>174</v>
      </c>
      <c r="M181" s="63">
        <v>5</v>
      </c>
      <c r="N181" s="62">
        <v>0</v>
      </c>
      <c r="O181" s="376" t="s">
        <v>1371</v>
      </c>
      <c r="P181" s="567" t="s">
        <v>2730</v>
      </c>
    </row>
    <row r="182" spans="1:16" s="214" customFormat="1" ht="17.25" thickBot="1" x14ac:dyDescent="0.35">
      <c r="A182" s="78"/>
      <c r="B182" s="202">
        <v>2</v>
      </c>
      <c r="C182" s="95"/>
      <c r="D182" s="94">
        <v>6</v>
      </c>
      <c r="E182" s="95"/>
      <c r="F182" s="96">
        <v>2</v>
      </c>
      <c r="G182" s="95"/>
      <c r="H182" s="96">
        <v>1</v>
      </c>
      <c r="I182" s="95"/>
      <c r="J182" s="115">
        <v>8</v>
      </c>
      <c r="K182" s="206" t="s">
        <v>2965</v>
      </c>
      <c r="L182" s="12" t="s">
        <v>175</v>
      </c>
      <c r="M182" s="63">
        <v>5</v>
      </c>
      <c r="N182" s="62">
        <v>0</v>
      </c>
      <c r="O182" s="380" t="s">
        <v>1372</v>
      </c>
      <c r="P182" s="569" t="s">
        <v>2730</v>
      </c>
    </row>
    <row r="183" spans="1:16" s="214" customFormat="1" x14ac:dyDescent="0.3">
      <c r="A183" s="78"/>
      <c r="B183" s="202">
        <v>2</v>
      </c>
      <c r="C183" s="95"/>
      <c r="D183" s="94">
        <v>6</v>
      </c>
      <c r="E183" s="95"/>
      <c r="F183" s="96">
        <v>2</v>
      </c>
      <c r="G183" s="95"/>
      <c r="H183" s="96">
        <v>1</v>
      </c>
      <c r="I183" s="95"/>
      <c r="J183" s="86">
        <v>11</v>
      </c>
      <c r="K183" s="152" t="s">
        <v>2964</v>
      </c>
      <c r="L183" s="11" t="s">
        <v>176</v>
      </c>
      <c r="M183" s="63">
        <v>5</v>
      </c>
      <c r="N183" s="62">
        <v>0</v>
      </c>
      <c r="O183" s="379" t="s">
        <v>1373</v>
      </c>
      <c r="P183" s="566" t="s">
        <v>2730</v>
      </c>
    </row>
    <row r="184" spans="1:16" s="214" customFormat="1" x14ac:dyDescent="0.3">
      <c r="A184" s="78"/>
      <c r="B184" s="202">
        <v>2</v>
      </c>
      <c r="C184" s="95"/>
      <c r="D184" s="94">
        <v>6</v>
      </c>
      <c r="E184" s="95"/>
      <c r="F184" s="96">
        <v>2</v>
      </c>
      <c r="G184" s="95"/>
      <c r="H184" s="96">
        <v>1</v>
      </c>
      <c r="I184" s="95"/>
      <c r="J184" s="94">
        <v>13</v>
      </c>
      <c r="K184" s="152" t="s">
        <v>1952</v>
      </c>
      <c r="L184" s="2" t="s">
        <v>177</v>
      </c>
      <c r="M184" s="63">
        <v>5</v>
      </c>
      <c r="N184" s="62">
        <v>0</v>
      </c>
      <c r="O184" s="376" t="s">
        <v>1374</v>
      </c>
      <c r="P184" s="567" t="s">
        <v>2730</v>
      </c>
    </row>
    <row r="185" spans="1:16" s="214" customFormat="1" x14ac:dyDescent="0.3">
      <c r="A185" s="78"/>
      <c r="B185" s="202">
        <v>2</v>
      </c>
      <c r="C185" s="95"/>
      <c r="D185" s="94">
        <v>6</v>
      </c>
      <c r="E185" s="95"/>
      <c r="F185" s="96">
        <v>2</v>
      </c>
      <c r="G185" s="95"/>
      <c r="H185" s="96">
        <v>1</v>
      </c>
      <c r="I185" s="95"/>
      <c r="J185" s="94">
        <v>14</v>
      </c>
      <c r="K185" s="152" t="s">
        <v>2963</v>
      </c>
      <c r="L185" s="2" t="s">
        <v>178</v>
      </c>
      <c r="M185" s="63">
        <v>5</v>
      </c>
      <c r="N185" s="62">
        <v>0</v>
      </c>
      <c r="O185" s="376" t="s">
        <v>1375</v>
      </c>
      <c r="P185" s="567" t="s">
        <v>2730</v>
      </c>
    </row>
    <row r="186" spans="1:16" s="214" customFormat="1" x14ac:dyDescent="0.3">
      <c r="A186" s="78"/>
      <c r="B186" s="202">
        <v>2</v>
      </c>
      <c r="C186" s="95"/>
      <c r="D186" s="94">
        <v>6</v>
      </c>
      <c r="E186" s="95"/>
      <c r="F186" s="96">
        <v>2</v>
      </c>
      <c r="G186" s="95"/>
      <c r="H186" s="96">
        <v>1</v>
      </c>
      <c r="I186" s="95"/>
      <c r="J186" s="94">
        <v>15</v>
      </c>
      <c r="K186" s="152" t="s">
        <v>2928</v>
      </c>
      <c r="L186" s="2" t="s">
        <v>179</v>
      </c>
      <c r="M186" s="63">
        <v>5</v>
      </c>
      <c r="N186" s="62">
        <v>0</v>
      </c>
      <c r="O186" s="376" t="s">
        <v>1376</v>
      </c>
      <c r="P186" s="567" t="s">
        <v>2730</v>
      </c>
    </row>
    <row r="187" spans="1:16" s="214" customFormat="1" x14ac:dyDescent="0.3">
      <c r="A187" s="78"/>
      <c r="B187" s="202">
        <v>2</v>
      </c>
      <c r="C187" s="95"/>
      <c r="D187" s="94">
        <v>6</v>
      </c>
      <c r="E187" s="95"/>
      <c r="F187" s="96">
        <v>2</v>
      </c>
      <c r="G187" s="95"/>
      <c r="H187" s="96">
        <v>1</v>
      </c>
      <c r="I187" s="95"/>
      <c r="J187" s="94">
        <v>16</v>
      </c>
      <c r="K187" s="152" t="s">
        <v>2962</v>
      </c>
      <c r="L187" s="2" t="s">
        <v>180</v>
      </c>
      <c r="M187" s="63">
        <v>5</v>
      </c>
      <c r="N187" s="62">
        <v>0</v>
      </c>
      <c r="O187" s="376" t="s">
        <v>1377</v>
      </c>
      <c r="P187" s="567" t="s">
        <v>2730</v>
      </c>
    </row>
    <row r="188" spans="1:16" s="214" customFormat="1" x14ac:dyDescent="0.3">
      <c r="A188" s="78"/>
      <c r="B188" s="202">
        <v>2</v>
      </c>
      <c r="C188" s="95"/>
      <c r="D188" s="94">
        <v>6</v>
      </c>
      <c r="E188" s="95"/>
      <c r="F188" s="96">
        <v>2</v>
      </c>
      <c r="G188" s="95"/>
      <c r="H188" s="96">
        <v>1</v>
      </c>
      <c r="I188" s="95"/>
      <c r="J188" s="94">
        <v>17</v>
      </c>
      <c r="K188" s="152" t="s">
        <v>2961</v>
      </c>
      <c r="L188" s="2" t="s">
        <v>181</v>
      </c>
      <c r="M188" s="63">
        <v>5</v>
      </c>
      <c r="N188" s="62">
        <v>0</v>
      </c>
      <c r="O188" s="376" t="s">
        <v>1378</v>
      </c>
      <c r="P188" s="567" t="s">
        <v>2730</v>
      </c>
    </row>
    <row r="189" spans="1:16" s="214" customFormat="1" ht="17.25" thickBot="1" x14ac:dyDescent="0.35">
      <c r="A189" s="78"/>
      <c r="B189" s="194">
        <v>2</v>
      </c>
      <c r="C189" s="95"/>
      <c r="D189" s="187">
        <v>6</v>
      </c>
      <c r="E189" s="95"/>
      <c r="F189" s="116">
        <v>2</v>
      </c>
      <c r="G189" s="95"/>
      <c r="H189" s="116">
        <v>1</v>
      </c>
      <c r="I189" s="95"/>
      <c r="J189" s="187">
        <v>18</v>
      </c>
      <c r="K189" s="120" t="s">
        <v>2960</v>
      </c>
      <c r="L189" s="10" t="s">
        <v>182</v>
      </c>
      <c r="M189" s="63">
        <v>5</v>
      </c>
      <c r="N189" s="62">
        <v>0</v>
      </c>
      <c r="O189" s="378" t="s">
        <v>1379</v>
      </c>
      <c r="P189" s="569" t="s">
        <v>2730</v>
      </c>
    </row>
    <row r="190" spans="1:16" s="214" customFormat="1" x14ac:dyDescent="0.3">
      <c r="A190" s="78"/>
      <c r="B190" s="193">
        <v>2</v>
      </c>
      <c r="C190" s="95"/>
      <c r="D190" s="86">
        <v>6</v>
      </c>
      <c r="E190" s="95"/>
      <c r="F190" s="88">
        <v>2</v>
      </c>
      <c r="G190" s="95"/>
      <c r="H190" s="137">
        <v>2</v>
      </c>
      <c r="I190" s="262" t="s">
        <v>2959</v>
      </c>
      <c r="J190" s="86">
        <v>3</v>
      </c>
      <c r="K190" s="92" t="s">
        <v>2959</v>
      </c>
      <c r="L190" s="11" t="s">
        <v>183</v>
      </c>
      <c r="M190" s="63">
        <v>5</v>
      </c>
      <c r="N190" s="62">
        <v>0</v>
      </c>
      <c r="O190" s="379" t="s">
        <v>1380</v>
      </c>
      <c r="P190" s="566" t="s">
        <v>2730</v>
      </c>
    </row>
    <row r="191" spans="1:16" s="214" customFormat="1" x14ac:dyDescent="0.3">
      <c r="A191" s="78"/>
      <c r="B191" s="202">
        <v>2</v>
      </c>
      <c r="C191" s="95"/>
      <c r="D191" s="94">
        <v>6</v>
      </c>
      <c r="E191" s="95"/>
      <c r="F191" s="96">
        <v>2</v>
      </c>
      <c r="G191" s="95"/>
      <c r="H191" s="211">
        <v>3</v>
      </c>
      <c r="I191" s="175" t="s">
        <v>2958</v>
      </c>
      <c r="J191" s="94">
        <v>7</v>
      </c>
      <c r="K191" s="152" t="s">
        <v>2957</v>
      </c>
      <c r="L191" s="2" t="s">
        <v>184</v>
      </c>
      <c r="M191" s="63">
        <v>5</v>
      </c>
      <c r="N191" s="62">
        <v>0</v>
      </c>
      <c r="O191" s="376" t="s">
        <v>1381</v>
      </c>
      <c r="P191" s="567" t="s">
        <v>2730</v>
      </c>
    </row>
    <row r="192" spans="1:16" s="214" customFormat="1" ht="17.25" thickBot="1" x14ac:dyDescent="0.35">
      <c r="A192" s="78"/>
      <c r="B192" s="202">
        <v>2</v>
      </c>
      <c r="C192" s="95"/>
      <c r="D192" s="94">
        <v>6</v>
      </c>
      <c r="E192" s="95"/>
      <c r="F192" s="96">
        <v>2</v>
      </c>
      <c r="G192" s="95"/>
      <c r="H192" s="211">
        <v>4</v>
      </c>
      <c r="I192" s="175" t="s">
        <v>2956</v>
      </c>
      <c r="J192" s="115">
        <v>6</v>
      </c>
      <c r="K192" s="210" t="s">
        <v>2955</v>
      </c>
      <c r="L192" s="12" t="s">
        <v>185</v>
      </c>
      <c r="M192" s="63">
        <v>5</v>
      </c>
      <c r="N192" s="62">
        <v>0</v>
      </c>
      <c r="O192" s="380" t="s">
        <v>1382</v>
      </c>
      <c r="P192" s="568" t="s">
        <v>2730</v>
      </c>
    </row>
    <row r="193" spans="1:16" s="214" customFormat="1" x14ac:dyDescent="0.3">
      <c r="A193" s="78"/>
      <c r="B193" s="202">
        <v>2</v>
      </c>
      <c r="C193" s="95"/>
      <c r="D193" s="94">
        <v>6</v>
      </c>
      <c r="E193" s="95"/>
      <c r="F193" s="96">
        <v>2</v>
      </c>
      <c r="G193" s="95"/>
      <c r="H193" s="211">
        <v>5</v>
      </c>
      <c r="I193" s="175" t="s">
        <v>2954</v>
      </c>
      <c r="J193" s="86">
        <v>5</v>
      </c>
      <c r="K193" s="92" t="s">
        <v>2954</v>
      </c>
      <c r="L193" s="11" t="s">
        <v>186</v>
      </c>
      <c r="M193" s="63">
        <v>5</v>
      </c>
      <c r="N193" s="62">
        <v>0</v>
      </c>
      <c r="O193" s="379" t="s">
        <v>1383</v>
      </c>
      <c r="P193" s="570" t="s">
        <v>2730</v>
      </c>
    </row>
    <row r="194" spans="1:16" s="214" customFormat="1" x14ac:dyDescent="0.3">
      <c r="A194" s="78"/>
      <c r="B194" s="202">
        <v>2</v>
      </c>
      <c r="C194" s="95"/>
      <c r="D194" s="94">
        <v>6</v>
      </c>
      <c r="E194" s="95"/>
      <c r="F194" s="96">
        <v>2</v>
      </c>
      <c r="G194" s="95"/>
      <c r="H194" s="211">
        <v>6</v>
      </c>
      <c r="I194" s="175" t="s">
        <v>1360</v>
      </c>
      <c r="J194" s="94">
        <v>9</v>
      </c>
      <c r="K194" s="152" t="s">
        <v>2953</v>
      </c>
      <c r="L194" s="2" t="s">
        <v>187</v>
      </c>
      <c r="M194" s="63">
        <v>5</v>
      </c>
      <c r="N194" s="62">
        <v>0</v>
      </c>
      <c r="O194" s="376" t="s">
        <v>1384</v>
      </c>
      <c r="P194" s="567" t="s">
        <v>2730</v>
      </c>
    </row>
    <row r="195" spans="1:16" s="214" customFormat="1" x14ac:dyDescent="0.3">
      <c r="A195" s="78"/>
      <c r="B195" s="202">
        <v>2</v>
      </c>
      <c r="C195" s="95"/>
      <c r="D195" s="94">
        <v>6</v>
      </c>
      <c r="E195" s="95"/>
      <c r="F195" s="96">
        <v>2</v>
      </c>
      <c r="G195" s="95"/>
      <c r="H195" s="211">
        <v>7</v>
      </c>
      <c r="I195" s="175" t="s">
        <v>2952</v>
      </c>
      <c r="J195" s="94">
        <v>10</v>
      </c>
      <c r="K195" s="152" t="s">
        <v>2951</v>
      </c>
      <c r="L195" s="2" t="s">
        <v>188</v>
      </c>
      <c r="M195" s="63">
        <v>5</v>
      </c>
      <c r="N195" s="62">
        <v>0</v>
      </c>
      <c r="O195" s="376" t="s">
        <v>1385</v>
      </c>
      <c r="P195" s="567" t="s">
        <v>2730</v>
      </c>
    </row>
    <row r="196" spans="1:16" s="214" customFormat="1" ht="17.25" thickBot="1" x14ac:dyDescent="0.35">
      <c r="A196" s="78"/>
      <c r="B196" s="198">
        <v>2</v>
      </c>
      <c r="C196" s="95"/>
      <c r="D196" s="115">
        <v>6</v>
      </c>
      <c r="E196" s="170"/>
      <c r="F196" s="102">
        <v>2</v>
      </c>
      <c r="G196" s="95"/>
      <c r="H196" s="263">
        <v>8</v>
      </c>
      <c r="I196" s="176" t="s">
        <v>2921</v>
      </c>
      <c r="J196" s="115">
        <v>12</v>
      </c>
      <c r="K196" s="210" t="s">
        <v>2921</v>
      </c>
      <c r="L196" s="12" t="s">
        <v>189</v>
      </c>
      <c r="M196" s="63">
        <v>5</v>
      </c>
      <c r="N196" s="62">
        <v>0</v>
      </c>
      <c r="O196" s="380" t="s">
        <v>1386</v>
      </c>
      <c r="P196" s="569" t="s">
        <v>2730</v>
      </c>
    </row>
    <row r="197" spans="1:16" s="214" customFormat="1" ht="18" customHeight="1" x14ac:dyDescent="0.3">
      <c r="A197" s="78"/>
      <c r="B197" s="193">
        <v>2</v>
      </c>
      <c r="C197" s="95" t="s">
        <v>2247</v>
      </c>
      <c r="D197" s="140">
        <v>7</v>
      </c>
      <c r="E197" s="95" t="s">
        <v>2950</v>
      </c>
      <c r="F197" s="140">
        <v>1</v>
      </c>
      <c r="G197" s="89" t="s">
        <v>2949</v>
      </c>
      <c r="H197" s="257">
        <v>1</v>
      </c>
      <c r="I197" s="150" t="s">
        <v>2948</v>
      </c>
      <c r="J197" s="220"/>
      <c r="K197" s="101"/>
      <c r="L197" s="11" t="s">
        <v>190</v>
      </c>
      <c r="M197" s="63">
        <v>4</v>
      </c>
      <c r="N197" s="62">
        <v>0</v>
      </c>
      <c r="O197" s="379" t="s">
        <v>1387</v>
      </c>
      <c r="P197" s="556" t="s">
        <v>2723</v>
      </c>
    </row>
    <row r="198" spans="1:16" s="214" customFormat="1" x14ac:dyDescent="0.3">
      <c r="A198" s="78"/>
      <c r="B198" s="202">
        <v>2</v>
      </c>
      <c r="C198" s="95"/>
      <c r="D198" s="94">
        <v>7</v>
      </c>
      <c r="E198" s="95"/>
      <c r="F198" s="94">
        <v>1</v>
      </c>
      <c r="G198" s="97"/>
      <c r="H198" s="149">
        <v>1</v>
      </c>
      <c r="I198" s="138"/>
      <c r="J198" s="220">
        <v>3</v>
      </c>
      <c r="K198" s="101" t="s">
        <v>2947</v>
      </c>
      <c r="L198" s="2" t="s">
        <v>191</v>
      </c>
      <c r="M198" s="63">
        <v>5</v>
      </c>
      <c r="N198" s="62">
        <v>0</v>
      </c>
      <c r="O198" s="376" t="s">
        <v>1388</v>
      </c>
      <c r="P198" s="557" t="s">
        <v>2723</v>
      </c>
    </row>
    <row r="199" spans="1:16" s="214" customFormat="1" x14ac:dyDescent="0.3">
      <c r="A199" s="78"/>
      <c r="B199" s="202">
        <v>2</v>
      </c>
      <c r="C199" s="95"/>
      <c r="D199" s="94">
        <v>7</v>
      </c>
      <c r="E199" s="95"/>
      <c r="F199" s="94">
        <v>1</v>
      </c>
      <c r="G199" s="97"/>
      <c r="H199" s="149">
        <v>1</v>
      </c>
      <c r="I199" s="138"/>
      <c r="J199" s="220">
        <v>9</v>
      </c>
      <c r="K199" s="101" t="s">
        <v>2946</v>
      </c>
      <c r="L199" s="2" t="s">
        <v>192</v>
      </c>
      <c r="M199" s="63">
        <v>5</v>
      </c>
      <c r="N199" s="62">
        <v>0</v>
      </c>
      <c r="O199" s="376" t="s">
        <v>1389</v>
      </c>
      <c r="P199" s="557" t="s">
        <v>2723</v>
      </c>
    </row>
    <row r="200" spans="1:16" s="214" customFormat="1" ht="17.25" thickBot="1" x14ac:dyDescent="0.35">
      <c r="A200" s="78"/>
      <c r="B200" s="202">
        <v>2</v>
      </c>
      <c r="C200" s="95"/>
      <c r="D200" s="94">
        <v>7</v>
      </c>
      <c r="E200" s="95"/>
      <c r="F200" s="94">
        <v>1</v>
      </c>
      <c r="G200" s="97"/>
      <c r="H200" s="153">
        <v>1</v>
      </c>
      <c r="I200" s="145"/>
      <c r="J200" s="220">
        <v>17</v>
      </c>
      <c r="K200" s="101" t="s">
        <v>2945</v>
      </c>
      <c r="L200" s="2" t="s">
        <v>193</v>
      </c>
      <c r="M200" s="63">
        <v>5</v>
      </c>
      <c r="N200" s="62">
        <v>0</v>
      </c>
      <c r="O200" s="376" t="s">
        <v>1390</v>
      </c>
      <c r="P200" s="557" t="s">
        <v>2723</v>
      </c>
    </row>
    <row r="201" spans="1:16" s="214" customFormat="1" ht="17.25" thickBot="1" x14ac:dyDescent="0.35">
      <c r="A201" s="78"/>
      <c r="B201" s="202">
        <v>2</v>
      </c>
      <c r="C201" s="95"/>
      <c r="D201" s="94">
        <v>7</v>
      </c>
      <c r="E201" s="95"/>
      <c r="F201" s="115">
        <v>1</v>
      </c>
      <c r="G201" s="125"/>
      <c r="H201" s="131">
        <v>3</v>
      </c>
      <c r="I201" s="145" t="s">
        <v>2944</v>
      </c>
      <c r="J201" s="209">
        <v>22</v>
      </c>
      <c r="K201" s="210" t="s">
        <v>2943</v>
      </c>
      <c r="L201" s="12" t="s">
        <v>194</v>
      </c>
      <c r="M201" s="63">
        <v>5</v>
      </c>
      <c r="N201" s="62">
        <v>0</v>
      </c>
      <c r="O201" s="380" t="s">
        <v>1391</v>
      </c>
      <c r="P201" s="560" t="s">
        <v>2723</v>
      </c>
    </row>
    <row r="202" spans="1:16" s="214" customFormat="1" x14ac:dyDescent="0.3">
      <c r="A202" s="78"/>
      <c r="B202" s="202">
        <v>2</v>
      </c>
      <c r="C202" s="95" t="s">
        <v>2247</v>
      </c>
      <c r="D202" s="94">
        <v>7</v>
      </c>
      <c r="E202" s="97" t="s">
        <v>2247</v>
      </c>
      <c r="F202" s="98">
        <v>2</v>
      </c>
      <c r="G202" s="99" t="s">
        <v>2941</v>
      </c>
      <c r="H202" s="98">
        <v>1</v>
      </c>
      <c r="I202" s="99" t="s">
        <v>2942</v>
      </c>
      <c r="J202" s="100">
        <v>1</v>
      </c>
      <c r="K202" s="101" t="s">
        <v>2941</v>
      </c>
      <c r="L202" s="1" t="s">
        <v>195</v>
      </c>
      <c r="M202" s="63">
        <v>5</v>
      </c>
      <c r="N202" s="62">
        <v>0</v>
      </c>
      <c r="O202" s="382" t="s">
        <v>1392</v>
      </c>
      <c r="P202" s="556" t="s">
        <v>2785</v>
      </c>
    </row>
    <row r="203" spans="1:16" s="214" customFormat="1" x14ac:dyDescent="0.3">
      <c r="A203" s="78"/>
      <c r="B203" s="202">
        <v>2</v>
      </c>
      <c r="C203" s="95" t="s">
        <v>2247</v>
      </c>
      <c r="D203" s="94">
        <v>7</v>
      </c>
      <c r="E203" s="97" t="s">
        <v>2247</v>
      </c>
      <c r="F203" s="98">
        <v>3</v>
      </c>
      <c r="G203" s="156" t="s">
        <v>2940</v>
      </c>
      <c r="H203" s="98">
        <v>1</v>
      </c>
      <c r="I203" s="156" t="s">
        <v>2939</v>
      </c>
      <c r="J203" s="142">
        <v>1</v>
      </c>
      <c r="K203" s="152" t="s">
        <v>2938</v>
      </c>
      <c r="L203" s="2" t="s">
        <v>196</v>
      </c>
      <c r="M203" s="63">
        <v>5</v>
      </c>
      <c r="N203" s="62">
        <v>0</v>
      </c>
      <c r="O203" s="376" t="s">
        <v>1393</v>
      </c>
      <c r="P203" s="557" t="s">
        <v>2785</v>
      </c>
    </row>
    <row r="204" spans="1:16" s="214" customFormat="1" ht="20.25" customHeight="1" thickBot="1" x14ac:dyDescent="0.35">
      <c r="A204" s="78"/>
      <c r="B204" s="198">
        <v>2</v>
      </c>
      <c r="C204" s="95" t="s">
        <v>2247</v>
      </c>
      <c r="D204" s="115">
        <v>7</v>
      </c>
      <c r="E204" s="97" t="s">
        <v>2247</v>
      </c>
      <c r="F204" s="105">
        <v>4</v>
      </c>
      <c r="G204" s="158" t="s">
        <v>2937</v>
      </c>
      <c r="H204" s="117">
        <v>1</v>
      </c>
      <c r="I204" s="158" t="s">
        <v>2936</v>
      </c>
      <c r="J204" s="155">
        <v>1</v>
      </c>
      <c r="K204" s="120" t="s">
        <v>2935</v>
      </c>
      <c r="L204" s="10" t="s">
        <v>197</v>
      </c>
      <c r="M204" s="63">
        <v>5</v>
      </c>
      <c r="N204" s="62">
        <v>0</v>
      </c>
      <c r="O204" s="378" t="s">
        <v>1394</v>
      </c>
      <c r="P204" s="558" t="s">
        <v>2785</v>
      </c>
    </row>
    <row r="205" spans="1:16" s="214" customFormat="1" ht="30" customHeight="1" thickBot="1" x14ac:dyDescent="0.35">
      <c r="A205" s="78"/>
      <c r="B205" s="212">
        <v>2</v>
      </c>
      <c r="C205" s="95" t="s">
        <v>2247</v>
      </c>
      <c r="D205" s="98">
        <v>8</v>
      </c>
      <c r="E205" s="87" t="s">
        <v>2934</v>
      </c>
      <c r="F205" s="88">
        <v>1</v>
      </c>
      <c r="G205" s="87" t="s">
        <v>2934</v>
      </c>
      <c r="H205" s="88">
        <v>1</v>
      </c>
      <c r="I205" s="87" t="s">
        <v>2933</v>
      </c>
      <c r="J205" s="86">
        <v>1</v>
      </c>
      <c r="K205" s="200" t="s">
        <v>2932</v>
      </c>
      <c r="L205" s="24" t="s">
        <v>198</v>
      </c>
      <c r="M205" s="75">
        <v>5</v>
      </c>
      <c r="N205" s="76">
        <v>0</v>
      </c>
      <c r="O205" s="387" t="s">
        <v>1395</v>
      </c>
      <c r="P205" s="404" t="s">
        <v>2785</v>
      </c>
    </row>
    <row r="206" spans="1:16" s="214" customFormat="1" x14ac:dyDescent="0.3">
      <c r="A206" s="78"/>
      <c r="B206" s="202">
        <v>2</v>
      </c>
      <c r="C206" s="95"/>
      <c r="D206" s="96">
        <v>8</v>
      </c>
      <c r="E206" s="95"/>
      <c r="F206" s="96">
        <v>1</v>
      </c>
      <c r="G206" s="95"/>
      <c r="H206" s="98">
        <v>1</v>
      </c>
      <c r="I206" s="95"/>
      <c r="J206" s="186">
        <v>5</v>
      </c>
      <c r="K206" s="205" t="s">
        <v>2931</v>
      </c>
      <c r="L206" s="11" t="s">
        <v>199</v>
      </c>
      <c r="M206" s="63">
        <v>5</v>
      </c>
      <c r="N206" s="62">
        <v>0</v>
      </c>
      <c r="O206" s="379" t="s">
        <v>1396</v>
      </c>
      <c r="P206" s="556" t="s">
        <v>2785</v>
      </c>
    </row>
    <row r="207" spans="1:16" s="214" customFormat="1" x14ac:dyDescent="0.3">
      <c r="A207" s="78"/>
      <c r="B207" s="202">
        <v>2</v>
      </c>
      <c r="C207" s="95"/>
      <c r="D207" s="96">
        <v>8</v>
      </c>
      <c r="E207" s="95"/>
      <c r="F207" s="96">
        <v>1</v>
      </c>
      <c r="G207" s="95"/>
      <c r="H207" s="98">
        <v>1</v>
      </c>
      <c r="I207" s="95"/>
      <c r="J207" s="94">
        <v>6</v>
      </c>
      <c r="K207" s="168" t="s">
        <v>2930</v>
      </c>
      <c r="L207" s="2" t="s">
        <v>200</v>
      </c>
      <c r="M207" s="63">
        <v>5</v>
      </c>
      <c r="N207" s="62">
        <v>0</v>
      </c>
      <c r="O207" s="376" t="s">
        <v>1397</v>
      </c>
      <c r="P207" s="557" t="s">
        <v>2785</v>
      </c>
    </row>
    <row r="208" spans="1:16" s="214" customFormat="1" x14ac:dyDescent="0.3">
      <c r="A208" s="78"/>
      <c r="B208" s="202">
        <v>2</v>
      </c>
      <c r="C208" s="95"/>
      <c r="D208" s="96">
        <v>8</v>
      </c>
      <c r="E208" s="95"/>
      <c r="F208" s="96">
        <v>1</v>
      </c>
      <c r="G208" s="95"/>
      <c r="H208" s="98">
        <v>1</v>
      </c>
      <c r="I208" s="95"/>
      <c r="J208" s="186">
        <v>7</v>
      </c>
      <c r="K208" s="168" t="s">
        <v>2929</v>
      </c>
      <c r="L208" s="2" t="s">
        <v>201</v>
      </c>
      <c r="M208" s="63">
        <v>5</v>
      </c>
      <c r="N208" s="62">
        <v>0</v>
      </c>
      <c r="O208" s="376" t="s">
        <v>1398</v>
      </c>
      <c r="P208" s="557" t="s">
        <v>2785</v>
      </c>
    </row>
    <row r="209" spans="1:16" s="214" customFormat="1" x14ac:dyDescent="0.3">
      <c r="A209" s="78"/>
      <c r="B209" s="202">
        <v>2</v>
      </c>
      <c r="C209" s="95"/>
      <c r="D209" s="96">
        <v>8</v>
      </c>
      <c r="E209" s="95"/>
      <c r="F209" s="96">
        <v>1</v>
      </c>
      <c r="G209" s="95"/>
      <c r="H209" s="98">
        <v>1</v>
      </c>
      <c r="I209" s="95"/>
      <c r="J209" s="94">
        <v>8</v>
      </c>
      <c r="K209" s="168" t="s">
        <v>1952</v>
      </c>
      <c r="L209" s="2" t="s">
        <v>202</v>
      </c>
      <c r="M209" s="63">
        <v>5</v>
      </c>
      <c r="N209" s="62">
        <v>0</v>
      </c>
      <c r="O209" s="376" t="s">
        <v>1399</v>
      </c>
      <c r="P209" s="557" t="s">
        <v>2785</v>
      </c>
    </row>
    <row r="210" spans="1:16" s="214" customFormat="1" ht="17.25" thickBot="1" x14ac:dyDescent="0.35">
      <c r="A210" s="78"/>
      <c r="B210" s="202">
        <v>2</v>
      </c>
      <c r="C210" s="95"/>
      <c r="D210" s="96">
        <v>8</v>
      </c>
      <c r="E210" s="95"/>
      <c r="F210" s="96">
        <v>1</v>
      </c>
      <c r="G210" s="95"/>
      <c r="H210" s="117">
        <v>1</v>
      </c>
      <c r="I210" s="170"/>
      <c r="J210" s="172">
        <v>10</v>
      </c>
      <c r="K210" s="206" t="s">
        <v>2928</v>
      </c>
      <c r="L210" s="12" t="s">
        <v>203</v>
      </c>
      <c r="M210" s="63">
        <v>5</v>
      </c>
      <c r="N210" s="62">
        <v>0</v>
      </c>
      <c r="O210" s="380" t="s">
        <v>1400</v>
      </c>
      <c r="P210" s="569" t="s">
        <v>2785</v>
      </c>
    </row>
    <row r="211" spans="1:16" s="214" customFormat="1" x14ac:dyDescent="0.3">
      <c r="A211" s="78"/>
      <c r="B211" s="202">
        <v>2</v>
      </c>
      <c r="C211" s="95"/>
      <c r="D211" s="96">
        <v>8</v>
      </c>
      <c r="E211" s="95"/>
      <c r="F211" s="96">
        <v>1</v>
      </c>
      <c r="G211" s="95"/>
      <c r="H211" s="98">
        <v>2</v>
      </c>
      <c r="I211" s="95" t="s">
        <v>2927</v>
      </c>
      <c r="J211" s="207" t="s">
        <v>2732</v>
      </c>
      <c r="K211" s="101" t="s">
        <v>2927</v>
      </c>
      <c r="L211" s="20" t="s">
        <v>204</v>
      </c>
      <c r="M211" s="63">
        <v>5</v>
      </c>
      <c r="N211" s="62">
        <v>0</v>
      </c>
      <c r="O211" s="382" t="s">
        <v>1401</v>
      </c>
      <c r="P211" s="556" t="s">
        <v>2785</v>
      </c>
    </row>
    <row r="212" spans="1:16" s="214" customFormat="1" x14ac:dyDescent="0.3">
      <c r="A212" s="78"/>
      <c r="B212" s="202">
        <v>2</v>
      </c>
      <c r="C212" s="95"/>
      <c r="D212" s="96">
        <v>8</v>
      </c>
      <c r="E212" s="95"/>
      <c r="F212" s="96">
        <v>1</v>
      </c>
      <c r="G212" s="95"/>
      <c r="H212" s="98">
        <v>3</v>
      </c>
      <c r="I212" s="203" t="s">
        <v>2926</v>
      </c>
      <c r="J212" s="94">
        <v>3</v>
      </c>
      <c r="K212" s="152" t="s">
        <v>2926</v>
      </c>
      <c r="L212" s="2" t="s">
        <v>205</v>
      </c>
      <c r="M212" s="63">
        <v>5</v>
      </c>
      <c r="N212" s="62">
        <v>0</v>
      </c>
      <c r="O212" s="376" t="s">
        <v>1402</v>
      </c>
      <c r="P212" s="557" t="s">
        <v>2785</v>
      </c>
    </row>
    <row r="213" spans="1:16" s="214" customFormat="1" x14ac:dyDescent="0.3">
      <c r="A213" s="78"/>
      <c r="B213" s="202">
        <v>2</v>
      </c>
      <c r="C213" s="95"/>
      <c r="D213" s="96">
        <v>8</v>
      </c>
      <c r="E213" s="95"/>
      <c r="F213" s="96">
        <v>1</v>
      </c>
      <c r="G213" s="95"/>
      <c r="H213" s="98">
        <v>4</v>
      </c>
      <c r="I213" s="203" t="s">
        <v>2925</v>
      </c>
      <c r="J213" s="94">
        <v>4</v>
      </c>
      <c r="K213" s="152" t="s">
        <v>2924</v>
      </c>
      <c r="L213" s="2" t="s">
        <v>206</v>
      </c>
      <c r="M213" s="63">
        <v>5</v>
      </c>
      <c r="N213" s="62">
        <v>0</v>
      </c>
      <c r="O213" s="376" t="s">
        <v>1403</v>
      </c>
      <c r="P213" s="557" t="s">
        <v>2785</v>
      </c>
    </row>
    <row r="214" spans="1:16" s="214" customFormat="1" ht="17.25" thickBot="1" x14ac:dyDescent="0.35">
      <c r="A214" s="78"/>
      <c r="B214" s="202">
        <v>2</v>
      </c>
      <c r="C214" s="95"/>
      <c r="D214" s="96">
        <v>8</v>
      </c>
      <c r="E214" s="95"/>
      <c r="F214" s="96">
        <v>1</v>
      </c>
      <c r="G214" s="95"/>
      <c r="H214" s="98">
        <v>5</v>
      </c>
      <c r="I214" s="203" t="s">
        <v>2923</v>
      </c>
      <c r="J214" s="94">
        <v>8</v>
      </c>
      <c r="K214" s="210" t="s">
        <v>2922</v>
      </c>
      <c r="L214" s="10" t="s">
        <v>207</v>
      </c>
      <c r="M214" s="63">
        <v>5</v>
      </c>
      <c r="N214" s="62">
        <v>0</v>
      </c>
      <c r="O214" s="378" t="s">
        <v>1404</v>
      </c>
      <c r="P214" s="558" t="s">
        <v>2785</v>
      </c>
    </row>
    <row r="215" spans="1:16" s="214" customFormat="1" ht="17.25" thickBot="1" x14ac:dyDescent="0.35">
      <c r="A215" s="78"/>
      <c r="B215" s="198">
        <v>2</v>
      </c>
      <c r="C215" s="95"/>
      <c r="D215" s="102">
        <v>8</v>
      </c>
      <c r="E215" s="170"/>
      <c r="F215" s="102">
        <v>1</v>
      </c>
      <c r="G215" s="170"/>
      <c r="H215" s="117">
        <v>6</v>
      </c>
      <c r="I215" s="170" t="s">
        <v>2921</v>
      </c>
      <c r="J215" s="172">
        <v>9</v>
      </c>
      <c r="K215" s="196" t="s">
        <v>2921</v>
      </c>
      <c r="L215" s="21" t="s">
        <v>208</v>
      </c>
      <c r="M215" s="63">
        <v>5</v>
      </c>
      <c r="N215" s="62">
        <v>0</v>
      </c>
      <c r="O215" s="383" t="s">
        <v>1405</v>
      </c>
      <c r="P215" s="404" t="s">
        <v>2785</v>
      </c>
    </row>
    <row r="216" spans="1:16" s="214" customFormat="1" x14ac:dyDescent="0.3">
      <c r="A216" s="78"/>
      <c r="B216" s="212">
        <v>3</v>
      </c>
      <c r="C216" s="89" t="s">
        <v>2920</v>
      </c>
      <c r="D216" s="184">
        <v>1</v>
      </c>
      <c r="E216" s="138" t="s">
        <v>2919</v>
      </c>
      <c r="F216" s="103">
        <v>1</v>
      </c>
      <c r="G216" s="138" t="s">
        <v>2918</v>
      </c>
      <c r="H216" s="98">
        <v>1</v>
      </c>
      <c r="I216" s="138" t="s">
        <v>2917</v>
      </c>
      <c r="J216" s="184">
        <v>1</v>
      </c>
      <c r="K216" s="449" t="s">
        <v>2916</v>
      </c>
      <c r="L216" s="11" t="s">
        <v>209</v>
      </c>
      <c r="M216" s="63">
        <v>5</v>
      </c>
      <c r="N216" s="62">
        <v>0</v>
      </c>
      <c r="O216" s="388" t="s">
        <v>1406</v>
      </c>
      <c r="P216" s="556" t="s">
        <v>2785</v>
      </c>
    </row>
    <row r="217" spans="1:16" s="214" customFormat="1" x14ac:dyDescent="0.3">
      <c r="A217" s="78"/>
      <c r="B217" s="212">
        <v>3</v>
      </c>
      <c r="C217" s="97"/>
      <c r="D217" s="184">
        <v>1</v>
      </c>
      <c r="E217" s="97"/>
      <c r="F217" s="103">
        <v>1</v>
      </c>
      <c r="G217" s="138"/>
      <c r="H217" s="98">
        <v>1</v>
      </c>
      <c r="I217" s="138"/>
      <c r="J217" s="94">
        <v>3</v>
      </c>
      <c r="K217" s="458" t="s">
        <v>2915</v>
      </c>
      <c r="L217" s="2" t="s">
        <v>210</v>
      </c>
      <c r="M217" s="63">
        <v>5</v>
      </c>
      <c r="N217" s="62">
        <v>0</v>
      </c>
      <c r="O217" s="376" t="s">
        <v>1407</v>
      </c>
      <c r="P217" s="557" t="s">
        <v>2785</v>
      </c>
    </row>
    <row r="218" spans="1:16" s="214" customFormat="1" x14ac:dyDescent="0.3">
      <c r="A218" s="78"/>
      <c r="B218" s="212">
        <v>3</v>
      </c>
      <c r="C218" s="97"/>
      <c r="D218" s="184">
        <v>1</v>
      </c>
      <c r="E218" s="97"/>
      <c r="F218" s="103">
        <v>1</v>
      </c>
      <c r="G218" s="138"/>
      <c r="H218" s="98">
        <v>1</v>
      </c>
      <c r="I218" s="138"/>
      <c r="J218" s="94">
        <v>4</v>
      </c>
      <c r="K218" s="450" t="s">
        <v>2914</v>
      </c>
      <c r="L218" s="2" t="s">
        <v>211</v>
      </c>
      <c r="M218" s="63">
        <v>5</v>
      </c>
      <c r="N218" s="62">
        <v>1</v>
      </c>
      <c r="O218" s="376" t="s">
        <v>1408</v>
      </c>
      <c r="P218" s="557" t="s">
        <v>2785</v>
      </c>
    </row>
    <row r="219" spans="1:16" s="214" customFormat="1" ht="17.25" thickBot="1" x14ac:dyDescent="0.35">
      <c r="A219" s="78"/>
      <c r="B219" s="212">
        <v>3</v>
      </c>
      <c r="C219" s="97"/>
      <c r="D219" s="184">
        <v>1</v>
      </c>
      <c r="E219" s="97"/>
      <c r="F219" s="103">
        <v>1</v>
      </c>
      <c r="G219" s="138"/>
      <c r="H219" s="98">
        <v>1</v>
      </c>
      <c r="I219" s="138"/>
      <c r="J219" s="94">
        <v>12</v>
      </c>
      <c r="K219" s="458" t="s">
        <v>2913</v>
      </c>
      <c r="L219" s="2" t="s">
        <v>212</v>
      </c>
      <c r="M219" s="63">
        <v>5</v>
      </c>
      <c r="N219" s="62">
        <v>0</v>
      </c>
      <c r="O219" s="376" t="s">
        <v>1409</v>
      </c>
      <c r="P219" s="557" t="s">
        <v>2785</v>
      </c>
    </row>
    <row r="220" spans="1:16" s="214" customFormat="1" ht="17.25" thickBot="1" x14ac:dyDescent="0.35">
      <c r="A220" s="78"/>
      <c r="B220" s="202">
        <v>3</v>
      </c>
      <c r="C220" s="97"/>
      <c r="D220" s="195">
        <v>1</v>
      </c>
      <c r="E220" s="97"/>
      <c r="F220" s="197">
        <v>1</v>
      </c>
      <c r="G220" s="138"/>
      <c r="H220" s="98">
        <v>2</v>
      </c>
      <c r="I220" s="175" t="s">
        <v>2912</v>
      </c>
      <c r="J220" s="94">
        <v>7</v>
      </c>
      <c r="K220" s="450" t="s">
        <v>2911</v>
      </c>
      <c r="L220" s="2" t="s">
        <v>213</v>
      </c>
      <c r="M220" s="63">
        <v>5</v>
      </c>
      <c r="N220" s="62">
        <v>0</v>
      </c>
      <c r="O220" s="376" t="s">
        <v>1410</v>
      </c>
      <c r="P220" s="557" t="s">
        <v>2785</v>
      </c>
    </row>
    <row r="221" spans="1:16" s="214" customFormat="1" ht="17.25" thickBot="1" x14ac:dyDescent="0.35">
      <c r="A221" s="78"/>
      <c r="B221" s="198">
        <v>3</v>
      </c>
      <c r="C221" s="97"/>
      <c r="D221" s="207">
        <v>1</v>
      </c>
      <c r="E221" s="97"/>
      <c r="F221" s="197">
        <v>1</v>
      </c>
      <c r="G221" s="138"/>
      <c r="H221" s="103">
        <v>3</v>
      </c>
      <c r="I221" s="138" t="s">
        <v>2910</v>
      </c>
      <c r="J221" s="186">
        <v>8</v>
      </c>
      <c r="K221" s="459" t="s">
        <v>2909</v>
      </c>
      <c r="L221" s="12" t="s">
        <v>214</v>
      </c>
      <c r="M221" s="66">
        <v>5</v>
      </c>
      <c r="N221" s="67">
        <v>0</v>
      </c>
      <c r="O221" s="378" t="s">
        <v>1411</v>
      </c>
      <c r="P221" s="560" t="s">
        <v>2785</v>
      </c>
    </row>
    <row r="222" spans="1:16" s="214" customFormat="1" ht="15.75" customHeight="1" x14ac:dyDescent="0.3">
      <c r="A222" s="78"/>
      <c r="B222" s="212">
        <v>3</v>
      </c>
      <c r="C222" s="95" t="s">
        <v>2247</v>
      </c>
      <c r="D222" s="86">
        <v>2</v>
      </c>
      <c r="E222" s="87" t="s">
        <v>2908</v>
      </c>
      <c r="F222" s="88">
        <v>1</v>
      </c>
      <c r="G222" s="89" t="s">
        <v>2907</v>
      </c>
      <c r="H222" s="88">
        <v>1</v>
      </c>
      <c r="I222" s="85" t="s">
        <v>2906</v>
      </c>
      <c r="J222" s="264">
        <v>1</v>
      </c>
      <c r="K222" s="449" t="s">
        <v>2905</v>
      </c>
      <c r="L222" s="1" t="s">
        <v>215</v>
      </c>
      <c r="M222" s="455">
        <v>5</v>
      </c>
      <c r="N222" s="453">
        <v>1</v>
      </c>
      <c r="O222" s="571" t="s">
        <v>1412</v>
      </c>
      <c r="P222" s="556" t="s">
        <v>2785</v>
      </c>
    </row>
    <row r="223" spans="1:16" s="214" customFormat="1" x14ac:dyDescent="0.3">
      <c r="A223" s="78"/>
      <c r="B223" s="202">
        <v>3</v>
      </c>
      <c r="C223" s="95"/>
      <c r="D223" s="140">
        <v>2</v>
      </c>
      <c r="E223" s="95"/>
      <c r="F223" s="96">
        <v>1</v>
      </c>
      <c r="G223" s="97"/>
      <c r="H223" s="98">
        <v>1</v>
      </c>
      <c r="I223" s="93"/>
      <c r="J223" s="221">
        <v>2</v>
      </c>
      <c r="K223" s="450" t="s">
        <v>2904</v>
      </c>
      <c r="L223" s="2" t="s">
        <v>216</v>
      </c>
      <c r="M223" s="456">
        <v>5</v>
      </c>
      <c r="N223" s="452">
        <v>0</v>
      </c>
      <c r="O223" s="572" t="s">
        <v>1413</v>
      </c>
      <c r="P223" s="557" t="s">
        <v>2785</v>
      </c>
    </row>
    <row r="224" spans="1:16" s="214" customFormat="1" x14ac:dyDescent="0.3">
      <c r="A224" s="78"/>
      <c r="B224" s="202">
        <v>3</v>
      </c>
      <c r="C224" s="95"/>
      <c r="D224" s="140">
        <v>2</v>
      </c>
      <c r="E224" s="95"/>
      <c r="F224" s="96">
        <v>1</v>
      </c>
      <c r="G224" s="97"/>
      <c r="H224" s="98">
        <v>1</v>
      </c>
      <c r="I224" s="93"/>
      <c r="J224" s="221">
        <v>3</v>
      </c>
      <c r="K224" s="450" t="s">
        <v>2903</v>
      </c>
      <c r="L224" s="2" t="s">
        <v>217</v>
      </c>
      <c r="M224" s="456">
        <v>5</v>
      </c>
      <c r="N224" s="452">
        <v>0</v>
      </c>
      <c r="O224" s="572" t="s">
        <v>1414</v>
      </c>
      <c r="P224" s="557" t="s">
        <v>2785</v>
      </c>
    </row>
    <row r="225" spans="1:16" s="214" customFormat="1" x14ac:dyDescent="0.3">
      <c r="A225" s="78"/>
      <c r="B225" s="202">
        <v>3</v>
      </c>
      <c r="C225" s="95"/>
      <c r="D225" s="140">
        <v>2</v>
      </c>
      <c r="E225" s="95"/>
      <c r="F225" s="96">
        <v>1</v>
      </c>
      <c r="G225" s="97"/>
      <c r="H225" s="98">
        <v>1</v>
      </c>
      <c r="I225" s="93"/>
      <c r="J225" s="221">
        <v>4</v>
      </c>
      <c r="K225" s="450" t="s">
        <v>2902</v>
      </c>
      <c r="L225" s="2" t="s">
        <v>218</v>
      </c>
      <c r="M225" s="456">
        <v>5</v>
      </c>
      <c r="N225" s="452">
        <v>0</v>
      </c>
      <c r="O225" s="572" t="s">
        <v>1415</v>
      </c>
      <c r="P225" s="557" t="s">
        <v>2785</v>
      </c>
    </row>
    <row r="226" spans="1:16" s="214" customFormat="1" x14ac:dyDescent="0.3">
      <c r="A226" s="78"/>
      <c r="B226" s="202">
        <v>3</v>
      </c>
      <c r="C226" s="95"/>
      <c r="D226" s="140">
        <v>2</v>
      </c>
      <c r="E226" s="95"/>
      <c r="F226" s="96">
        <v>1</v>
      </c>
      <c r="G226" s="97"/>
      <c r="H226" s="98">
        <v>1</v>
      </c>
      <c r="I226" s="93"/>
      <c r="J226" s="221">
        <v>5</v>
      </c>
      <c r="K226" s="451" t="s">
        <v>2901</v>
      </c>
      <c r="L226" s="2" t="s">
        <v>219</v>
      </c>
      <c r="M226" s="456">
        <v>5</v>
      </c>
      <c r="N226" s="452">
        <v>0</v>
      </c>
      <c r="O226" s="572" t="s">
        <v>1416</v>
      </c>
      <c r="P226" s="557" t="s">
        <v>2785</v>
      </c>
    </row>
    <row r="227" spans="1:16" s="214" customFormat="1" x14ac:dyDescent="0.3">
      <c r="A227" s="78"/>
      <c r="B227" s="202">
        <v>3</v>
      </c>
      <c r="C227" s="95"/>
      <c r="D227" s="140">
        <v>2</v>
      </c>
      <c r="E227" s="95"/>
      <c r="F227" s="96">
        <v>1</v>
      </c>
      <c r="G227" s="97"/>
      <c r="H227" s="98">
        <v>1</v>
      </c>
      <c r="I227" s="93"/>
      <c r="J227" s="221">
        <v>6</v>
      </c>
      <c r="K227" s="451" t="s">
        <v>2900</v>
      </c>
      <c r="L227" s="2" t="s">
        <v>220</v>
      </c>
      <c r="M227" s="456">
        <v>5</v>
      </c>
      <c r="N227" s="452">
        <v>0</v>
      </c>
      <c r="O227" s="572" t="s">
        <v>1417</v>
      </c>
      <c r="P227" s="557" t="s">
        <v>2785</v>
      </c>
    </row>
    <row r="228" spans="1:16" s="214" customFormat="1" x14ac:dyDescent="0.3">
      <c r="A228" s="78"/>
      <c r="B228" s="202">
        <v>3</v>
      </c>
      <c r="C228" s="95"/>
      <c r="D228" s="140">
        <v>2</v>
      </c>
      <c r="E228" s="95"/>
      <c r="F228" s="96">
        <v>1</v>
      </c>
      <c r="G228" s="97"/>
      <c r="H228" s="98">
        <v>1</v>
      </c>
      <c r="I228" s="93"/>
      <c r="J228" s="221">
        <v>7</v>
      </c>
      <c r="K228" s="451" t="s">
        <v>2899</v>
      </c>
      <c r="L228" s="2" t="s">
        <v>221</v>
      </c>
      <c r="M228" s="456">
        <v>5</v>
      </c>
      <c r="N228" s="452">
        <v>0</v>
      </c>
      <c r="O228" s="572" t="s">
        <v>1418</v>
      </c>
      <c r="P228" s="557" t="s">
        <v>2785</v>
      </c>
    </row>
    <row r="229" spans="1:16" s="214" customFormat="1" x14ac:dyDescent="0.3">
      <c r="A229" s="78"/>
      <c r="B229" s="202">
        <v>3</v>
      </c>
      <c r="C229" s="95"/>
      <c r="D229" s="94">
        <v>2</v>
      </c>
      <c r="E229" s="95"/>
      <c r="F229" s="96">
        <v>1</v>
      </c>
      <c r="G229" s="97"/>
      <c r="H229" s="98">
        <v>1</v>
      </c>
      <c r="I229" s="93"/>
      <c r="J229" s="221">
        <v>8</v>
      </c>
      <c r="K229" s="450" t="s">
        <v>2898</v>
      </c>
      <c r="L229" s="2" t="s">
        <v>222</v>
      </c>
      <c r="M229" s="456">
        <v>5</v>
      </c>
      <c r="N229" s="452">
        <v>0</v>
      </c>
      <c r="O229" s="572" t="s">
        <v>1419</v>
      </c>
      <c r="P229" s="557" t="s">
        <v>2785</v>
      </c>
    </row>
    <row r="230" spans="1:16" s="214" customFormat="1" x14ac:dyDescent="0.3">
      <c r="A230" s="78"/>
      <c r="B230" s="202">
        <v>3</v>
      </c>
      <c r="C230" s="95"/>
      <c r="D230" s="94">
        <v>2</v>
      </c>
      <c r="E230" s="95"/>
      <c r="F230" s="96">
        <v>1</v>
      </c>
      <c r="G230" s="97"/>
      <c r="H230" s="98">
        <v>1</v>
      </c>
      <c r="I230" s="93"/>
      <c r="J230" s="221">
        <v>9</v>
      </c>
      <c r="K230" s="450" t="s">
        <v>2897</v>
      </c>
      <c r="L230" s="2" t="s">
        <v>223</v>
      </c>
      <c r="M230" s="456">
        <v>5</v>
      </c>
      <c r="N230" s="452">
        <v>0</v>
      </c>
      <c r="O230" s="572" t="s">
        <v>1420</v>
      </c>
      <c r="P230" s="557" t="s">
        <v>2785</v>
      </c>
    </row>
    <row r="231" spans="1:16" s="214" customFormat="1" x14ac:dyDescent="0.3">
      <c r="A231" s="78"/>
      <c r="B231" s="202">
        <v>3</v>
      </c>
      <c r="C231" s="95"/>
      <c r="D231" s="94">
        <v>2</v>
      </c>
      <c r="E231" s="95"/>
      <c r="F231" s="96">
        <v>1</v>
      </c>
      <c r="G231" s="97"/>
      <c r="H231" s="98">
        <v>1</v>
      </c>
      <c r="I231" s="93"/>
      <c r="J231" s="221">
        <v>10</v>
      </c>
      <c r="K231" s="450" t="s">
        <v>2896</v>
      </c>
      <c r="L231" s="2" t="s">
        <v>224</v>
      </c>
      <c r="M231" s="456">
        <v>5</v>
      </c>
      <c r="N231" s="452">
        <v>0</v>
      </c>
      <c r="O231" s="572" t="s">
        <v>1421</v>
      </c>
      <c r="P231" s="557" t="s">
        <v>2785</v>
      </c>
    </row>
    <row r="232" spans="1:16" s="214" customFormat="1" x14ac:dyDescent="0.3">
      <c r="A232" s="78"/>
      <c r="B232" s="202">
        <v>3</v>
      </c>
      <c r="C232" s="95"/>
      <c r="D232" s="94">
        <v>2</v>
      </c>
      <c r="E232" s="95"/>
      <c r="F232" s="96">
        <v>1</v>
      </c>
      <c r="G232" s="97"/>
      <c r="H232" s="98">
        <v>1</v>
      </c>
      <c r="I232" s="93"/>
      <c r="J232" s="221">
        <v>11</v>
      </c>
      <c r="K232" s="450" t="s">
        <v>2895</v>
      </c>
      <c r="L232" s="2" t="s">
        <v>225</v>
      </c>
      <c r="M232" s="456">
        <v>5</v>
      </c>
      <c r="N232" s="452">
        <v>0</v>
      </c>
      <c r="O232" s="572" t="s">
        <v>1422</v>
      </c>
      <c r="P232" s="557" t="s">
        <v>2785</v>
      </c>
    </row>
    <row r="233" spans="1:16" s="214" customFormat="1" ht="17.25" thickBot="1" x14ac:dyDescent="0.35">
      <c r="A233" s="78"/>
      <c r="B233" s="202">
        <v>3</v>
      </c>
      <c r="C233" s="95"/>
      <c r="D233" s="94">
        <v>2</v>
      </c>
      <c r="E233" s="95"/>
      <c r="F233" s="116">
        <v>1</v>
      </c>
      <c r="G233" s="97"/>
      <c r="H233" s="98">
        <v>1</v>
      </c>
      <c r="I233" s="138"/>
      <c r="J233" s="221">
        <v>12</v>
      </c>
      <c r="K233" s="451" t="s">
        <v>2894</v>
      </c>
      <c r="L233" s="12" t="s">
        <v>226</v>
      </c>
      <c r="M233" s="457">
        <v>5</v>
      </c>
      <c r="N233" s="454">
        <v>0</v>
      </c>
      <c r="O233" s="573" t="s">
        <v>1423</v>
      </c>
      <c r="P233" s="560" t="s">
        <v>2785</v>
      </c>
    </row>
    <row r="234" spans="1:16" s="214" customFormat="1" x14ac:dyDescent="0.3">
      <c r="A234" s="78"/>
      <c r="B234" s="202">
        <v>3</v>
      </c>
      <c r="C234" s="95"/>
      <c r="D234" s="94">
        <v>2</v>
      </c>
      <c r="E234" s="97"/>
      <c r="F234" s="103">
        <v>1</v>
      </c>
      <c r="G234" s="138"/>
      <c r="H234" s="98">
        <v>2</v>
      </c>
      <c r="I234" s="175" t="s">
        <v>2893</v>
      </c>
      <c r="J234" s="217">
        <v>13</v>
      </c>
      <c r="K234" s="205" t="s">
        <v>2892</v>
      </c>
      <c r="L234" s="1" t="s">
        <v>227</v>
      </c>
      <c r="M234" s="72">
        <v>5</v>
      </c>
      <c r="N234" s="73">
        <v>0</v>
      </c>
      <c r="O234" s="382" t="s">
        <v>1424</v>
      </c>
      <c r="P234" s="556" t="s">
        <v>2785</v>
      </c>
    </row>
    <row r="235" spans="1:16" s="214" customFormat="1" x14ac:dyDescent="0.3">
      <c r="A235" s="78"/>
      <c r="B235" s="202">
        <v>3</v>
      </c>
      <c r="C235" s="95"/>
      <c r="D235" s="94">
        <v>2</v>
      </c>
      <c r="E235" s="97"/>
      <c r="F235" s="116">
        <v>1</v>
      </c>
      <c r="G235" s="138"/>
      <c r="H235" s="98">
        <v>3</v>
      </c>
      <c r="I235" s="203" t="s">
        <v>2891</v>
      </c>
      <c r="J235" s="221">
        <v>17</v>
      </c>
      <c r="K235" s="168" t="s">
        <v>2891</v>
      </c>
      <c r="L235" s="2" t="s">
        <v>228</v>
      </c>
      <c r="M235" s="63">
        <v>5</v>
      </c>
      <c r="N235" s="62">
        <v>0</v>
      </c>
      <c r="O235" s="376" t="s">
        <v>1425</v>
      </c>
      <c r="P235" s="557" t="s">
        <v>2785</v>
      </c>
    </row>
    <row r="236" spans="1:16" s="214" customFormat="1" x14ac:dyDescent="0.3">
      <c r="A236" s="78"/>
      <c r="B236" s="202">
        <v>3</v>
      </c>
      <c r="C236" s="95"/>
      <c r="D236" s="94">
        <v>2</v>
      </c>
      <c r="E236" s="97"/>
      <c r="F236" s="116">
        <v>1</v>
      </c>
      <c r="G236" s="138"/>
      <c r="H236" s="98">
        <v>4</v>
      </c>
      <c r="I236" s="203" t="s">
        <v>2890</v>
      </c>
      <c r="J236" s="221">
        <v>18</v>
      </c>
      <c r="K236" s="168" t="s">
        <v>2889</v>
      </c>
      <c r="L236" s="2" t="s">
        <v>229</v>
      </c>
      <c r="M236" s="63">
        <v>5</v>
      </c>
      <c r="N236" s="62">
        <v>0</v>
      </c>
      <c r="O236" s="376" t="s">
        <v>1426</v>
      </c>
      <c r="P236" s="557" t="s">
        <v>2785</v>
      </c>
    </row>
    <row r="237" spans="1:16" s="214" customFormat="1" x14ac:dyDescent="0.3">
      <c r="A237" s="78"/>
      <c r="B237" s="202">
        <v>3</v>
      </c>
      <c r="C237" s="95"/>
      <c r="D237" s="94">
        <v>2</v>
      </c>
      <c r="E237" s="97"/>
      <c r="F237" s="116">
        <v>1</v>
      </c>
      <c r="G237" s="138"/>
      <c r="H237" s="98">
        <v>5</v>
      </c>
      <c r="I237" s="203" t="s">
        <v>2888</v>
      </c>
      <c r="J237" s="221">
        <v>15</v>
      </c>
      <c r="K237" s="168" t="s">
        <v>2887</v>
      </c>
      <c r="L237" s="2" t="s">
        <v>230</v>
      </c>
      <c r="M237" s="63">
        <v>5</v>
      </c>
      <c r="N237" s="62">
        <v>0</v>
      </c>
      <c r="O237" s="376" t="s">
        <v>1427</v>
      </c>
      <c r="P237" s="557" t="s">
        <v>2785</v>
      </c>
    </row>
    <row r="238" spans="1:16" s="214" customFormat="1" x14ac:dyDescent="0.3">
      <c r="A238" s="78"/>
      <c r="B238" s="202">
        <v>3</v>
      </c>
      <c r="C238" s="95"/>
      <c r="D238" s="94">
        <v>2</v>
      </c>
      <c r="E238" s="97"/>
      <c r="F238" s="116">
        <v>1</v>
      </c>
      <c r="G238" s="138"/>
      <c r="H238" s="98">
        <v>6</v>
      </c>
      <c r="I238" s="203" t="s">
        <v>2886</v>
      </c>
      <c r="J238" s="221">
        <v>19</v>
      </c>
      <c r="K238" s="168" t="s">
        <v>2886</v>
      </c>
      <c r="L238" s="2" t="s">
        <v>231</v>
      </c>
      <c r="M238" s="63">
        <v>5</v>
      </c>
      <c r="N238" s="62">
        <v>0</v>
      </c>
      <c r="O238" s="376" t="s">
        <v>1428</v>
      </c>
      <c r="P238" s="557" t="s">
        <v>2785</v>
      </c>
    </row>
    <row r="239" spans="1:16" s="214" customFormat="1" ht="17.25" thickBot="1" x14ac:dyDescent="0.35">
      <c r="A239" s="78"/>
      <c r="B239" s="202">
        <v>3</v>
      </c>
      <c r="C239" s="95"/>
      <c r="D239" s="94">
        <v>2</v>
      </c>
      <c r="E239" s="97"/>
      <c r="F239" s="102">
        <v>1</v>
      </c>
      <c r="G239" s="138"/>
      <c r="H239" s="117">
        <v>7</v>
      </c>
      <c r="I239" s="170" t="s">
        <v>2885</v>
      </c>
      <c r="J239" s="265">
        <v>19</v>
      </c>
      <c r="K239" s="206" t="s">
        <v>2884</v>
      </c>
      <c r="L239" s="10" t="s">
        <v>232</v>
      </c>
      <c r="M239" s="63">
        <v>5</v>
      </c>
      <c r="N239" s="62">
        <v>0</v>
      </c>
      <c r="O239" s="378" t="s">
        <v>1429</v>
      </c>
      <c r="P239" s="558" t="s">
        <v>2785</v>
      </c>
    </row>
    <row r="240" spans="1:16" s="214" customFormat="1" ht="18" customHeight="1" thickBot="1" x14ac:dyDescent="0.35">
      <c r="A240" s="78"/>
      <c r="B240" s="202">
        <v>3</v>
      </c>
      <c r="C240" s="95" t="s">
        <v>2247</v>
      </c>
      <c r="D240" s="94">
        <v>2</v>
      </c>
      <c r="E240" s="97" t="s">
        <v>2247</v>
      </c>
      <c r="F240" s="141">
        <v>2</v>
      </c>
      <c r="G240" s="150" t="s">
        <v>2883</v>
      </c>
      <c r="H240" s="220">
        <v>1</v>
      </c>
      <c r="I240" s="150" t="s">
        <v>2882</v>
      </c>
      <c r="J240" s="220">
        <v>1</v>
      </c>
      <c r="K240" s="216" t="s">
        <v>2881</v>
      </c>
      <c r="L240" s="14" t="s">
        <v>233</v>
      </c>
      <c r="M240" s="63">
        <v>5</v>
      </c>
      <c r="N240" s="62">
        <v>0</v>
      </c>
      <c r="O240" s="383" t="s">
        <v>1430</v>
      </c>
      <c r="P240" s="402" t="s">
        <v>2785</v>
      </c>
    </row>
    <row r="241" spans="1:16" s="214" customFormat="1" ht="17.25" thickBot="1" x14ac:dyDescent="0.35">
      <c r="A241" s="78"/>
      <c r="B241" s="202">
        <v>3</v>
      </c>
      <c r="C241" s="95"/>
      <c r="D241" s="187">
        <v>2</v>
      </c>
      <c r="E241" s="125"/>
      <c r="F241" s="144">
        <v>2</v>
      </c>
      <c r="G241" s="181"/>
      <c r="H241" s="227">
        <v>2</v>
      </c>
      <c r="I241" s="231" t="s">
        <v>2880</v>
      </c>
      <c r="J241" s="179"/>
      <c r="K241" s="180"/>
      <c r="L241" s="21" t="s">
        <v>234</v>
      </c>
      <c r="M241" s="66">
        <v>4</v>
      </c>
      <c r="N241" s="67">
        <v>0</v>
      </c>
      <c r="O241" s="390" t="s">
        <v>1425</v>
      </c>
      <c r="P241" s="406" t="s">
        <v>2785</v>
      </c>
    </row>
    <row r="242" spans="1:16" s="214" customFormat="1" x14ac:dyDescent="0.3">
      <c r="A242" s="78"/>
      <c r="B242" s="202">
        <v>3</v>
      </c>
      <c r="C242" s="95" t="s">
        <v>2247</v>
      </c>
      <c r="D242" s="86">
        <v>3</v>
      </c>
      <c r="E242" s="95" t="s">
        <v>2879</v>
      </c>
      <c r="F242" s="88">
        <v>1</v>
      </c>
      <c r="G242" s="97" t="s">
        <v>2878</v>
      </c>
      <c r="H242" s="88">
        <v>1</v>
      </c>
      <c r="I242" s="150" t="s">
        <v>2877</v>
      </c>
      <c r="J242" s="88">
        <v>1</v>
      </c>
      <c r="K242" s="449" t="s">
        <v>2876</v>
      </c>
      <c r="L242" s="33" t="s">
        <v>235</v>
      </c>
      <c r="M242" s="453">
        <v>5</v>
      </c>
      <c r="N242" s="462">
        <v>0</v>
      </c>
      <c r="O242" s="379" t="s">
        <v>1431</v>
      </c>
      <c r="P242" s="556" t="s">
        <v>2785</v>
      </c>
    </row>
    <row r="243" spans="1:16" s="214" customFormat="1" x14ac:dyDescent="0.3">
      <c r="A243" s="78"/>
      <c r="B243" s="202">
        <v>3</v>
      </c>
      <c r="C243" s="95"/>
      <c r="D243" s="94">
        <v>3</v>
      </c>
      <c r="E243" s="95"/>
      <c r="F243" s="96">
        <v>1</v>
      </c>
      <c r="G243" s="97"/>
      <c r="H243" s="98">
        <v>1</v>
      </c>
      <c r="I243" s="138"/>
      <c r="J243" s="98">
        <v>3</v>
      </c>
      <c r="K243" s="460" t="s">
        <v>2875</v>
      </c>
      <c r="L243" s="34" t="s">
        <v>236</v>
      </c>
      <c r="M243" s="452">
        <v>5</v>
      </c>
      <c r="N243" s="463">
        <v>0</v>
      </c>
      <c r="O243" s="376" t="s">
        <v>1432</v>
      </c>
      <c r="P243" s="557" t="s">
        <v>2785</v>
      </c>
    </row>
    <row r="244" spans="1:16" s="214" customFormat="1" x14ac:dyDescent="0.3">
      <c r="A244" s="78"/>
      <c r="B244" s="202">
        <v>3</v>
      </c>
      <c r="C244" s="95"/>
      <c r="D244" s="94">
        <v>3</v>
      </c>
      <c r="E244" s="95"/>
      <c r="F244" s="96">
        <v>1</v>
      </c>
      <c r="G244" s="97"/>
      <c r="H244" s="98">
        <v>1</v>
      </c>
      <c r="I244" s="138"/>
      <c r="J244" s="98">
        <v>4</v>
      </c>
      <c r="K244" s="460" t="s">
        <v>2874</v>
      </c>
      <c r="L244" s="34" t="s">
        <v>237</v>
      </c>
      <c r="M244" s="452">
        <v>5</v>
      </c>
      <c r="N244" s="463">
        <v>0</v>
      </c>
      <c r="O244" s="376" t="s">
        <v>1433</v>
      </c>
      <c r="P244" s="557" t="s">
        <v>2785</v>
      </c>
    </row>
    <row r="245" spans="1:16" s="214" customFormat="1" x14ac:dyDescent="0.3">
      <c r="A245" s="78"/>
      <c r="B245" s="202">
        <v>3</v>
      </c>
      <c r="C245" s="95"/>
      <c r="D245" s="94">
        <v>3</v>
      </c>
      <c r="E245" s="95"/>
      <c r="F245" s="96">
        <v>1</v>
      </c>
      <c r="G245" s="97"/>
      <c r="H245" s="98">
        <v>1</v>
      </c>
      <c r="I245" s="138"/>
      <c r="J245" s="98">
        <v>5</v>
      </c>
      <c r="K245" s="460" t="s">
        <v>2873</v>
      </c>
      <c r="L245" s="34" t="s">
        <v>238</v>
      </c>
      <c r="M245" s="452">
        <v>5</v>
      </c>
      <c r="N245" s="463">
        <v>0</v>
      </c>
      <c r="O245" s="376" t="s">
        <v>1434</v>
      </c>
      <c r="P245" s="557" t="s">
        <v>2785</v>
      </c>
    </row>
    <row r="246" spans="1:16" s="214" customFormat="1" ht="17.25" thickBot="1" x14ac:dyDescent="0.35">
      <c r="A246" s="78"/>
      <c r="B246" s="202">
        <v>3</v>
      </c>
      <c r="C246" s="95"/>
      <c r="D246" s="94">
        <v>3</v>
      </c>
      <c r="E246" s="95"/>
      <c r="F246" s="96">
        <v>1</v>
      </c>
      <c r="G246" s="97"/>
      <c r="H246" s="117">
        <v>1</v>
      </c>
      <c r="I246" s="145"/>
      <c r="J246" s="117">
        <v>7</v>
      </c>
      <c r="K246" s="461" t="s">
        <v>2872</v>
      </c>
      <c r="L246" s="35" t="s">
        <v>239</v>
      </c>
      <c r="M246" s="454">
        <v>5</v>
      </c>
      <c r="N246" s="464">
        <v>0</v>
      </c>
      <c r="O246" s="380" t="s">
        <v>1435</v>
      </c>
      <c r="P246" s="558" t="s">
        <v>2785</v>
      </c>
    </row>
    <row r="247" spans="1:16" s="214" customFormat="1" ht="17.25" thickBot="1" x14ac:dyDescent="0.35">
      <c r="A247" s="78"/>
      <c r="B247" s="202">
        <v>3</v>
      </c>
      <c r="C247" s="95"/>
      <c r="D247" s="94">
        <v>3</v>
      </c>
      <c r="E247" s="95"/>
      <c r="F247" s="116">
        <v>1</v>
      </c>
      <c r="G247" s="97"/>
      <c r="H247" s="117">
        <v>2</v>
      </c>
      <c r="I247" s="181" t="s">
        <v>2871</v>
      </c>
      <c r="J247" s="227">
        <v>6</v>
      </c>
      <c r="K247" s="196" t="s">
        <v>2864</v>
      </c>
      <c r="L247" s="17" t="s">
        <v>240</v>
      </c>
      <c r="M247" s="72">
        <v>5</v>
      </c>
      <c r="N247" s="73">
        <v>0</v>
      </c>
      <c r="O247" s="381" t="s">
        <v>1436</v>
      </c>
      <c r="P247" s="402" t="s">
        <v>2785</v>
      </c>
    </row>
    <row r="248" spans="1:16" s="214" customFormat="1" ht="30.75" thickBot="1" x14ac:dyDescent="0.35">
      <c r="A248" s="78"/>
      <c r="B248" s="202">
        <v>3</v>
      </c>
      <c r="C248" s="95" t="s">
        <v>2247</v>
      </c>
      <c r="D248" s="94">
        <v>3</v>
      </c>
      <c r="E248" s="95" t="s">
        <v>2247</v>
      </c>
      <c r="F248" s="88">
        <v>2</v>
      </c>
      <c r="G248" s="150" t="s">
        <v>2870</v>
      </c>
      <c r="H248" s="86">
        <v>1</v>
      </c>
      <c r="I248" s="150" t="s">
        <v>2869</v>
      </c>
      <c r="J248" s="258">
        <v>1</v>
      </c>
      <c r="K248" s="215" t="s">
        <v>2868</v>
      </c>
      <c r="L248" s="24" t="s">
        <v>241</v>
      </c>
      <c r="M248" s="75">
        <v>5</v>
      </c>
      <c r="N248" s="76">
        <v>0</v>
      </c>
      <c r="O248" s="387" t="s">
        <v>1437</v>
      </c>
      <c r="P248" s="406" t="s">
        <v>2785</v>
      </c>
    </row>
    <row r="249" spans="1:16" s="214" customFormat="1" x14ac:dyDescent="0.3">
      <c r="A249" s="78"/>
      <c r="B249" s="202">
        <v>3</v>
      </c>
      <c r="C249" s="95"/>
      <c r="D249" s="94">
        <v>3</v>
      </c>
      <c r="E249" s="95"/>
      <c r="F249" s="98">
        <v>2</v>
      </c>
      <c r="G249" s="138"/>
      <c r="H249" s="140">
        <v>1</v>
      </c>
      <c r="I249" s="138"/>
      <c r="J249" s="94">
        <v>3</v>
      </c>
      <c r="K249" s="152" t="s">
        <v>2867</v>
      </c>
      <c r="L249" s="11" t="s">
        <v>242</v>
      </c>
      <c r="M249" s="63">
        <v>5</v>
      </c>
      <c r="N249" s="62">
        <v>0</v>
      </c>
      <c r="O249" s="379" t="s">
        <v>1438</v>
      </c>
      <c r="P249" s="556" t="s">
        <v>2785</v>
      </c>
    </row>
    <row r="250" spans="1:16" s="214" customFormat="1" ht="17.25" thickBot="1" x14ac:dyDescent="0.35">
      <c r="A250" s="78"/>
      <c r="B250" s="202">
        <v>3</v>
      </c>
      <c r="C250" s="95"/>
      <c r="D250" s="94">
        <v>3</v>
      </c>
      <c r="E250" s="95"/>
      <c r="F250" s="98">
        <v>2</v>
      </c>
      <c r="G250" s="138"/>
      <c r="H250" s="172">
        <v>1</v>
      </c>
      <c r="I250" s="145"/>
      <c r="J250" s="260">
        <v>4</v>
      </c>
      <c r="K250" s="196" t="s">
        <v>2866</v>
      </c>
      <c r="L250" s="12" t="s">
        <v>243</v>
      </c>
      <c r="M250" s="63">
        <v>5</v>
      </c>
      <c r="N250" s="62">
        <v>0</v>
      </c>
      <c r="O250" s="380" t="s">
        <v>1439</v>
      </c>
      <c r="P250" s="560" t="s">
        <v>2785</v>
      </c>
    </row>
    <row r="251" spans="1:16" s="214" customFormat="1" x14ac:dyDescent="0.3">
      <c r="A251" s="78"/>
      <c r="B251" s="202">
        <v>3</v>
      </c>
      <c r="C251" s="95"/>
      <c r="D251" s="94">
        <v>3</v>
      </c>
      <c r="E251" s="95"/>
      <c r="F251" s="96">
        <v>2</v>
      </c>
      <c r="G251" s="138"/>
      <c r="H251" s="140">
        <v>2</v>
      </c>
      <c r="I251" s="138" t="s">
        <v>2865</v>
      </c>
      <c r="J251" s="184">
        <v>5</v>
      </c>
      <c r="K251" s="106" t="s">
        <v>2864</v>
      </c>
      <c r="L251" s="11" t="s">
        <v>244</v>
      </c>
      <c r="M251" s="63">
        <v>5</v>
      </c>
      <c r="N251" s="62">
        <v>0</v>
      </c>
      <c r="O251" s="379" t="s">
        <v>1436</v>
      </c>
      <c r="P251" s="556" t="s">
        <v>2785</v>
      </c>
    </row>
    <row r="252" spans="1:16" s="214" customFormat="1" ht="17.25" thickBot="1" x14ac:dyDescent="0.35">
      <c r="A252" s="78"/>
      <c r="B252" s="202">
        <v>3</v>
      </c>
      <c r="C252" s="95"/>
      <c r="D252" s="94">
        <v>3</v>
      </c>
      <c r="E252" s="95"/>
      <c r="F252" s="102">
        <v>2</v>
      </c>
      <c r="G252" s="138"/>
      <c r="H252" s="172">
        <v>3</v>
      </c>
      <c r="I252" s="267" t="s">
        <v>2860</v>
      </c>
      <c r="J252" s="209">
        <v>7</v>
      </c>
      <c r="K252" s="210" t="s">
        <v>2860</v>
      </c>
      <c r="L252" s="12" t="s">
        <v>245</v>
      </c>
      <c r="M252" s="63">
        <v>5</v>
      </c>
      <c r="N252" s="62">
        <v>0</v>
      </c>
      <c r="O252" s="380" t="s">
        <v>1440</v>
      </c>
      <c r="P252" s="560" t="s">
        <v>2785</v>
      </c>
    </row>
    <row r="253" spans="1:16" s="214" customFormat="1" x14ac:dyDescent="0.3">
      <c r="A253" s="78"/>
      <c r="B253" s="202">
        <v>3</v>
      </c>
      <c r="C253" s="95" t="s">
        <v>2247</v>
      </c>
      <c r="D253" s="94">
        <v>3</v>
      </c>
      <c r="E253" s="95" t="s">
        <v>2247</v>
      </c>
      <c r="F253" s="141">
        <v>3</v>
      </c>
      <c r="G253" s="150" t="s">
        <v>2863</v>
      </c>
      <c r="H253" s="88">
        <v>1</v>
      </c>
      <c r="I253" s="268" t="s">
        <v>2863</v>
      </c>
      <c r="J253" s="197"/>
      <c r="K253" s="269"/>
      <c r="L253" s="11" t="s">
        <v>246</v>
      </c>
      <c r="M253" s="63">
        <v>4</v>
      </c>
      <c r="N253" s="62">
        <v>0</v>
      </c>
      <c r="O253" s="379" t="s">
        <v>1441</v>
      </c>
      <c r="P253" s="556" t="s">
        <v>2785</v>
      </c>
    </row>
    <row r="254" spans="1:16" s="214" customFormat="1" x14ac:dyDescent="0.3">
      <c r="A254" s="78"/>
      <c r="B254" s="202">
        <v>3</v>
      </c>
      <c r="C254" s="95"/>
      <c r="D254" s="94">
        <v>3</v>
      </c>
      <c r="E254" s="95"/>
      <c r="F254" s="211">
        <v>3</v>
      </c>
      <c r="G254" s="138"/>
      <c r="H254" s="98">
        <v>2</v>
      </c>
      <c r="I254" s="270" t="s">
        <v>2862</v>
      </c>
      <c r="J254" s="94">
        <v>6</v>
      </c>
      <c r="K254" s="152" t="s">
        <v>2861</v>
      </c>
      <c r="L254" s="2" t="s">
        <v>247</v>
      </c>
      <c r="M254" s="63">
        <v>5</v>
      </c>
      <c r="N254" s="62">
        <v>0</v>
      </c>
      <c r="O254" s="376" t="s">
        <v>1442</v>
      </c>
      <c r="P254" s="557" t="s">
        <v>2785</v>
      </c>
    </row>
    <row r="255" spans="1:16" s="214" customFormat="1" ht="17.25" thickBot="1" x14ac:dyDescent="0.35">
      <c r="A255" s="78"/>
      <c r="B255" s="271">
        <v>3</v>
      </c>
      <c r="C255" s="95"/>
      <c r="D255" s="115">
        <v>3</v>
      </c>
      <c r="E255" s="95"/>
      <c r="F255" s="272">
        <v>3</v>
      </c>
      <c r="G255" s="138"/>
      <c r="H255" s="117">
        <v>3</v>
      </c>
      <c r="I255" s="273" t="s">
        <v>2860</v>
      </c>
      <c r="J255" s="102">
        <v>7</v>
      </c>
      <c r="K255" s="180" t="s">
        <v>2860</v>
      </c>
      <c r="L255" s="12" t="s">
        <v>248</v>
      </c>
      <c r="M255" s="63">
        <v>5</v>
      </c>
      <c r="N255" s="62">
        <v>0</v>
      </c>
      <c r="O255" s="380" t="s">
        <v>1440</v>
      </c>
      <c r="P255" s="560" t="s">
        <v>2785</v>
      </c>
    </row>
    <row r="256" spans="1:16" s="214" customFormat="1" ht="32.25" customHeight="1" thickBot="1" x14ac:dyDescent="0.35">
      <c r="A256" s="78"/>
      <c r="B256" s="193">
        <v>4</v>
      </c>
      <c r="C256" s="89" t="s">
        <v>2218</v>
      </c>
      <c r="D256" s="184">
        <v>1</v>
      </c>
      <c r="E256" s="87" t="s">
        <v>2859</v>
      </c>
      <c r="F256" s="88">
        <v>1</v>
      </c>
      <c r="G256" s="87" t="s">
        <v>2858</v>
      </c>
      <c r="H256" s="88">
        <v>1</v>
      </c>
      <c r="I256" s="89" t="s">
        <v>2258</v>
      </c>
      <c r="J256" s="86"/>
      <c r="K256" s="92"/>
      <c r="L256" s="11" t="s">
        <v>249</v>
      </c>
      <c r="M256" s="63">
        <v>4</v>
      </c>
      <c r="N256" s="62">
        <v>0</v>
      </c>
      <c r="O256" s="379" t="s">
        <v>1443</v>
      </c>
      <c r="P256" s="556" t="s">
        <v>2785</v>
      </c>
    </row>
    <row r="257" spans="1:16" s="214" customFormat="1" ht="17.25" thickBot="1" x14ac:dyDescent="0.35">
      <c r="A257" s="78"/>
      <c r="B257" s="202">
        <v>4</v>
      </c>
      <c r="C257" s="97"/>
      <c r="D257" s="195">
        <v>1</v>
      </c>
      <c r="E257" s="95"/>
      <c r="F257" s="96">
        <v>1</v>
      </c>
      <c r="G257" s="95"/>
      <c r="H257" s="98">
        <v>1</v>
      </c>
      <c r="I257" s="97"/>
      <c r="J257" s="140">
        <v>1</v>
      </c>
      <c r="K257" s="101" t="s">
        <v>2857</v>
      </c>
      <c r="L257" s="2" t="s">
        <v>250</v>
      </c>
      <c r="M257" s="63">
        <v>5</v>
      </c>
      <c r="N257" s="62">
        <v>0</v>
      </c>
      <c r="O257" s="376" t="s">
        <v>1444</v>
      </c>
      <c r="P257" s="557" t="s">
        <v>2785</v>
      </c>
    </row>
    <row r="258" spans="1:16" s="214" customFormat="1" ht="17.25" thickBot="1" x14ac:dyDescent="0.35">
      <c r="A258" s="78"/>
      <c r="B258" s="202">
        <v>4</v>
      </c>
      <c r="C258" s="97"/>
      <c r="D258" s="195">
        <v>1</v>
      </c>
      <c r="E258" s="95"/>
      <c r="F258" s="96">
        <v>1</v>
      </c>
      <c r="G258" s="95"/>
      <c r="H258" s="98">
        <v>1</v>
      </c>
      <c r="I258" s="97"/>
      <c r="J258" s="140">
        <v>2</v>
      </c>
      <c r="K258" s="101" t="s">
        <v>2856</v>
      </c>
      <c r="L258" s="2" t="s">
        <v>251</v>
      </c>
      <c r="M258" s="63">
        <v>5</v>
      </c>
      <c r="N258" s="62">
        <v>0</v>
      </c>
      <c r="O258" s="376" t="s">
        <v>1445</v>
      </c>
      <c r="P258" s="557" t="s">
        <v>2785</v>
      </c>
    </row>
    <row r="259" spans="1:16" s="214" customFormat="1" ht="17.25" thickBot="1" x14ac:dyDescent="0.35">
      <c r="A259" s="78"/>
      <c r="B259" s="202">
        <v>4</v>
      </c>
      <c r="C259" s="97"/>
      <c r="D259" s="195">
        <v>1</v>
      </c>
      <c r="E259" s="95"/>
      <c r="F259" s="96">
        <v>1</v>
      </c>
      <c r="G259" s="95"/>
      <c r="H259" s="98">
        <v>1</v>
      </c>
      <c r="I259" s="97"/>
      <c r="J259" s="140">
        <v>3</v>
      </c>
      <c r="K259" s="101" t="s">
        <v>2855</v>
      </c>
      <c r="L259" s="2" t="s">
        <v>252</v>
      </c>
      <c r="M259" s="63">
        <v>5</v>
      </c>
      <c r="N259" s="62">
        <v>0</v>
      </c>
      <c r="O259" s="376" t="s">
        <v>1446</v>
      </c>
      <c r="P259" s="557" t="s">
        <v>2785</v>
      </c>
    </row>
    <row r="260" spans="1:16" s="214" customFormat="1" ht="17.25" thickBot="1" x14ac:dyDescent="0.35">
      <c r="A260" s="78"/>
      <c r="B260" s="202">
        <v>4</v>
      </c>
      <c r="C260" s="97"/>
      <c r="D260" s="195">
        <v>1</v>
      </c>
      <c r="E260" s="95"/>
      <c r="F260" s="96">
        <v>1</v>
      </c>
      <c r="G260" s="95"/>
      <c r="H260" s="98">
        <v>1</v>
      </c>
      <c r="I260" s="97"/>
      <c r="J260" s="140">
        <v>5</v>
      </c>
      <c r="K260" s="101" t="s">
        <v>2854</v>
      </c>
      <c r="L260" s="2" t="s">
        <v>253</v>
      </c>
      <c r="M260" s="63">
        <v>5</v>
      </c>
      <c r="N260" s="62">
        <v>0</v>
      </c>
      <c r="O260" s="376" t="s">
        <v>1447</v>
      </c>
      <c r="P260" s="557" t="s">
        <v>2785</v>
      </c>
    </row>
    <row r="261" spans="1:16" s="214" customFormat="1" ht="17.25" thickBot="1" x14ac:dyDescent="0.35">
      <c r="A261" s="78"/>
      <c r="B261" s="202">
        <v>4</v>
      </c>
      <c r="C261" s="97"/>
      <c r="D261" s="195">
        <v>1</v>
      </c>
      <c r="E261" s="95"/>
      <c r="F261" s="96">
        <v>1</v>
      </c>
      <c r="G261" s="95"/>
      <c r="H261" s="98">
        <v>1</v>
      </c>
      <c r="I261" s="97"/>
      <c r="J261" s="140">
        <v>8</v>
      </c>
      <c r="K261" s="101" t="s">
        <v>2853</v>
      </c>
      <c r="L261" s="2" t="s">
        <v>254</v>
      </c>
      <c r="M261" s="63">
        <v>5</v>
      </c>
      <c r="N261" s="62">
        <v>0</v>
      </c>
      <c r="O261" s="376" t="s">
        <v>1448</v>
      </c>
      <c r="P261" s="557" t="s">
        <v>2785</v>
      </c>
    </row>
    <row r="262" spans="1:16" s="214" customFormat="1" ht="17.25" thickBot="1" x14ac:dyDescent="0.35">
      <c r="A262" s="78"/>
      <c r="B262" s="202">
        <v>4</v>
      </c>
      <c r="C262" s="97"/>
      <c r="D262" s="195">
        <v>1</v>
      </c>
      <c r="E262" s="95"/>
      <c r="F262" s="96">
        <v>1</v>
      </c>
      <c r="G262" s="95"/>
      <c r="H262" s="98">
        <v>1</v>
      </c>
      <c r="I262" s="97"/>
      <c r="J262" s="172">
        <v>10</v>
      </c>
      <c r="K262" s="196" t="s">
        <v>2852</v>
      </c>
      <c r="L262" s="12" t="s">
        <v>255</v>
      </c>
      <c r="M262" s="63">
        <v>5</v>
      </c>
      <c r="N262" s="62">
        <v>0</v>
      </c>
      <c r="O262" s="380" t="s">
        <v>1449</v>
      </c>
      <c r="P262" s="560" t="s">
        <v>2785</v>
      </c>
    </row>
    <row r="263" spans="1:16" s="214" customFormat="1" ht="17.25" thickBot="1" x14ac:dyDescent="0.35">
      <c r="A263" s="78"/>
      <c r="B263" s="202">
        <v>4</v>
      </c>
      <c r="C263" s="97"/>
      <c r="D263" s="195">
        <v>1</v>
      </c>
      <c r="E263" s="95"/>
      <c r="F263" s="96">
        <v>1</v>
      </c>
      <c r="G263" s="95"/>
      <c r="H263" s="141">
        <v>2</v>
      </c>
      <c r="I263" s="150" t="s">
        <v>2851</v>
      </c>
      <c r="J263" s="86"/>
      <c r="K263" s="365"/>
      <c r="L263" s="11" t="s">
        <v>256</v>
      </c>
      <c r="M263" s="63">
        <v>4</v>
      </c>
      <c r="N263" s="62">
        <v>0</v>
      </c>
      <c r="O263" s="391" t="s">
        <v>1450</v>
      </c>
      <c r="P263" s="556" t="s">
        <v>2785</v>
      </c>
    </row>
    <row r="264" spans="1:16" s="214" customFormat="1" ht="17.25" thickBot="1" x14ac:dyDescent="0.35">
      <c r="A264" s="78"/>
      <c r="B264" s="202">
        <v>4</v>
      </c>
      <c r="C264" s="97"/>
      <c r="D264" s="195">
        <v>1</v>
      </c>
      <c r="E264" s="95"/>
      <c r="F264" s="116">
        <v>1</v>
      </c>
      <c r="G264" s="95"/>
      <c r="H264" s="144">
        <v>2</v>
      </c>
      <c r="I264" s="138"/>
      <c r="J264" s="140">
        <v>4</v>
      </c>
      <c r="K264" s="101" t="s">
        <v>2850</v>
      </c>
      <c r="L264" s="2" t="s">
        <v>257</v>
      </c>
      <c r="M264" s="63">
        <v>5</v>
      </c>
      <c r="N264" s="62">
        <v>0</v>
      </c>
      <c r="O264" s="376" t="s">
        <v>1451</v>
      </c>
      <c r="P264" s="557" t="s">
        <v>2785</v>
      </c>
    </row>
    <row r="265" spans="1:16" s="214" customFormat="1" ht="17.25" thickBot="1" x14ac:dyDescent="0.35">
      <c r="A265" s="78"/>
      <c r="B265" s="202">
        <v>4</v>
      </c>
      <c r="C265" s="97"/>
      <c r="D265" s="195">
        <v>1</v>
      </c>
      <c r="E265" s="95"/>
      <c r="F265" s="116">
        <v>1</v>
      </c>
      <c r="G265" s="95"/>
      <c r="H265" s="211">
        <v>2</v>
      </c>
      <c r="I265" s="138"/>
      <c r="J265" s="140">
        <v>6</v>
      </c>
      <c r="K265" s="101" t="s">
        <v>2849</v>
      </c>
      <c r="L265" s="2" t="s">
        <v>258</v>
      </c>
      <c r="M265" s="63">
        <v>5</v>
      </c>
      <c r="N265" s="62">
        <v>0</v>
      </c>
      <c r="O265" s="376" t="s">
        <v>1452</v>
      </c>
      <c r="P265" s="557" t="s">
        <v>2785</v>
      </c>
    </row>
    <row r="266" spans="1:16" s="214" customFormat="1" ht="17.25" thickBot="1" x14ac:dyDescent="0.35">
      <c r="A266" s="78"/>
      <c r="B266" s="202">
        <v>4</v>
      </c>
      <c r="C266" s="97"/>
      <c r="D266" s="195">
        <v>1</v>
      </c>
      <c r="E266" s="95"/>
      <c r="F266" s="116">
        <v>1</v>
      </c>
      <c r="G266" s="95"/>
      <c r="H266" s="211">
        <v>2</v>
      </c>
      <c r="I266" s="138"/>
      <c r="J266" s="140">
        <v>7</v>
      </c>
      <c r="K266" s="101" t="s">
        <v>2848</v>
      </c>
      <c r="L266" s="2" t="s">
        <v>259</v>
      </c>
      <c r="M266" s="63">
        <v>5</v>
      </c>
      <c r="N266" s="62">
        <v>0</v>
      </c>
      <c r="O266" s="376" t="s">
        <v>1453</v>
      </c>
      <c r="P266" s="557" t="s">
        <v>2785</v>
      </c>
    </row>
    <row r="267" spans="1:16" s="214" customFormat="1" ht="17.25" thickBot="1" x14ac:dyDescent="0.35">
      <c r="A267" s="78"/>
      <c r="B267" s="202">
        <v>4</v>
      </c>
      <c r="C267" s="97"/>
      <c r="D267" s="195">
        <v>1</v>
      </c>
      <c r="E267" s="95"/>
      <c r="F267" s="116">
        <v>1</v>
      </c>
      <c r="G267" s="95"/>
      <c r="H267" s="211">
        <v>2</v>
      </c>
      <c r="I267" s="138"/>
      <c r="J267" s="140">
        <v>9</v>
      </c>
      <c r="K267" s="101" t="s">
        <v>2847</v>
      </c>
      <c r="L267" s="2" t="s">
        <v>260</v>
      </c>
      <c r="M267" s="63">
        <v>5</v>
      </c>
      <c r="N267" s="62">
        <v>0</v>
      </c>
      <c r="O267" s="376" t="s">
        <v>1454</v>
      </c>
      <c r="P267" s="557" t="s">
        <v>2785</v>
      </c>
    </row>
    <row r="268" spans="1:16" s="214" customFormat="1" ht="17.25" thickBot="1" x14ac:dyDescent="0.35">
      <c r="A268" s="78"/>
      <c r="B268" s="202">
        <v>4</v>
      </c>
      <c r="C268" s="97"/>
      <c r="D268" s="195">
        <v>1</v>
      </c>
      <c r="E268" s="95"/>
      <c r="F268" s="116">
        <v>1</v>
      </c>
      <c r="G268" s="95"/>
      <c r="H268" s="211">
        <v>2</v>
      </c>
      <c r="I268" s="138"/>
      <c r="J268" s="140">
        <v>11</v>
      </c>
      <c r="K268" s="101" t="s">
        <v>2846</v>
      </c>
      <c r="L268" s="2" t="s">
        <v>261</v>
      </c>
      <c r="M268" s="63">
        <v>5</v>
      </c>
      <c r="N268" s="62">
        <v>0</v>
      </c>
      <c r="O268" s="376" t="s">
        <v>1455</v>
      </c>
      <c r="P268" s="557" t="s">
        <v>2785</v>
      </c>
    </row>
    <row r="269" spans="1:16" s="214" customFormat="1" ht="17.25" thickBot="1" x14ac:dyDescent="0.35">
      <c r="A269" s="78"/>
      <c r="B269" s="194">
        <v>4</v>
      </c>
      <c r="C269" s="97"/>
      <c r="D269" s="195">
        <v>1</v>
      </c>
      <c r="E269" s="95"/>
      <c r="F269" s="116">
        <v>1</v>
      </c>
      <c r="G269" s="95"/>
      <c r="H269" s="272">
        <v>2</v>
      </c>
      <c r="I269" s="138"/>
      <c r="J269" s="172">
        <v>13</v>
      </c>
      <c r="K269" s="196" t="s">
        <v>2845</v>
      </c>
      <c r="L269" s="12" t="s">
        <v>262</v>
      </c>
      <c r="M269" s="63">
        <v>5</v>
      </c>
      <c r="N269" s="62">
        <v>0</v>
      </c>
      <c r="O269" s="380" t="s">
        <v>1456</v>
      </c>
      <c r="P269" s="560" t="s">
        <v>2785</v>
      </c>
    </row>
    <row r="270" spans="1:16" s="214" customFormat="1" ht="17.25" thickBot="1" x14ac:dyDescent="0.35">
      <c r="A270" s="78"/>
      <c r="B270" s="193">
        <v>4</v>
      </c>
      <c r="C270" s="97"/>
      <c r="D270" s="195">
        <v>1</v>
      </c>
      <c r="E270" s="95"/>
      <c r="F270" s="88">
        <v>1</v>
      </c>
      <c r="G270" s="138"/>
      <c r="H270" s="88">
        <v>3</v>
      </c>
      <c r="I270" s="150" t="s">
        <v>2844</v>
      </c>
      <c r="J270" s="88">
        <v>14</v>
      </c>
      <c r="K270" s="92" t="s">
        <v>2843</v>
      </c>
      <c r="L270" s="11" t="s">
        <v>263</v>
      </c>
      <c r="M270" s="63">
        <v>5</v>
      </c>
      <c r="N270" s="62">
        <v>0</v>
      </c>
      <c r="O270" s="379" t="s">
        <v>1457</v>
      </c>
      <c r="P270" s="556" t="s">
        <v>2748</v>
      </c>
    </row>
    <row r="271" spans="1:16" s="214" customFormat="1" ht="17.25" thickBot="1" x14ac:dyDescent="0.35">
      <c r="A271" s="78"/>
      <c r="B271" s="202">
        <v>4</v>
      </c>
      <c r="C271" s="97"/>
      <c r="D271" s="195">
        <v>1</v>
      </c>
      <c r="E271" s="95"/>
      <c r="F271" s="96">
        <v>1</v>
      </c>
      <c r="G271" s="95"/>
      <c r="H271" s="96">
        <v>3</v>
      </c>
      <c r="I271" s="138"/>
      <c r="J271" s="98">
        <v>15</v>
      </c>
      <c r="K271" s="101" t="s">
        <v>2842</v>
      </c>
      <c r="L271" s="2" t="s">
        <v>264</v>
      </c>
      <c r="M271" s="63">
        <v>5</v>
      </c>
      <c r="N271" s="62">
        <v>0</v>
      </c>
      <c r="O271" s="376" t="s">
        <v>1458</v>
      </c>
      <c r="P271" s="557" t="s">
        <v>2785</v>
      </c>
    </row>
    <row r="272" spans="1:16" s="214" customFormat="1" ht="17.25" thickBot="1" x14ac:dyDescent="0.35">
      <c r="A272" s="78"/>
      <c r="B272" s="202">
        <v>4</v>
      </c>
      <c r="C272" s="97"/>
      <c r="D272" s="195">
        <v>1</v>
      </c>
      <c r="E272" s="95"/>
      <c r="F272" s="96">
        <v>1</v>
      </c>
      <c r="G272" s="95"/>
      <c r="H272" s="96">
        <v>3</v>
      </c>
      <c r="I272" s="138"/>
      <c r="J272" s="98">
        <v>16</v>
      </c>
      <c r="K272" s="101" t="s">
        <v>2841</v>
      </c>
      <c r="L272" s="2" t="s">
        <v>265</v>
      </c>
      <c r="M272" s="63">
        <v>5</v>
      </c>
      <c r="N272" s="62">
        <v>0</v>
      </c>
      <c r="O272" s="376" t="s">
        <v>1459</v>
      </c>
      <c r="P272" s="557" t="s">
        <v>2785</v>
      </c>
    </row>
    <row r="273" spans="1:16" s="214" customFormat="1" ht="17.25" thickBot="1" x14ac:dyDescent="0.35">
      <c r="A273" s="78"/>
      <c r="B273" s="202">
        <v>4</v>
      </c>
      <c r="C273" s="97"/>
      <c r="D273" s="195">
        <v>1</v>
      </c>
      <c r="E273" s="95"/>
      <c r="F273" s="96">
        <v>1</v>
      </c>
      <c r="G273" s="95"/>
      <c r="H273" s="96">
        <v>3</v>
      </c>
      <c r="I273" s="138"/>
      <c r="J273" s="98">
        <v>17</v>
      </c>
      <c r="K273" s="101" t="s">
        <v>2840</v>
      </c>
      <c r="L273" s="2" t="s">
        <v>266</v>
      </c>
      <c r="M273" s="63">
        <v>5</v>
      </c>
      <c r="N273" s="62">
        <v>0</v>
      </c>
      <c r="O273" s="376" t="s">
        <v>1460</v>
      </c>
      <c r="P273" s="557" t="s">
        <v>2785</v>
      </c>
    </row>
    <row r="274" spans="1:16" s="214" customFormat="1" ht="17.25" thickBot="1" x14ac:dyDescent="0.35">
      <c r="A274" s="78"/>
      <c r="B274" s="202">
        <v>4</v>
      </c>
      <c r="C274" s="97"/>
      <c r="D274" s="195">
        <v>1</v>
      </c>
      <c r="E274" s="95"/>
      <c r="F274" s="96">
        <v>1</v>
      </c>
      <c r="G274" s="95"/>
      <c r="H274" s="96">
        <v>3</v>
      </c>
      <c r="I274" s="138"/>
      <c r="J274" s="98">
        <v>18</v>
      </c>
      <c r="K274" s="101" t="s">
        <v>2839</v>
      </c>
      <c r="L274" s="2" t="s">
        <v>267</v>
      </c>
      <c r="M274" s="63">
        <v>5</v>
      </c>
      <c r="N274" s="62">
        <v>0</v>
      </c>
      <c r="O274" s="376" t="s">
        <v>1461</v>
      </c>
      <c r="P274" s="557" t="s">
        <v>2785</v>
      </c>
    </row>
    <row r="275" spans="1:16" s="214" customFormat="1" ht="17.25" thickBot="1" x14ac:dyDescent="0.35">
      <c r="A275" s="78"/>
      <c r="B275" s="202">
        <v>4</v>
      </c>
      <c r="C275" s="97"/>
      <c r="D275" s="195">
        <v>1</v>
      </c>
      <c r="E275" s="95"/>
      <c r="F275" s="116">
        <v>1</v>
      </c>
      <c r="G275" s="95"/>
      <c r="H275" s="116">
        <v>3</v>
      </c>
      <c r="I275" s="138"/>
      <c r="J275" s="96">
        <v>19</v>
      </c>
      <c r="K275" s="152" t="s">
        <v>2838</v>
      </c>
      <c r="L275" s="2" t="s">
        <v>268</v>
      </c>
      <c r="M275" s="63">
        <v>5</v>
      </c>
      <c r="N275" s="62">
        <v>0</v>
      </c>
      <c r="O275" s="376" t="s">
        <v>1462</v>
      </c>
      <c r="P275" s="557" t="s">
        <v>2785</v>
      </c>
    </row>
    <row r="276" spans="1:16" s="214" customFormat="1" ht="17.25" thickBot="1" x14ac:dyDescent="0.35">
      <c r="A276" s="78"/>
      <c r="B276" s="198">
        <v>4</v>
      </c>
      <c r="C276" s="97"/>
      <c r="D276" s="195">
        <v>1</v>
      </c>
      <c r="E276" s="95"/>
      <c r="F276" s="116">
        <v>1</v>
      </c>
      <c r="G276" s="95"/>
      <c r="H276" s="116">
        <v>3</v>
      </c>
      <c r="I276" s="138"/>
      <c r="J276" s="103">
        <v>20</v>
      </c>
      <c r="K276" s="106" t="s">
        <v>2837</v>
      </c>
      <c r="L276" s="12" t="s">
        <v>269</v>
      </c>
      <c r="M276" s="63">
        <v>5</v>
      </c>
      <c r="N276" s="62">
        <v>0</v>
      </c>
      <c r="O276" s="380" t="s">
        <v>1463</v>
      </c>
      <c r="P276" s="560" t="s">
        <v>2785</v>
      </c>
    </row>
    <row r="277" spans="1:16" s="214" customFormat="1" ht="30.75" customHeight="1" thickBot="1" x14ac:dyDescent="0.35">
      <c r="A277" s="78"/>
      <c r="B277" s="212">
        <v>4</v>
      </c>
      <c r="C277" s="97" t="s">
        <v>2247</v>
      </c>
      <c r="D277" s="195">
        <v>1</v>
      </c>
      <c r="E277" s="95" t="s">
        <v>2247</v>
      </c>
      <c r="F277" s="86">
        <v>2</v>
      </c>
      <c r="G277" s="89" t="s">
        <v>2836</v>
      </c>
      <c r="H277" s="274">
        <v>1</v>
      </c>
      <c r="I277" s="150" t="s">
        <v>2835</v>
      </c>
      <c r="J277" s="258">
        <v>1</v>
      </c>
      <c r="K277" s="92" t="s">
        <v>2834</v>
      </c>
      <c r="L277" s="1" t="s">
        <v>270</v>
      </c>
      <c r="M277" s="63">
        <v>5</v>
      </c>
      <c r="N277" s="62">
        <v>0</v>
      </c>
      <c r="O277" s="382" t="s">
        <v>1464</v>
      </c>
      <c r="P277" s="556" t="s">
        <v>2785</v>
      </c>
    </row>
    <row r="278" spans="1:16" s="214" customFormat="1" ht="17.25" thickBot="1" x14ac:dyDescent="0.35">
      <c r="A278" s="78"/>
      <c r="B278" s="202">
        <v>4</v>
      </c>
      <c r="C278" s="97"/>
      <c r="D278" s="195">
        <v>1</v>
      </c>
      <c r="E278" s="95"/>
      <c r="F278" s="94">
        <v>2</v>
      </c>
      <c r="G278" s="97"/>
      <c r="H278" s="218">
        <v>1</v>
      </c>
      <c r="I278" s="138"/>
      <c r="J278" s="220">
        <v>2</v>
      </c>
      <c r="K278" s="139" t="s">
        <v>2833</v>
      </c>
      <c r="L278" s="2" t="s">
        <v>271</v>
      </c>
      <c r="M278" s="63">
        <v>5</v>
      </c>
      <c r="N278" s="62">
        <v>0</v>
      </c>
      <c r="O278" s="376" t="s">
        <v>1465</v>
      </c>
      <c r="P278" s="557" t="s">
        <v>2785</v>
      </c>
    </row>
    <row r="279" spans="1:16" s="214" customFormat="1" ht="17.25" thickBot="1" x14ac:dyDescent="0.35">
      <c r="A279" s="78"/>
      <c r="B279" s="202">
        <v>4</v>
      </c>
      <c r="C279" s="97"/>
      <c r="D279" s="195">
        <v>1</v>
      </c>
      <c r="E279" s="95"/>
      <c r="F279" s="94">
        <v>2</v>
      </c>
      <c r="G279" s="97"/>
      <c r="H279" s="218">
        <v>1</v>
      </c>
      <c r="I279" s="138"/>
      <c r="J279" s="220">
        <v>8</v>
      </c>
      <c r="K279" s="101" t="s">
        <v>2832</v>
      </c>
      <c r="L279" s="2" t="s">
        <v>272</v>
      </c>
      <c r="M279" s="63">
        <v>5</v>
      </c>
      <c r="N279" s="62">
        <v>0</v>
      </c>
      <c r="O279" s="376" t="s">
        <v>1466</v>
      </c>
      <c r="P279" s="557" t="s">
        <v>2785</v>
      </c>
    </row>
    <row r="280" spans="1:16" s="214" customFormat="1" ht="17.25" thickBot="1" x14ac:dyDescent="0.35">
      <c r="A280" s="78"/>
      <c r="B280" s="202">
        <v>4</v>
      </c>
      <c r="C280" s="97"/>
      <c r="D280" s="195">
        <v>1</v>
      </c>
      <c r="E280" s="95"/>
      <c r="F280" s="187">
        <v>2</v>
      </c>
      <c r="G280" s="97"/>
      <c r="H280" s="275">
        <v>1</v>
      </c>
      <c r="I280" s="138"/>
      <c r="J280" s="260">
        <v>9</v>
      </c>
      <c r="K280" s="196" t="s">
        <v>2831</v>
      </c>
      <c r="L280" s="10" t="s">
        <v>273</v>
      </c>
      <c r="M280" s="66">
        <v>5</v>
      </c>
      <c r="N280" s="67">
        <v>0</v>
      </c>
      <c r="O280" s="378" t="s">
        <v>1467</v>
      </c>
      <c r="P280" s="557" t="s">
        <v>2785</v>
      </c>
    </row>
    <row r="281" spans="1:16" s="214" customFormat="1" ht="17.25" thickBot="1" x14ac:dyDescent="0.35">
      <c r="A281" s="78"/>
      <c r="B281" s="202">
        <v>4</v>
      </c>
      <c r="C281" s="97"/>
      <c r="D281" s="195">
        <v>1</v>
      </c>
      <c r="E281" s="95"/>
      <c r="F281" s="96">
        <v>2</v>
      </c>
      <c r="G281" s="97"/>
      <c r="H281" s="137">
        <v>2</v>
      </c>
      <c r="I281" s="150" t="s">
        <v>2830</v>
      </c>
      <c r="J281" s="91">
        <v>3</v>
      </c>
      <c r="K281" s="92" t="s">
        <v>2829</v>
      </c>
      <c r="L281" s="11" t="s">
        <v>274</v>
      </c>
      <c r="M281" s="68">
        <v>5</v>
      </c>
      <c r="N281" s="64">
        <v>0</v>
      </c>
      <c r="O281" s="379" t="s">
        <v>1468</v>
      </c>
      <c r="P281" s="557" t="s">
        <v>2785</v>
      </c>
    </row>
    <row r="282" spans="1:16" s="214" customFormat="1" ht="17.25" thickBot="1" x14ac:dyDescent="0.35">
      <c r="A282" s="78"/>
      <c r="B282" s="202">
        <v>4</v>
      </c>
      <c r="C282" s="97"/>
      <c r="D282" s="195">
        <v>1</v>
      </c>
      <c r="E282" s="95"/>
      <c r="F282" s="96">
        <v>2</v>
      </c>
      <c r="G282" s="97"/>
      <c r="H282" s="141">
        <v>2</v>
      </c>
      <c r="I282" s="138"/>
      <c r="J282" s="100">
        <v>4</v>
      </c>
      <c r="K282" s="168" t="s">
        <v>2828</v>
      </c>
      <c r="L282" s="2" t="s">
        <v>275</v>
      </c>
      <c r="M282" s="63">
        <v>5</v>
      </c>
      <c r="N282" s="62">
        <v>0</v>
      </c>
      <c r="O282" s="386" t="s">
        <v>1469</v>
      </c>
      <c r="P282" s="557" t="s">
        <v>2785</v>
      </c>
    </row>
    <row r="283" spans="1:16" s="214" customFormat="1" ht="17.25" thickBot="1" x14ac:dyDescent="0.35">
      <c r="A283" s="78"/>
      <c r="B283" s="202">
        <v>4</v>
      </c>
      <c r="C283" s="97"/>
      <c r="D283" s="195">
        <v>1</v>
      </c>
      <c r="E283" s="95"/>
      <c r="F283" s="96">
        <v>2</v>
      </c>
      <c r="G283" s="97"/>
      <c r="H283" s="141">
        <v>2</v>
      </c>
      <c r="I283" s="138"/>
      <c r="J283" s="100">
        <v>5</v>
      </c>
      <c r="K283" s="101" t="s">
        <v>2827</v>
      </c>
      <c r="L283" s="2" t="s">
        <v>276</v>
      </c>
      <c r="M283" s="63">
        <v>5</v>
      </c>
      <c r="N283" s="62">
        <v>0</v>
      </c>
      <c r="O283" s="376" t="s">
        <v>1470</v>
      </c>
      <c r="P283" s="557" t="s">
        <v>2785</v>
      </c>
    </row>
    <row r="284" spans="1:16" s="214" customFormat="1" ht="17.25" thickBot="1" x14ac:dyDescent="0.35">
      <c r="A284" s="78"/>
      <c r="B284" s="202">
        <v>4</v>
      </c>
      <c r="C284" s="97"/>
      <c r="D284" s="195">
        <v>1</v>
      </c>
      <c r="E284" s="95"/>
      <c r="F284" s="96">
        <v>2</v>
      </c>
      <c r="G284" s="97"/>
      <c r="H284" s="96">
        <v>2</v>
      </c>
      <c r="I284" s="138"/>
      <c r="J284" s="100">
        <v>6</v>
      </c>
      <c r="K284" s="168" t="s">
        <v>2826</v>
      </c>
      <c r="L284" s="2" t="s">
        <v>277</v>
      </c>
      <c r="M284" s="63">
        <v>5</v>
      </c>
      <c r="N284" s="62">
        <v>0</v>
      </c>
      <c r="O284" s="376" t="s">
        <v>1471</v>
      </c>
      <c r="P284" s="557" t="s">
        <v>2785</v>
      </c>
    </row>
    <row r="285" spans="1:16" s="214" customFormat="1" ht="31.5" customHeight="1" thickBot="1" x14ac:dyDescent="0.35">
      <c r="A285" s="78"/>
      <c r="B285" s="194">
        <v>4</v>
      </c>
      <c r="C285" s="97"/>
      <c r="D285" s="195">
        <v>1</v>
      </c>
      <c r="E285" s="95"/>
      <c r="F285" s="116">
        <v>2</v>
      </c>
      <c r="G285" s="97"/>
      <c r="H285" s="227">
        <v>3</v>
      </c>
      <c r="I285" s="126" t="s">
        <v>2825</v>
      </c>
      <c r="J285" s="227">
        <v>7</v>
      </c>
      <c r="K285" s="196" t="s">
        <v>2824</v>
      </c>
      <c r="L285" s="12" t="s">
        <v>278</v>
      </c>
      <c r="M285" s="69">
        <v>5</v>
      </c>
      <c r="N285" s="65">
        <v>0</v>
      </c>
      <c r="O285" s="380" t="s">
        <v>1472</v>
      </c>
      <c r="P285" s="558" t="s">
        <v>2785</v>
      </c>
    </row>
    <row r="286" spans="1:16" s="214" customFormat="1" ht="50.25" customHeight="1" thickBot="1" x14ac:dyDescent="0.35">
      <c r="A286" s="78"/>
      <c r="B286" s="193">
        <v>4</v>
      </c>
      <c r="C286" s="97"/>
      <c r="D286" s="195">
        <v>1</v>
      </c>
      <c r="E286" s="95"/>
      <c r="F286" s="137">
        <v>3</v>
      </c>
      <c r="G286" s="150" t="s">
        <v>2823</v>
      </c>
      <c r="H286" s="100">
        <v>1</v>
      </c>
      <c r="I286" s="104" t="s">
        <v>2822</v>
      </c>
      <c r="J286" s="105">
        <v>1</v>
      </c>
      <c r="K286" s="106" t="s">
        <v>2821</v>
      </c>
      <c r="L286" s="36" t="s">
        <v>279</v>
      </c>
      <c r="M286" s="440">
        <v>5</v>
      </c>
      <c r="N286" s="441">
        <v>0</v>
      </c>
      <c r="O286" s="465" t="s">
        <v>1473</v>
      </c>
      <c r="P286" s="402" t="s">
        <v>2785</v>
      </c>
    </row>
    <row r="287" spans="1:16" s="214" customFormat="1" ht="53.25" customHeight="1" thickBot="1" x14ac:dyDescent="0.35">
      <c r="A287" s="78"/>
      <c r="B287" s="202">
        <v>4</v>
      </c>
      <c r="C287" s="97"/>
      <c r="D287" s="195">
        <v>1</v>
      </c>
      <c r="E287" s="95"/>
      <c r="F287" s="211">
        <v>3</v>
      </c>
      <c r="G287" s="138"/>
      <c r="H287" s="100">
        <v>2</v>
      </c>
      <c r="I287" s="133" t="s">
        <v>2820</v>
      </c>
      <c r="J287" s="232">
        <v>1</v>
      </c>
      <c r="K287" s="192" t="s">
        <v>2819</v>
      </c>
      <c r="L287" s="24" t="s">
        <v>280</v>
      </c>
      <c r="M287" s="75">
        <v>5</v>
      </c>
      <c r="N287" s="76">
        <v>0</v>
      </c>
      <c r="O287" s="394" t="s">
        <v>1474</v>
      </c>
      <c r="P287" s="399" t="s">
        <v>2785</v>
      </c>
    </row>
    <row r="288" spans="1:16" s="214" customFormat="1" ht="48.75" customHeight="1" thickBot="1" x14ac:dyDescent="0.35">
      <c r="A288" s="78"/>
      <c r="B288" s="202">
        <v>4</v>
      </c>
      <c r="C288" s="97"/>
      <c r="D288" s="195">
        <v>1</v>
      </c>
      <c r="E288" s="95"/>
      <c r="F288" s="272">
        <v>3</v>
      </c>
      <c r="G288" s="138"/>
      <c r="H288" s="105">
        <v>3</v>
      </c>
      <c r="I288" s="138" t="s">
        <v>2818</v>
      </c>
      <c r="J288" s="105">
        <v>1</v>
      </c>
      <c r="K288" s="106" t="s">
        <v>2817</v>
      </c>
      <c r="L288" s="37" t="s">
        <v>281</v>
      </c>
      <c r="M288" s="75">
        <v>5</v>
      </c>
      <c r="N288" s="76">
        <v>0</v>
      </c>
      <c r="O288" s="392" t="s">
        <v>1475</v>
      </c>
      <c r="P288" s="399" t="s">
        <v>2785</v>
      </c>
    </row>
    <row r="289" spans="1:16" s="214" customFormat="1" ht="30.75" thickBot="1" x14ac:dyDescent="0.35">
      <c r="A289" s="78"/>
      <c r="B289" s="198">
        <v>4</v>
      </c>
      <c r="C289" s="97"/>
      <c r="D289" s="195">
        <v>1</v>
      </c>
      <c r="E289" s="95"/>
      <c r="F289" s="276">
        <v>3</v>
      </c>
      <c r="G289" s="138"/>
      <c r="H289" s="232">
        <v>3</v>
      </c>
      <c r="I289" s="138"/>
      <c r="J289" s="232">
        <v>2</v>
      </c>
      <c r="K289" s="192" t="s">
        <v>2816</v>
      </c>
      <c r="L289" s="24" t="s">
        <v>282</v>
      </c>
      <c r="M289" s="75">
        <v>5</v>
      </c>
      <c r="N289" s="76">
        <v>0</v>
      </c>
      <c r="O289" s="394" t="s">
        <v>1476</v>
      </c>
      <c r="P289" s="406" t="s">
        <v>2785</v>
      </c>
    </row>
    <row r="290" spans="1:16" s="214" customFormat="1" ht="33.75" customHeight="1" thickBot="1" x14ac:dyDescent="0.35">
      <c r="A290" s="78"/>
      <c r="B290" s="212">
        <v>4</v>
      </c>
      <c r="C290" s="97" t="s">
        <v>2247</v>
      </c>
      <c r="D290" s="195">
        <v>1</v>
      </c>
      <c r="E290" s="95" t="s">
        <v>2247</v>
      </c>
      <c r="F290" s="137">
        <v>4</v>
      </c>
      <c r="G290" s="150" t="s">
        <v>2815</v>
      </c>
      <c r="H290" s="137">
        <v>1</v>
      </c>
      <c r="I290" s="150" t="s">
        <v>2613</v>
      </c>
      <c r="J290" s="100">
        <v>1</v>
      </c>
      <c r="K290" s="139" t="s">
        <v>2814</v>
      </c>
      <c r="L290" s="11" t="s">
        <v>283</v>
      </c>
      <c r="M290" s="63">
        <v>5</v>
      </c>
      <c r="N290" s="62">
        <v>0</v>
      </c>
      <c r="O290" s="379" t="s">
        <v>1477</v>
      </c>
      <c r="P290" s="556" t="s">
        <v>2785</v>
      </c>
    </row>
    <row r="291" spans="1:16" s="214" customFormat="1" ht="17.25" thickBot="1" x14ac:dyDescent="0.35">
      <c r="A291" s="78"/>
      <c r="B291" s="202">
        <v>4</v>
      </c>
      <c r="C291" s="97"/>
      <c r="D291" s="195">
        <v>1</v>
      </c>
      <c r="E291" s="95"/>
      <c r="F291" s="211">
        <v>4</v>
      </c>
      <c r="G291" s="138"/>
      <c r="H291" s="141">
        <v>1</v>
      </c>
      <c r="I291" s="138"/>
      <c r="J291" s="100">
        <v>2</v>
      </c>
      <c r="K291" s="139" t="s">
        <v>2813</v>
      </c>
      <c r="L291" s="2" t="s">
        <v>284</v>
      </c>
      <c r="M291" s="63">
        <v>5</v>
      </c>
      <c r="N291" s="62">
        <v>0</v>
      </c>
      <c r="O291" s="376" t="s">
        <v>1478</v>
      </c>
      <c r="P291" s="557" t="s">
        <v>2785</v>
      </c>
    </row>
    <row r="292" spans="1:16" s="214" customFormat="1" ht="17.25" thickBot="1" x14ac:dyDescent="0.35">
      <c r="A292" s="78"/>
      <c r="B292" s="202">
        <v>4</v>
      </c>
      <c r="C292" s="97"/>
      <c r="D292" s="195">
        <v>1</v>
      </c>
      <c r="E292" s="95"/>
      <c r="F292" s="211">
        <v>4</v>
      </c>
      <c r="G292" s="138"/>
      <c r="H292" s="141">
        <v>1</v>
      </c>
      <c r="I292" s="138"/>
      <c r="J292" s="100">
        <v>3</v>
      </c>
      <c r="K292" s="139" t="s">
        <v>2812</v>
      </c>
      <c r="L292" s="2" t="s">
        <v>285</v>
      </c>
      <c r="M292" s="63">
        <v>5</v>
      </c>
      <c r="N292" s="62">
        <v>0</v>
      </c>
      <c r="O292" s="376" t="s">
        <v>1479</v>
      </c>
      <c r="P292" s="557" t="s">
        <v>2785</v>
      </c>
    </row>
    <row r="293" spans="1:16" s="214" customFormat="1" ht="17.25" customHeight="1" thickBot="1" x14ac:dyDescent="0.35">
      <c r="A293" s="78"/>
      <c r="B293" s="202">
        <v>4</v>
      </c>
      <c r="C293" s="97"/>
      <c r="D293" s="195">
        <v>1</v>
      </c>
      <c r="E293" s="95"/>
      <c r="F293" s="211">
        <v>4</v>
      </c>
      <c r="G293" s="138"/>
      <c r="H293" s="141">
        <v>1</v>
      </c>
      <c r="I293" s="138"/>
      <c r="J293" s="100">
        <v>4</v>
      </c>
      <c r="K293" s="139" t="s">
        <v>2811</v>
      </c>
      <c r="L293" s="2" t="s">
        <v>286</v>
      </c>
      <c r="M293" s="63">
        <v>5</v>
      </c>
      <c r="N293" s="62">
        <v>0</v>
      </c>
      <c r="O293" s="376" t="s">
        <v>1480</v>
      </c>
      <c r="P293" s="557" t="s">
        <v>2785</v>
      </c>
    </row>
    <row r="294" spans="1:16" s="214" customFormat="1" ht="17.25" thickBot="1" x14ac:dyDescent="0.35">
      <c r="A294" s="78"/>
      <c r="B294" s="202">
        <v>4</v>
      </c>
      <c r="C294" s="97"/>
      <c r="D294" s="195">
        <v>1</v>
      </c>
      <c r="E294" s="95"/>
      <c r="F294" s="211">
        <v>4</v>
      </c>
      <c r="G294" s="138"/>
      <c r="H294" s="141">
        <v>1</v>
      </c>
      <c r="I294" s="138"/>
      <c r="J294" s="100">
        <v>5</v>
      </c>
      <c r="K294" s="139" t="s">
        <v>2810</v>
      </c>
      <c r="L294" s="2" t="s">
        <v>287</v>
      </c>
      <c r="M294" s="63">
        <v>5</v>
      </c>
      <c r="N294" s="62">
        <v>0</v>
      </c>
      <c r="O294" s="376" t="s">
        <v>1481</v>
      </c>
      <c r="P294" s="557" t="s">
        <v>2785</v>
      </c>
    </row>
    <row r="295" spans="1:16" s="214" customFormat="1" ht="17.25" thickBot="1" x14ac:dyDescent="0.35">
      <c r="A295" s="78"/>
      <c r="B295" s="202">
        <v>4</v>
      </c>
      <c r="C295" s="97"/>
      <c r="D295" s="195">
        <v>1</v>
      </c>
      <c r="E295" s="95"/>
      <c r="F295" s="211">
        <v>4</v>
      </c>
      <c r="G295" s="138"/>
      <c r="H295" s="141">
        <v>1</v>
      </c>
      <c r="I295" s="138"/>
      <c r="J295" s="100">
        <v>6</v>
      </c>
      <c r="K295" s="139" t="s">
        <v>2809</v>
      </c>
      <c r="L295" s="2" t="s">
        <v>288</v>
      </c>
      <c r="M295" s="63">
        <v>5</v>
      </c>
      <c r="N295" s="62">
        <v>0</v>
      </c>
      <c r="O295" s="376" t="s">
        <v>1482</v>
      </c>
      <c r="P295" s="557" t="s">
        <v>2785</v>
      </c>
    </row>
    <row r="296" spans="1:16" s="214" customFormat="1" ht="30" customHeight="1" thickBot="1" x14ac:dyDescent="0.35">
      <c r="A296" s="78"/>
      <c r="B296" s="194">
        <v>4</v>
      </c>
      <c r="C296" s="97"/>
      <c r="D296" s="195">
        <v>1</v>
      </c>
      <c r="E296" s="95"/>
      <c r="F296" s="272">
        <v>4</v>
      </c>
      <c r="G296" s="138"/>
      <c r="H296" s="144">
        <v>1</v>
      </c>
      <c r="I296" s="138"/>
      <c r="J296" s="105">
        <v>7</v>
      </c>
      <c r="K296" s="182" t="s">
        <v>2808</v>
      </c>
      <c r="L296" s="12" t="s">
        <v>289</v>
      </c>
      <c r="M296" s="63">
        <v>5</v>
      </c>
      <c r="N296" s="62">
        <v>0</v>
      </c>
      <c r="O296" s="380" t="s">
        <v>1483</v>
      </c>
      <c r="P296" s="558" t="s">
        <v>2785</v>
      </c>
    </row>
    <row r="297" spans="1:16" s="214" customFormat="1" ht="17.25" thickBot="1" x14ac:dyDescent="0.35">
      <c r="A297" s="78"/>
      <c r="B297" s="193">
        <v>4</v>
      </c>
      <c r="C297" s="97" t="s">
        <v>2247</v>
      </c>
      <c r="D297" s="195">
        <v>1</v>
      </c>
      <c r="E297" s="97" t="s">
        <v>2247</v>
      </c>
      <c r="F297" s="88">
        <v>5</v>
      </c>
      <c r="G297" s="150" t="s">
        <v>2807</v>
      </c>
      <c r="H297" s="91">
        <v>1</v>
      </c>
      <c r="I297" s="108" t="s">
        <v>1891</v>
      </c>
      <c r="J297" s="109"/>
      <c r="K297" s="110"/>
      <c r="L297" s="14" t="s">
        <v>290</v>
      </c>
      <c r="M297" s="63">
        <v>4</v>
      </c>
      <c r="N297" s="62">
        <v>0</v>
      </c>
      <c r="O297" s="393" t="s">
        <v>1484</v>
      </c>
      <c r="P297" s="525" t="s">
        <v>2659</v>
      </c>
    </row>
    <row r="298" spans="1:16" s="214" customFormat="1" ht="30.75" customHeight="1" thickBot="1" x14ac:dyDescent="0.35">
      <c r="A298" s="78"/>
      <c r="B298" s="198">
        <v>4</v>
      </c>
      <c r="C298" s="97"/>
      <c r="D298" s="195">
        <v>1</v>
      </c>
      <c r="E298" s="97"/>
      <c r="F298" s="208">
        <v>5</v>
      </c>
      <c r="G298" s="145"/>
      <c r="H298" s="227">
        <v>2</v>
      </c>
      <c r="I298" s="138" t="s">
        <v>2806</v>
      </c>
      <c r="J298" s="260">
        <v>2</v>
      </c>
      <c r="K298" s="196" t="s">
        <v>2805</v>
      </c>
      <c r="L298" s="24" t="s">
        <v>291</v>
      </c>
      <c r="M298" s="75">
        <v>5</v>
      </c>
      <c r="N298" s="76">
        <v>0</v>
      </c>
      <c r="O298" s="394" t="s">
        <v>1485</v>
      </c>
      <c r="P298" s="406" t="s">
        <v>2785</v>
      </c>
    </row>
    <row r="299" spans="1:16" s="214" customFormat="1" ht="16.5" customHeight="1" thickBot="1" x14ac:dyDescent="0.35">
      <c r="A299" s="78"/>
      <c r="B299" s="212">
        <v>4</v>
      </c>
      <c r="C299" s="97"/>
      <c r="D299" s="195">
        <v>1</v>
      </c>
      <c r="E299" s="97"/>
      <c r="F299" s="276">
        <v>6</v>
      </c>
      <c r="G299" s="138" t="s">
        <v>2804</v>
      </c>
      <c r="H299" s="257">
        <v>1</v>
      </c>
      <c r="I299" s="150" t="s">
        <v>2803</v>
      </c>
      <c r="J299" s="88">
        <v>1</v>
      </c>
      <c r="K299" s="92" t="s">
        <v>2802</v>
      </c>
      <c r="L299" s="1" t="s">
        <v>292</v>
      </c>
      <c r="M299" s="63">
        <v>5</v>
      </c>
      <c r="N299" s="62">
        <v>0</v>
      </c>
      <c r="O299" s="382" t="s">
        <v>1486</v>
      </c>
      <c r="P299" s="556" t="s">
        <v>2785</v>
      </c>
    </row>
    <row r="300" spans="1:16" s="214" customFormat="1" ht="15.75" customHeight="1" thickBot="1" x14ac:dyDescent="0.35">
      <c r="A300" s="78"/>
      <c r="B300" s="202">
        <v>4</v>
      </c>
      <c r="C300" s="97"/>
      <c r="D300" s="195">
        <v>1</v>
      </c>
      <c r="E300" s="97"/>
      <c r="F300" s="96">
        <v>6</v>
      </c>
      <c r="G300" s="138"/>
      <c r="H300" s="149">
        <v>1</v>
      </c>
      <c r="I300" s="145"/>
      <c r="J300" s="117">
        <v>2</v>
      </c>
      <c r="K300" s="196" t="s">
        <v>2801</v>
      </c>
      <c r="L300" s="10" t="s">
        <v>293</v>
      </c>
      <c r="M300" s="63">
        <v>5</v>
      </c>
      <c r="N300" s="62">
        <v>0</v>
      </c>
      <c r="O300" s="378" t="s">
        <v>1487</v>
      </c>
      <c r="P300" s="558" t="s">
        <v>2785</v>
      </c>
    </row>
    <row r="301" spans="1:16" s="214" customFormat="1" ht="17.25" thickBot="1" x14ac:dyDescent="0.35">
      <c r="A301" s="78"/>
      <c r="B301" s="194">
        <v>4</v>
      </c>
      <c r="C301" s="97"/>
      <c r="D301" s="195">
        <v>1</v>
      </c>
      <c r="E301" s="97"/>
      <c r="F301" s="144">
        <v>6</v>
      </c>
      <c r="G301" s="138"/>
      <c r="H301" s="105">
        <v>2</v>
      </c>
      <c r="I301" s="104" t="s">
        <v>2800</v>
      </c>
      <c r="J301" s="260">
        <v>2</v>
      </c>
      <c r="K301" s="196" t="s">
        <v>2799</v>
      </c>
      <c r="L301" s="14" t="s">
        <v>294</v>
      </c>
      <c r="M301" s="63">
        <v>5</v>
      </c>
      <c r="N301" s="62">
        <v>0</v>
      </c>
      <c r="O301" s="383" t="s">
        <v>1488</v>
      </c>
      <c r="P301" s="404" t="s">
        <v>2785</v>
      </c>
    </row>
    <row r="302" spans="1:16" s="214" customFormat="1" ht="17.25" customHeight="1" thickBot="1" x14ac:dyDescent="0.35">
      <c r="A302" s="78"/>
      <c r="B302" s="193">
        <v>4</v>
      </c>
      <c r="C302" s="97" t="s">
        <v>2247</v>
      </c>
      <c r="D302" s="195">
        <v>1</v>
      </c>
      <c r="E302" s="95"/>
      <c r="F302" s="88">
        <v>7</v>
      </c>
      <c r="G302" s="87" t="s">
        <v>2798</v>
      </c>
      <c r="H302" s="137">
        <v>1</v>
      </c>
      <c r="I302" s="150" t="s">
        <v>2797</v>
      </c>
      <c r="J302" s="258">
        <v>2</v>
      </c>
      <c r="K302" s="178" t="s">
        <v>2796</v>
      </c>
      <c r="L302" s="11" t="s">
        <v>295</v>
      </c>
      <c r="M302" s="63">
        <v>5</v>
      </c>
      <c r="N302" s="62">
        <v>0</v>
      </c>
      <c r="O302" s="379" t="s">
        <v>1489</v>
      </c>
      <c r="P302" s="556" t="s">
        <v>2785</v>
      </c>
    </row>
    <row r="303" spans="1:16" s="214" customFormat="1" ht="17.25" thickBot="1" x14ac:dyDescent="0.35">
      <c r="A303" s="78"/>
      <c r="B303" s="202">
        <v>4</v>
      </c>
      <c r="C303" s="97"/>
      <c r="D303" s="195">
        <v>1</v>
      </c>
      <c r="E303" s="95"/>
      <c r="F303" s="96">
        <v>7</v>
      </c>
      <c r="G303" s="95"/>
      <c r="H303" s="211">
        <v>1</v>
      </c>
      <c r="I303" s="138"/>
      <c r="J303" s="184">
        <v>3</v>
      </c>
      <c r="K303" s="106" t="s">
        <v>2795</v>
      </c>
      <c r="L303" s="2" t="s">
        <v>296</v>
      </c>
      <c r="M303" s="63">
        <v>5</v>
      </c>
      <c r="N303" s="62">
        <v>0</v>
      </c>
      <c r="O303" s="376" t="s">
        <v>1490</v>
      </c>
      <c r="P303" s="557" t="s">
        <v>2785</v>
      </c>
    </row>
    <row r="304" spans="1:16" s="214" customFormat="1" ht="17.25" thickBot="1" x14ac:dyDescent="0.35">
      <c r="A304" s="78"/>
      <c r="B304" s="202">
        <v>4</v>
      </c>
      <c r="C304" s="97"/>
      <c r="D304" s="195">
        <v>1</v>
      </c>
      <c r="E304" s="95"/>
      <c r="F304" s="96">
        <v>7</v>
      </c>
      <c r="G304" s="95"/>
      <c r="H304" s="211">
        <v>1</v>
      </c>
      <c r="I304" s="138"/>
      <c r="J304" s="151">
        <v>5</v>
      </c>
      <c r="K304" s="152" t="s">
        <v>2794</v>
      </c>
      <c r="L304" s="2" t="s">
        <v>297</v>
      </c>
      <c r="M304" s="63">
        <v>5</v>
      </c>
      <c r="N304" s="62">
        <v>0</v>
      </c>
      <c r="O304" s="376" t="s">
        <v>1491</v>
      </c>
      <c r="P304" s="557" t="s">
        <v>2785</v>
      </c>
    </row>
    <row r="305" spans="1:16" s="214" customFormat="1" ht="17.25" thickBot="1" x14ac:dyDescent="0.35">
      <c r="A305" s="78"/>
      <c r="B305" s="202">
        <v>4</v>
      </c>
      <c r="C305" s="97"/>
      <c r="D305" s="195">
        <v>1</v>
      </c>
      <c r="E305" s="95"/>
      <c r="F305" s="96">
        <v>7</v>
      </c>
      <c r="G305" s="95"/>
      <c r="H305" s="211">
        <v>1</v>
      </c>
      <c r="I305" s="138"/>
      <c r="J305" s="184">
        <v>7</v>
      </c>
      <c r="K305" s="106" t="s">
        <v>2793</v>
      </c>
      <c r="L305" s="2" t="s">
        <v>298</v>
      </c>
      <c r="M305" s="63">
        <v>5</v>
      </c>
      <c r="N305" s="62">
        <v>0</v>
      </c>
      <c r="O305" s="376" t="s">
        <v>1492</v>
      </c>
      <c r="P305" s="557" t="s">
        <v>2785</v>
      </c>
    </row>
    <row r="306" spans="1:16" s="214" customFormat="1" ht="17.25" thickBot="1" x14ac:dyDescent="0.35">
      <c r="A306" s="78"/>
      <c r="B306" s="202">
        <v>4</v>
      </c>
      <c r="C306" s="97"/>
      <c r="D306" s="195">
        <v>1</v>
      </c>
      <c r="E306" s="95"/>
      <c r="F306" s="103">
        <v>7</v>
      </c>
      <c r="G306" s="95"/>
      <c r="H306" s="211">
        <v>4</v>
      </c>
      <c r="I306" s="138"/>
      <c r="J306" s="151">
        <v>8</v>
      </c>
      <c r="K306" s="168" t="s">
        <v>2792</v>
      </c>
      <c r="L306" s="2" t="s">
        <v>299</v>
      </c>
      <c r="M306" s="63">
        <v>5</v>
      </c>
      <c r="N306" s="62">
        <v>0</v>
      </c>
      <c r="O306" s="376" t="s">
        <v>1493</v>
      </c>
      <c r="P306" s="557" t="s">
        <v>2785</v>
      </c>
    </row>
    <row r="307" spans="1:16" s="214" customFormat="1" ht="17.25" thickBot="1" x14ac:dyDescent="0.35">
      <c r="A307" s="78"/>
      <c r="B307" s="202">
        <v>4</v>
      </c>
      <c r="C307" s="97"/>
      <c r="D307" s="195">
        <v>1</v>
      </c>
      <c r="E307" s="95"/>
      <c r="F307" s="103">
        <v>7</v>
      </c>
      <c r="G307" s="95"/>
      <c r="H307" s="211">
        <v>4</v>
      </c>
      <c r="I307" s="145"/>
      <c r="J307" s="184">
        <v>9</v>
      </c>
      <c r="K307" s="106" t="s">
        <v>2791</v>
      </c>
      <c r="L307" s="12" t="s">
        <v>300</v>
      </c>
      <c r="M307" s="63">
        <v>5</v>
      </c>
      <c r="N307" s="62">
        <v>0</v>
      </c>
      <c r="O307" s="380" t="s">
        <v>1494</v>
      </c>
      <c r="P307" s="560" t="s">
        <v>2785</v>
      </c>
    </row>
    <row r="308" spans="1:16" s="214" customFormat="1" ht="17.25" thickBot="1" x14ac:dyDescent="0.35">
      <c r="A308" s="78"/>
      <c r="B308" s="202">
        <v>4</v>
      </c>
      <c r="C308" s="97"/>
      <c r="D308" s="195">
        <v>1</v>
      </c>
      <c r="E308" s="95"/>
      <c r="F308" s="96">
        <v>7</v>
      </c>
      <c r="G308" s="95"/>
      <c r="H308" s="96">
        <v>2</v>
      </c>
      <c r="I308" s="97" t="s">
        <v>2790</v>
      </c>
      <c r="J308" s="207">
        <v>1</v>
      </c>
      <c r="K308" s="215" t="s">
        <v>2789</v>
      </c>
      <c r="L308" s="11" t="s">
        <v>301</v>
      </c>
      <c r="M308" s="63">
        <v>5</v>
      </c>
      <c r="N308" s="62">
        <v>0</v>
      </c>
      <c r="O308" s="379" t="s">
        <v>1495</v>
      </c>
      <c r="P308" s="556" t="s">
        <v>2785</v>
      </c>
    </row>
    <row r="309" spans="1:16" s="214" customFormat="1" ht="17.25" thickBot="1" x14ac:dyDescent="0.35">
      <c r="A309" s="78"/>
      <c r="B309" s="202">
        <v>4</v>
      </c>
      <c r="C309" s="97"/>
      <c r="D309" s="195">
        <v>1</v>
      </c>
      <c r="E309" s="95"/>
      <c r="F309" s="96">
        <v>7</v>
      </c>
      <c r="G309" s="95"/>
      <c r="H309" s="96">
        <v>3</v>
      </c>
      <c r="I309" s="167" t="s">
        <v>1933</v>
      </c>
      <c r="J309" s="187">
        <v>4</v>
      </c>
      <c r="K309" s="120" t="s">
        <v>2788</v>
      </c>
      <c r="L309" s="2" t="s">
        <v>302</v>
      </c>
      <c r="M309" s="63">
        <v>5</v>
      </c>
      <c r="N309" s="62">
        <v>0</v>
      </c>
      <c r="O309" s="376" t="s">
        <v>1496</v>
      </c>
      <c r="P309" s="557" t="s">
        <v>2785</v>
      </c>
    </row>
    <row r="310" spans="1:16" s="214" customFormat="1" ht="17.25" thickBot="1" x14ac:dyDescent="0.35">
      <c r="A310" s="78"/>
      <c r="B310" s="198">
        <v>4</v>
      </c>
      <c r="C310" s="97"/>
      <c r="D310" s="195">
        <v>1</v>
      </c>
      <c r="E310" s="95"/>
      <c r="F310" s="116">
        <v>7</v>
      </c>
      <c r="G310" s="95"/>
      <c r="H310" s="102">
        <v>4</v>
      </c>
      <c r="I310" s="277" t="s">
        <v>2787</v>
      </c>
      <c r="J310" s="115">
        <v>6</v>
      </c>
      <c r="K310" s="210" t="s">
        <v>2786</v>
      </c>
      <c r="L310" s="12" t="s">
        <v>303</v>
      </c>
      <c r="M310" s="63">
        <v>5</v>
      </c>
      <c r="N310" s="62">
        <v>0</v>
      </c>
      <c r="O310" s="380" t="s">
        <v>1497</v>
      </c>
      <c r="P310" s="560" t="s">
        <v>2785</v>
      </c>
    </row>
    <row r="311" spans="1:16" s="214" customFormat="1" ht="17.25" customHeight="1" thickBot="1" x14ac:dyDescent="0.35">
      <c r="A311" s="78"/>
      <c r="B311" s="193">
        <v>4</v>
      </c>
      <c r="C311" s="97" t="s">
        <v>2247</v>
      </c>
      <c r="D311" s="195">
        <v>1</v>
      </c>
      <c r="E311" s="93"/>
      <c r="F311" s="88">
        <v>8</v>
      </c>
      <c r="G311" s="87" t="s">
        <v>2784</v>
      </c>
      <c r="H311" s="98">
        <v>1</v>
      </c>
      <c r="I311" s="132" t="s">
        <v>2783</v>
      </c>
      <c r="J311" s="86"/>
      <c r="K311" s="205"/>
      <c r="L311" s="11" t="s">
        <v>304</v>
      </c>
      <c r="M311" s="63">
        <v>4</v>
      </c>
      <c r="N311" s="62">
        <v>0</v>
      </c>
      <c r="O311" s="375" t="s">
        <v>1498</v>
      </c>
      <c r="P311" s="556" t="s">
        <v>2721</v>
      </c>
    </row>
    <row r="312" spans="1:16" s="214" customFormat="1" ht="17.25" thickBot="1" x14ac:dyDescent="0.35">
      <c r="A312" s="78"/>
      <c r="B312" s="202">
        <v>4</v>
      </c>
      <c r="C312" s="97"/>
      <c r="D312" s="195">
        <v>1</v>
      </c>
      <c r="E312" s="95"/>
      <c r="F312" s="96">
        <v>8</v>
      </c>
      <c r="G312" s="95"/>
      <c r="H312" s="96">
        <v>2</v>
      </c>
      <c r="I312" s="156" t="s">
        <v>2782</v>
      </c>
      <c r="J312" s="96">
        <v>2</v>
      </c>
      <c r="K312" s="168" t="s">
        <v>2782</v>
      </c>
      <c r="L312" s="2" t="s">
        <v>305</v>
      </c>
      <c r="M312" s="63">
        <v>5</v>
      </c>
      <c r="N312" s="62">
        <v>0</v>
      </c>
      <c r="O312" s="376" t="s">
        <v>1499</v>
      </c>
      <c r="P312" s="557" t="s">
        <v>2721</v>
      </c>
    </row>
    <row r="313" spans="1:16" s="214" customFormat="1" ht="18" customHeight="1" thickBot="1" x14ac:dyDescent="0.35">
      <c r="A313" s="78"/>
      <c r="B313" s="198">
        <v>4</v>
      </c>
      <c r="C313" s="97"/>
      <c r="D313" s="195">
        <v>1</v>
      </c>
      <c r="E313" s="95"/>
      <c r="F313" s="116">
        <v>8</v>
      </c>
      <c r="G313" s="95"/>
      <c r="H313" s="102">
        <v>3</v>
      </c>
      <c r="I313" s="132" t="s">
        <v>2781</v>
      </c>
      <c r="J313" s="105">
        <v>3</v>
      </c>
      <c r="K313" s="106" t="s">
        <v>2781</v>
      </c>
      <c r="L313" s="10" t="s">
        <v>306</v>
      </c>
      <c r="M313" s="66">
        <v>5</v>
      </c>
      <c r="N313" s="67">
        <v>0</v>
      </c>
      <c r="O313" s="378" t="s">
        <v>1500</v>
      </c>
      <c r="P313" s="558" t="s">
        <v>2721</v>
      </c>
    </row>
    <row r="314" spans="1:16" s="214" customFormat="1" ht="17.25" customHeight="1" x14ac:dyDescent="0.3">
      <c r="A314" s="78"/>
      <c r="B314" s="212">
        <v>5</v>
      </c>
      <c r="C314" s="89" t="s">
        <v>2248</v>
      </c>
      <c r="D314" s="86">
        <v>1</v>
      </c>
      <c r="E314" s="150" t="s">
        <v>2780</v>
      </c>
      <c r="F314" s="257">
        <v>1</v>
      </c>
      <c r="G314" s="150" t="s">
        <v>2249</v>
      </c>
      <c r="H314" s="88">
        <v>1</v>
      </c>
      <c r="I314" s="150" t="s">
        <v>2249</v>
      </c>
      <c r="J314" s="91">
        <v>1</v>
      </c>
      <c r="K314" s="449" t="s">
        <v>2779</v>
      </c>
      <c r="L314" s="33" t="s">
        <v>307</v>
      </c>
      <c r="M314" s="453">
        <v>5</v>
      </c>
      <c r="N314" s="462">
        <v>0</v>
      </c>
      <c r="O314" s="379" t="s">
        <v>1501</v>
      </c>
      <c r="P314" s="562" t="s">
        <v>2728</v>
      </c>
    </row>
    <row r="315" spans="1:16" s="214" customFormat="1" x14ac:dyDescent="0.3">
      <c r="A315" s="78"/>
      <c r="B315" s="202">
        <v>5</v>
      </c>
      <c r="C315" s="97"/>
      <c r="D315" s="149">
        <v>1</v>
      </c>
      <c r="E315" s="138"/>
      <c r="F315" s="261">
        <v>1</v>
      </c>
      <c r="G315" s="138"/>
      <c r="H315" s="98">
        <v>1</v>
      </c>
      <c r="I315" s="138"/>
      <c r="J315" s="100">
        <v>2</v>
      </c>
      <c r="K315" s="460" t="s">
        <v>2778</v>
      </c>
      <c r="L315" s="34" t="s">
        <v>308</v>
      </c>
      <c r="M315" s="452">
        <v>5</v>
      </c>
      <c r="N315" s="463">
        <v>0</v>
      </c>
      <c r="O315" s="376" t="s">
        <v>1502</v>
      </c>
      <c r="P315" s="574" t="s">
        <v>2728</v>
      </c>
    </row>
    <row r="316" spans="1:16" s="214" customFormat="1" x14ac:dyDescent="0.3">
      <c r="A316" s="78"/>
      <c r="B316" s="202">
        <v>5</v>
      </c>
      <c r="C316" s="97"/>
      <c r="D316" s="149">
        <v>1</v>
      </c>
      <c r="E316" s="138"/>
      <c r="F316" s="261">
        <v>1</v>
      </c>
      <c r="G316" s="138"/>
      <c r="H316" s="98">
        <v>1</v>
      </c>
      <c r="I316" s="138"/>
      <c r="J316" s="100">
        <v>3</v>
      </c>
      <c r="K316" s="460" t="s">
        <v>2250</v>
      </c>
      <c r="L316" s="34" t="s">
        <v>309</v>
      </c>
      <c r="M316" s="452">
        <v>5</v>
      </c>
      <c r="N316" s="463">
        <v>0</v>
      </c>
      <c r="O316" s="376" t="s">
        <v>1503</v>
      </c>
      <c r="P316" s="574" t="s">
        <v>2728</v>
      </c>
    </row>
    <row r="317" spans="1:16" s="214" customFormat="1" x14ac:dyDescent="0.3">
      <c r="A317" s="78"/>
      <c r="B317" s="202">
        <v>5</v>
      </c>
      <c r="C317" s="97"/>
      <c r="D317" s="149">
        <v>1</v>
      </c>
      <c r="E317" s="138"/>
      <c r="F317" s="261">
        <v>1</v>
      </c>
      <c r="G317" s="138"/>
      <c r="H317" s="98">
        <v>1</v>
      </c>
      <c r="I317" s="138"/>
      <c r="J317" s="100">
        <v>4</v>
      </c>
      <c r="K317" s="460" t="s">
        <v>2244</v>
      </c>
      <c r="L317" s="34" t="s">
        <v>310</v>
      </c>
      <c r="M317" s="452">
        <v>5</v>
      </c>
      <c r="N317" s="463">
        <v>0</v>
      </c>
      <c r="O317" s="376" t="s">
        <v>1504</v>
      </c>
      <c r="P317" s="574" t="s">
        <v>2728</v>
      </c>
    </row>
    <row r="318" spans="1:16" s="214" customFormat="1" x14ac:dyDescent="0.3">
      <c r="A318" s="78"/>
      <c r="B318" s="202">
        <v>5</v>
      </c>
      <c r="C318" s="97"/>
      <c r="D318" s="149">
        <v>1</v>
      </c>
      <c r="E318" s="138"/>
      <c r="F318" s="261">
        <v>1</v>
      </c>
      <c r="G318" s="138"/>
      <c r="H318" s="98">
        <v>1</v>
      </c>
      <c r="I318" s="138"/>
      <c r="J318" s="100">
        <v>5</v>
      </c>
      <c r="K318" s="460" t="s">
        <v>2245</v>
      </c>
      <c r="L318" s="34" t="s">
        <v>311</v>
      </c>
      <c r="M318" s="452">
        <v>5</v>
      </c>
      <c r="N318" s="463">
        <v>0</v>
      </c>
      <c r="O318" s="376" t="s">
        <v>1505</v>
      </c>
      <c r="P318" s="574" t="s">
        <v>2728</v>
      </c>
    </row>
    <row r="319" spans="1:16" s="214" customFormat="1" x14ac:dyDescent="0.3">
      <c r="A319" s="78"/>
      <c r="B319" s="202">
        <v>5</v>
      </c>
      <c r="C319" s="97"/>
      <c r="D319" s="149">
        <v>1</v>
      </c>
      <c r="E319" s="138"/>
      <c r="F319" s="261">
        <v>1</v>
      </c>
      <c r="G319" s="138"/>
      <c r="H319" s="98">
        <v>1</v>
      </c>
      <c r="I319" s="138"/>
      <c r="J319" s="100">
        <v>6</v>
      </c>
      <c r="K319" s="460" t="s">
        <v>2251</v>
      </c>
      <c r="L319" s="34" t="s">
        <v>312</v>
      </c>
      <c r="M319" s="452">
        <v>5</v>
      </c>
      <c r="N319" s="463">
        <v>0</v>
      </c>
      <c r="O319" s="376" t="s">
        <v>1506</v>
      </c>
      <c r="P319" s="574" t="s">
        <v>2728</v>
      </c>
    </row>
    <row r="320" spans="1:16" s="214" customFormat="1" x14ac:dyDescent="0.3">
      <c r="A320" s="78"/>
      <c r="B320" s="202">
        <v>5</v>
      </c>
      <c r="C320" s="97"/>
      <c r="D320" s="149">
        <v>1</v>
      </c>
      <c r="E320" s="138"/>
      <c r="F320" s="261">
        <v>1</v>
      </c>
      <c r="G320" s="138"/>
      <c r="H320" s="98">
        <v>1</v>
      </c>
      <c r="I320" s="138"/>
      <c r="J320" s="100">
        <v>7</v>
      </c>
      <c r="K320" s="460" t="s">
        <v>2252</v>
      </c>
      <c r="L320" s="34" t="s">
        <v>313</v>
      </c>
      <c r="M320" s="452">
        <v>5</v>
      </c>
      <c r="N320" s="463">
        <v>0</v>
      </c>
      <c r="O320" s="376" t="s">
        <v>1507</v>
      </c>
      <c r="P320" s="574" t="s">
        <v>2728</v>
      </c>
    </row>
    <row r="321" spans="1:16" s="214" customFormat="1" x14ac:dyDescent="0.3">
      <c r="A321" s="78"/>
      <c r="B321" s="202">
        <v>5</v>
      </c>
      <c r="C321" s="97"/>
      <c r="D321" s="149">
        <v>1</v>
      </c>
      <c r="E321" s="138"/>
      <c r="F321" s="261">
        <v>1</v>
      </c>
      <c r="G321" s="138"/>
      <c r="H321" s="98">
        <v>1</v>
      </c>
      <c r="I321" s="138"/>
      <c r="J321" s="100">
        <v>8</v>
      </c>
      <c r="K321" s="466" t="s">
        <v>2309</v>
      </c>
      <c r="L321" s="34" t="s">
        <v>314</v>
      </c>
      <c r="M321" s="452">
        <v>5</v>
      </c>
      <c r="N321" s="463">
        <v>0</v>
      </c>
      <c r="O321" s="376" t="s">
        <v>1508</v>
      </c>
      <c r="P321" s="574" t="s">
        <v>2728</v>
      </c>
    </row>
    <row r="322" spans="1:16" s="214" customFormat="1" x14ac:dyDescent="0.3">
      <c r="A322" s="78"/>
      <c r="B322" s="202">
        <v>5</v>
      </c>
      <c r="C322" s="97"/>
      <c r="D322" s="149">
        <v>1</v>
      </c>
      <c r="E322" s="138"/>
      <c r="F322" s="261">
        <v>1</v>
      </c>
      <c r="G322" s="138"/>
      <c r="H322" s="98">
        <v>1</v>
      </c>
      <c r="I322" s="138"/>
      <c r="J322" s="100">
        <v>9</v>
      </c>
      <c r="K322" s="466" t="s">
        <v>2301</v>
      </c>
      <c r="L322" s="34" t="s">
        <v>315</v>
      </c>
      <c r="M322" s="452">
        <v>5</v>
      </c>
      <c r="N322" s="463">
        <v>0</v>
      </c>
      <c r="O322" s="376" t="s">
        <v>1509</v>
      </c>
      <c r="P322" s="574" t="s">
        <v>2728</v>
      </c>
    </row>
    <row r="323" spans="1:16" s="214" customFormat="1" x14ac:dyDescent="0.3">
      <c r="A323" s="78"/>
      <c r="B323" s="202">
        <v>5</v>
      </c>
      <c r="C323" s="97"/>
      <c r="D323" s="149">
        <v>1</v>
      </c>
      <c r="E323" s="138"/>
      <c r="F323" s="261">
        <v>1</v>
      </c>
      <c r="G323" s="138"/>
      <c r="H323" s="98">
        <v>1</v>
      </c>
      <c r="I323" s="138"/>
      <c r="J323" s="100">
        <v>10</v>
      </c>
      <c r="K323" s="460" t="s">
        <v>2253</v>
      </c>
      <c r="L323" s="34" t="s">
        <v>316</v>
      </c>
      <c r="M323" s="452">
        <v>5</v>
      </c>
      <c r="N323" s="463">
        <v>0</v>
      </c>
      <c r="O323" s="376" t="s">
        <v>1510</v>
      </c>
      <c r="P323" s="574" t="s">
        <v>2728</v>
      </c>
    </row>
    <row r="324" spans="1:16" s="214" customFormat="1" x14ac:dyDescent="0.3">
      <c r="A324" s="78"/>
      <c r="B324" s="202">
        <v>5</v>
      </c>
      <c r="C324" s="97"/>
      <c r="D324" s="149">
        <v>1</v>
      </c>
      <c r="E324" s="138"/>
      <c r="F324" s="261">
        <v>1</v>
      </c>
      <c r="G324" s="138"/>
      <c r="H324" s="98">
        <v>1</v>
      </c>
      <c r="I324" s="138"/>
      <c r="J324" s="100">
        <v>11</v>
      </c>
      <c r="K324" s="460" t="s">
        <v>2254</v>
      </c>
      <c r="L324" s="34" t="s">
        <v>317</v>
      </c>
      <c r="M324" s="452">
        <v>5</v>
      </c>
      <c r="N324" s="463">
        <v>0</v>
      </c>
      <c r="O324" s="376" t="s">
        <v>1511</v>
      </c>
      <c r="P324" s="574" t="s">
        <v>2728</v>
      </c>
    </row>
    <row r="325" spans="1:16" s="214" customFormat="1" x14ac:dyDescent="0.3">
      <c r="A325" s="78"/>
      <c r="B325" s="202">
        <v>5</v>
      </c>
      <c r="C325" s="97"/>
      <c r="D325" s="149">
        <v>1</v>
      </c>
      <c r="E325" s="138"/>
      <c r="F325" s="261">
        <v>1</v>
      </c>
      <c r="G325" s="138"/>
      <c r="H325" s="98">
        <v>1</v>
      </c>
      <c r="I325" s="138"/>
      <c r="J325" s="100">
        <v>12</v>
      </c>
      <c r="K325" s="460" t="s">
        <v>2255</v>
      </c>
      <c r="L325" s="34" t="s">
        <v>318</v>
      </c>
      <c r="M325" s="452">
        <v>5</v>
      </c>
      <c r="N325" s="463">
        <v>0</v>
      </c>
      <c r="O325" s="376" t="s">
        <v>1512</v>
      </c>
      <c r="P325" s="574" t="s">
        <v>2728</v>
      </c>
    </row>
    <row r="326" spans="1:16" s="214" customFormat="1" ht="17.25" thickBot="1" x14ac:dyDescent="0.35">
      <c r="A326" s="78"/>
      <c r="B326" s="194">
        <v>5</v>
      </c>
      <c r="C326" s="97"/>
      <c r="D326" s="149">
        <v>1</v>
      </c>
      <c r="E326" s="138"/>
      <c r="F326" s="278">
        <v>1</v>
      </c>
      <c r="G326" s="138"/>
      <c r="H326" s="117">
        <v>1</v>
      </c>
      <c r="I326" s="138"/>
      <c r="J326" s="105">
        <v>13</v>
      </c>
      <c r="K326" s="368" t="s">
        <v>2256</v>
      </c>
      <c r="L326" s="35" t="s">
        <v>319</v>
      </c>
      <c r="M326" s="454">
        <v>5</v>
      </c>
      <c r="N326" s="464">
        <v>0</v>
      </c>
      <c r="O326" s="380" t="s">
        <v>1513</v>
      </c>
      <c r="P326" s="563" t="s">
        <v>2728</v>
      </c>
    </row>
    <row r="327" spans="1:16" s="214" customFormat="1" ht="15.75" customHeight="1" x14ac:dyDescent="0.3">
      <c r="A327" s="78"/>
      <c r="B327" s="193">
        <v>5</v>
      </c>
      <c r="C327" s="95" t="s">
        <v>2247</v>
      </c>
      <c r="D327" s="96">
        <v>1</v>
      </c>
      <c r="E327" s="95" t="s">
        <v>2247</v>
      </c>
      <c r="F327" s="88">
        <v>2</v>
      </c>
      <c r="G327" s="89" t="s">
        <v>2257</v>
      </c>
      <c r="H327" s="149">
        <v>1</v>
      </c>
      <c r="I327" s="150" t="s">
        <v>2258</v>
      </c>
      <c r="J327" s="88">
        <v>1</v>
      </c>
      <c r="K327" s="178" t="s">
        <v>2259</v>
      </c>
      <c r="L327" s="1" t="s">
        <v>320</v>
      </c>
      <c r="M327" s="72">
        <v>5</v>
      </c>
      <c r="N327" s="73">
        <v>0</v>
      </c>
      <c r="O327" s="382" t="s">
        <v>1514</v>
      </c>
      <c r="P327" s="402" t="s">
        <v>2728</v>
      </c>
    </row>
    <row r="328" spans="1:16" s="214" customFormat="1" x14ac:dyDescent="0.3">
      <c r="A328" s="78"/>
      <c r="B328" s="202">
        <v>5</v>
      </c>
      <c r="C328" s="95"/>
      <c r="D328" s="98">
        <v>1</v>
      </c>
      <c r="E328" s="95"/>
      <c r="F328" s="96">
        <v>2</v>
      </c>
      <c r="G328" s="97"/>
      <c r="H328" s="149">
        <v>1</v>
      </c>
      <c r="I328" s="138"/>
      <c r="J328" s="96">
        <v>2</v>
      </c>
      <c r="K328" s="143" t="s">
        <v>2260</v>
      </c>
      <c r="L328" s="2" t="s">
        <v>321</v>
      </c>
      <c r="M328" s="63">
        <v>5</v>
      </c>
      <c r="N328" s="62">
        <v>0</v>
      </c>
      <c r="O328" s="376" t="s">
        <v>1515</v>
      </c>
      <c r="P328" s="400" t="s">
        <v>2728</v>
      </c>
    </row>
    <row r="329" spans="1:16" s="214" customFormat="1" x14ac:dyDescent="0.3">
      <c r="A329" s="78"/>
      <c r="B329" s="202">
        <v>5</v>
      </c>
      <c r="C329" s="95"/>
      <c r="D329" s="98">
        <v>1</v>
      </c>
      <c r="E329" s="95"/>
      <c r="F329" s="96">
        <v>2</v>
      </c>
      <c r="G329" s="97"/>
      <c r="H329" s="149">
        <v>1</v>
      </c>
      <c r="I329" s="138"/>
      <c r="J329" s="96">
        <v>3</v>
      </c>
      <c r="K329" s="143" t="s">
        <v>2261</v>
      </c>
      <c r="L329" s="2" t="s">
        <v>322</v>
      </c>
      <c r="M329" s="63">
        <v>5</v>
      </c>
      <c r="N329" s="62">
        <v>0</v>
      </c>
      <c r="O329" s="376" t="s">
        <v>1516</v>
      </c>
      <c r="P329" s="400" t="s">
        <v>2728</v>
      </c>
    </row>
    <row r="330" spans="1:16" s="214" customFormat="1" x14ac:dyDescent="0.3">
      <c r="A330" s="78"/>
      <c r="B330" s="202">
        <v>5</v>
      </c>
      <c r="C330" s="95"/>
      <c r="D330" s="98">
        <v>1</v>
      </c>
      <c r="E330" s="95"/>
      <c r="F330" s="96">
        <v>2</v>
      </c>
      <c r="G330" s="97"/>
      <c r="H330" s="149">
        <v>1</v>
      </c>
      <c r="I330" s="138"/>
      <c r="J330" s="96">
        <v>4</v>
      </c>
      <c r="K330" s="143" t="s">
        <v>2262</v>
      </c>
      <c r="L330" s="2" t="s">
        <v>323</v>
      </c>
      <c r="M330" s="63">
        <v>5</v>
      </c>
      <c r="N330" s="62">
        <v>0</v>
      </c>
      <c r="O330" s="376" t="s">
        <v>1517</v>
      </c>
      <c r="P330" s="400" t="s">
        <v>2728</v>
      </c>
    </row>
    <row r="331" spans="1:16" s="214" customFormat="1" x14ac:dyDescent="0.3">
      <c r="A331" s="78"/>
      <c r="B331" s="202">
        <v>5</v>
      </c>
      <c r="C331" s="95"/>
      <c r="D331" s="98">
        <v>1</v>
      </c>
      <c r="E331" s="95"/>
      <c r="F331" s="96">
        <v>2</v>
      </c>
      <c r="G331" s="97"/>
      <c r="H331" s="149">
        <v>1</v>
      </c>
      <c r="I331" s="138"/>
      <c r="J331" s="96">
        <v>5</v>
      </c>
      <c r="K331" s="143" t="s">
        <v>2263</v>
      </c>
      <c r="L331" s="2" t="s">
        <v>324</v>
      </c>
      <c r="M331" s="63">
        <v>5</v>
      </c>
      <c r="N331" s="62">
        <v>0</v>
      </c>
      <c r="O331" s="376" t="s">
        <v>1518</v>
      </c>
      <c r="P331" s="400" t="s">
        <v>2728</v>
      </c>
    </row>
    <row r="332" spans="1:16" s="214" customFormat="1" x14ac:dyDescent="0.3">
      <c r="A332" s="78"/>
      <c r="B332" s="202">
        <v>5</v>
      </c>
      <c r="C332" s="95"/>
      <c r="D332" s="94">
        <v>1</v>
      </c>
      <c r="E332" s="95"/>
      <c r="F332" s="96">
        <v>2</v>
      </c>
      <c r="G332" s="97"/>
      <c r="H332" s="149">
        <v>1</v>
      </c>
      <c r="I332" s="138"/>
      <c r="J332" s="96">
        <v>6</v>
      </c>
      <c r="K332" s="143" t="s">
        <v>2264</v>
      </c>
      <c r="L332" s="2" t="s">
        <v>325</v>
      </c>
      <c r="M332" s="63">
        <v>5</v>
      </c>
      <c r="N332" s="62">
        <v>0</v>
      </c>
      <c r="O332" s="376" t="s">
        <v>1519</v>
      </c>
      <c r="P332" s="400" t="s">
        <v>2728</v>
      </c>
    </row>
    <row r="333" spans="1:16" s="214" customFormat="1" x14ac:dyDescent="0.3">
      <c r="A333" s="78"/>
      <c r="B333" s="202">
        <v>5</v>
      </c>
      <c r="C333" s="95"/>
      <c r="D333" s="94">
        <v>1</v>
      </c>
      <c r="E333" s="95"/>
      <c r="F333" s="96">
        <v>2</v>
      </c>
      <c r="G333" s="97"/>
      <c r="H333" s="149">
        <v>1</v>
      </c>
      <c r="I333" s="138"/>
      <c r="J333" s="96">
        <v>7</v>
      </c>
      <c r="K333" s="143" t="s">
        <v>2265</v>
      </c>
      <c r="L333" s="2" t="s">
        <v>326</v>
      </c>
      <c r="M333" s="63">
        <v>5</v>
      </c>
      <c r="N333" s="62">
        <v>0</v>
      </c>
      <c r="O333" s="376" t="s">
        <v>1520</v>
      </c>
      <c r="P333" s="400" t="s">
        <v>2728</v>
      </c>
    </row>
    <row r="334" spans="1:16" s="214" customFormat="1" x14ac:dyDescent="0.3">
      <c r="A334" s="78"/>
      <c r="B334" s="202">
        <v>5</v>
      </c>
      <c r="C334" s="95"/>
      <c r="D334" s="94">
        <v>1</v>
      </c>
      <c r="E334" s="95"/>
      <c r="F334" s="96">
        <v>2</v>
      </c>
      <c r="G334" s="97"/>
      <c r="H334" s="149">
        <v>1</v>
      </c>
      <c r="I334" s="138"/>
      <c r="J334" s="96">
        <v>8</v>
      </c>
      <c r="K334" s="143" t="s">
        <v>2246</v>
      </c>
      <c r="L334" s="2" t="s">
        <v>327</v>
      </c>
      <c r="M334" s="63">
        <v>5</v>
      </c>
      <c r="N334" s="62">
        <v>0</v>
      </c>
      <c r="O334" s="376" t="s">
        <v>1521</v>
      </c>
      <c r="P334" s="400" t="s">
        <v>2728</v>
      </c>
    </row>
    <row r="335" spans="1:16" s="214" customFormat="1" ht="17.25" thickBot="1" x14ac:dyDescent="0.35">
      <c r="A335" s="78"/>
      <c r="B335" s="194">
        <v>5</v>
      </c>
      <c r="C335" s="95"/>
      <c r="D335" s="94">
        <v>1</v>
      </c>
      <c r="F335" s="96">
        <v>2</v>
      </c>
      <c r="G335" s="97"/>
      <c r="H335" s="149">
        <v>1</v>
      </c>
      <c r="I335" s="138"/>
      <c r="J335" s="116">
        <v>9</v>
      </c>
      <c r="K335" s="279" t="s">
        <v>2266</v>
      </c>
      <c r="L335" s="2" t="s">
        <v>328</v>
      </c>
      <c r="M335" s="63">
        <v>5</v>
      </c>
      <c r="N335" s="62">
        <v>0</v>
      </c>
      <c r="O335" s="376" t="s">
        <v>1522</v>
      </c>
      <c r="P335" s="403" t="s">
        <v>2728</v>
      </c>
    </row>
    <row r="336" spans="1:16" s="214" customFormat="1" ht="14.25" customHeight="1" x14ac:dyDescent="0.3">
      <c r="A336" s="78"/>
      <c r="B336" s="193">
        <v>5</v>
      </c>
      <c r="C336" s="95" t="s">
        <v>2247</v>
      </c>
      <c r="D336" s="86">
        <v>2</v>
      </c>
      <c r="E336" s="150" t="s">
        <v>2267</v>
      </c>
      <c r="F336" s="98">
        <v>1</v>
      </c>
      <c r="G336" s="89" t="s">
        <v>2268</v>
      </c>
      <c r="H336" s="88">
        <v>1</v>
      </c>
      <c r="I336" s="150" t="s">
        <v>2269</v>
      </c>
      <c r="J336" s="88">
        <v>1</v>
      </c>
      <c r="K336" s="205" t="s">
        <v>2270</v>
      </c>
      <c r="L336" s="11" t="s">
        <v>329</v>
      </c>
      <c r="M336" s="63">
        <v>5</v>
      </c>
      <c r="N336" s="62">
        <v>0</v>
      </c>
      <c r="O336" s="379" t="s">
        <v>1523</v>
      </c>
      <c r="P336" s="556" t="s">
        <v>2777</v>
      </c>
    </row>
    <row r="337" spans="1:16" s="214" customFormat="1" x14ac:dyDescent="0.3">
      <c r="A337" s="78"/>
      <c r="B337" s="202">
        <v>5</v>
      </c>
      <c r="C337" s="95"/>
      <c r="D337" s="94">
        <v>2</v>
      </c>
      <c r="E337" s="138"/>
      <c r="F337" s="96">
        <v>1</v>
      </c>
      <c r="G337" s="97"/>
      <c r="H337" s="98">
        <v>1</v>
      </c>
      <c r="I337" s="138"/>
      <c r="J337" s="98">
        <v>2</v>
      </c>
      <c r="K337" s="280" t="s">
        <v>2271</v>
      </c>
      <c r="L337" s="2" t="s">
        <v>330</v>
      </c>
      <c r="M337" s="63">
        <v>5</v>
      </c>
      <c r="N337" s="62">
        <v>0</v>
      </c>
      <c r="O337" s="376" t="s">
        <v>1524</v>
      </c>
      <c r="P337" s="557" t="s">
        <v>2777</v>
      </c>
    </row>
    <row r="338" spans="1:16" s="214" customFormat="1" x14ac:dyDescent="0.3">
      <c r="A338" s="78"/>
      <c r="B338" s="194">
        <v>5</v>
      </c>
      <c r="C338" s="95"/>
      <c r="D338" s="187">
        <v>2</v>
      </c>
      <c r="E338" s="138"/>
      <c r="F338" s="96">
        <v>1</v>
      </c>
      <c r="G338" s="97"/>
      <c r="H338" s="96">
        <v>1</v>
      </c>
      <c r="I338" s="138"/>
      <c r="J338" s="96">
        <v>3</v>
      </c>
      <c r="K338" s="168" t="s">
        <v>2272</v>
      </c>
      <c r="L338" s="2" t="s">
        <v>331</v>
      </c>
      <c r="M338" s="63">
        <v>5</v>
      </c>
      <c r="N338" s="62">
        <v>0</v>
      </c>
      <c r="O338" s="376" t="s">
        <v>1525</v>
      </c>
      <c r="P338" s="557" t="s">
        <v>2777</v>
      </c>
    </row>
    <row r="339" spans="1:16" s="214" customFormat="1" ht="17.25" thickBot="1" x14ac:dyDescent="0.35">
      <c r="A339" s="78"/>
      <c r="B339" s="194">
        <v>5</v>
      </c>
      <c r="C339" s="95"/>
      <c r="D339" s="187">
        <v>2</v>
      </c>
      <c r="E339" s="145"/>
      <c r="F339" s="96">
        <v>1</v>
      </c>
      <c r="G339" s="97"/>
      <c r="H339" s="96">
        <v>1</v>
      </c>
      <c r="I339" s="138"/>
      <c r="J339" s="103">
        <v>4</v>
      </c>
      <c r="K339" s="228" t="s">
        <v>2273</v>
      </c>
      <c r="L339" s="12" t="s">
        <v>332</v>
      </c>
      <c r="M339" s="63">
        <v>5</v>
      </c>
      <c r="N339" s="62">
        <v>0</v>
      </c>
      <c r="O339" s="380" t="s">
        <v>1526</v>
      </c>
      <c r="P339" s="558" t="s">
        <v>2777</v>
      </c>
    </row>
    <row r="340" spans="1:16" s="214" customFormat="1" ht="17.25" thickBot="1" x14ac:dyDescent="0.35">
      <c r="A340" s="78"/>
      <c r="B340" s="193">
        <v>5</v>
      </c>
      <c r="C340" s="95" t="s">
        <v>2247</v>
      </c>
      <c r="D340" s="86">
        <v>3</v>
      </c>
      <c r="E340" s="89" t="s">
        <v>2274</v>
      </c>
      <c r="F340" s="91">
        <v>1</v>
      </c>
      <c r="G340" s="281" t="s">
        <v>2275</v>
      </c>
      <c r="H340" s="137">
        <v>1</v>
      </c>
      <c r="I340" s="133" t="s">
        <v>2276</v>
      </c>
      <c r="J340" s="131">
        <v>1</v>
      </c>
      <c r="K340" s="200" t="s">
        <v>2277</v>
      </c>
      <c r="L340" s="21" t="s">
        <v>333</v>
      </c>
      <c r="M340" s="63">
        <v>5</v>
      </c>
      <c r="N340" s="62">
        <v>0</v>
      </c>
      <c r="O340" s="390" t="s">
        <v>1527</v>
      </c>
      <c r="P340" s="561" t="s">
        <v>2728</v>
      </c>
    </row>
    <row r="341" spans="1:16" s="214" customFormat="1" x14ac:dyDescent="0.3">
      <c r="A341" s="78"/>
      <c r="B341" s="202">
        <v>5</v>
      </c>
      <c r="C341" s="95"/>
      <c r="D341" s="94">
        <v>3</v>
      </c>
      <c r="E341" s="97"/>
      <c r="F341" s="151">
        <v>1</v>
      </c>
      <c r="G341" s="97"/>
      <c r="H341" s="141">
        <v>2</v>
      </c>
      <c r="I341" s="138" t="s">
        <v>2278</v>
      </c>
      <c r="J341" s="220">
        <v>2</v>
      </c>
      <c r="K341" s="101" t="s">
        <v>2279</v>
      </c>
      <c r="L341" s="11" t="s">
        <v>334</v>
      </c>
      <c r="M341" s="63">
        <v>5</v>
      </c>
      <c r="N341" s="62">
        <v>0</v>
      </c>
      <c r="O341" s="379" t="s">
        <v>1528</v>
      </c>
      <c r="P341" s="562" t="s">
        <v>2728</v>
      </c>
    </row>
    <row r="342" spans="1:16" s="214" customFormat="1" ht="17.25" thickBot="1" x14ac:dyDescent="0.35">
      <c r="A342" s="78"/>
      <c r="B342" s="202">
        <v>5</v>
      </c>
      <c r="C342" s="95"/>
      <c r="D342" s="94">
        <v>3</v>
      </c>
      <c r="E342" s="97"/>
      <c r="F342" s="151">
        <v>1</v>
      </c>
      <c r="G342" s="97"/>
      <c r="H342" s="141">
        <v>2</v>
      </c>
      <c r="I342" s="138"/>
      <c r="J342" s="220">
        <v>3</v>
      </c>
      <c r="K342" s="168" t="s">
        <v>2280</v>
      </c>
      <c r="L342" s="12" t="s">
        <v>335</v>
      </c>
      <c r="M342" s="63">
        <v>5</v>
      </c>
      <c r="N342" s="62">
        <v>0</v>
      </c>
      <c r="O342" s="380" t="s">
        <v>1529</v>
      </c>
      <c r="P342" s="563" t="s">
        <v>2728</v>
      </c>
    </row>
    <row r="343" spans="1:16" s="214" customFormat="1" x14ac:dyDescent="0.3">
      <c r="A343" s="78"/>
      <c r="B343" s="202">
        <v>5</v>
      </c>
      <c r="C343" s="95"/>
      <c r="D343" s="94">
        <v>3</v>
      </c>
      <c r="E343" s="97"/>
      <c r="F343" s="151">
        <v>1</v>
      </c>
      <c r="G343" s="97"/>
      <c r="H343" s="141">
        <v>2</v>
      </c>
      <c r="I343" s="138"/>
      <c r="J343" s="220">
        <v>4</v>
      </c>
      <c r="K343" s="101" t="s">
        <v>2281</v>
      </c>
      <c r="L343" s="11" t="s">
        <v>336</v>
      </c>
      <c r="M343" s="63">
        <v>5</v>
      </c>
      <c r="N343" s="62">
        <v>0</v>
      </c>
      <c r="O343" s="379" t="s">
        <v>1530</v>
      </c>
      <c r="P343" s="402" t="s">
        <v>2728</v>
      </c>
    </row>
    <row r="344" spans="1:16" s="214" customFormat="1" x14ac:dyDescent="0.3">
      <c r="A344" s="78"/>
      <c r="B344" s="202">
        <v>5</v>
      </c>
      <c r="C344" s="95"/>
      <c r="D344" s="94">
        <v>3</v>
      </c>
      <c r="E344" s="97"/>
      <c r="F344" s="151">
        <v>1</v>
      </c>
      <c r="G344" s="97"/>
      <c r="H344" s="141">
        <v>2</v>
      </c>
      <c r="I344" s="138"/>
      <c r="J344" s="220">
        <v>5</v>
      </c>
      <c r="K344" s="101" t="s">
        <v>2282</v>
      </c>
      <c r="L344" s="2" t="s">
        <v>337</v>
      </c>
      <c r="M344" s="63">
        <v>5</v>
      </c>
      <c r="N344" s="62">
        <v>0</v>
      </c>
      <c r="O344" s="376" t="s">
        <v>1531</v>
      </c>
      <c r="P344" s="400" t="s">
        <v>2728</v>
      </c>
    </row>
    <row r="345" spans="1:16" s="214" customFormat="1" x14ac:dyDescent="0.3">
      <c r="A345" s="78"/>
      <c r="B345" s="202">
        <v>5</v>
      </c>
      <c r="C345" s="95"/>
      <c r="D345" s="94">
        <v>3</v>
      </c>
      <c r="E345" s="97"/>
      <c r="F345" s="151">
        <v>1</v>
      </c>
      <c r="G345" s="97"/>
      <c r="H345" s="141">
        <v>2</v>
      </c>
      <c r="I345" s="138"/>
      <c r="J345" s="220">
        <v>6</v>
      </c>
      <c r="K345" s="101" t="s">
        <v>2283</v>
      </c>
      <c r="L345" s="2" t="s">
        <v>338</v>
      </c>
      <c r="M345" s="63">
        <v>5</v>
      </c>
      <c r="N345" s="62">
        <v>0</v>
      </c>
      <c r="O345" s="376" t="s">
        <v>1532</v>
      </c>
      <c r="P345" s="400" t="s">
        <v>2728</v>
      </c>
    </row>
    <row r="346" spans="1:16" s="214" customFormat="1" ht="17.25" thickBot="1" x14ac:dyDescent="0.35">
      <c r="A346" s="78"/>
      <c r="B346" s="202">
        <v>5</v>
      </c>
      <c r="C346" s="95"/>
      <c r="D346" s="94">
        <v>3</v>
      </c>
      <c r="E346" s="97"/>
      <c r="F346" s="151">
        <v>1</v>
      </c>
      <c r="G346" s="97"/>
      <c r="H346" s="141">
        <v>2</v>
      </c>
      <c r="I346" s="138"/>
      <c r="J346" s="220">
        <v>7</v>
      </c>
      <c r="K346" s="101" t="s">
        <v>2284</v>
      </c>
      <c r="L346" s="10" t="s">
        <v>339</v>
      </c>
      <c r="M346" s="63">
        <v>5</v>
      </c>
      <c r="N346" s="62">
        <v>0</v>
      </c>
      <c r="O346" s="378" t="s">
        <v>1533</v>
      </c>
      <c r="P346" s="400" t="s">
        <v>2728</v>
      </c>
    </row>
    <row r="347" spans="1:16" s="214" customFormat="1" ht="16.5" customHeight="1" thickBot="1" x14ac:dyDescent="0.35">
      <c r="A347" s="78"/>
      <c r="B347" s="212">
        <v>5</v>
      </c>
      <c r="C347" s="95" t="s">
        <v>2247</v>
      </c>
      <c r="D347" s="217">
        <v>3</v>
      </c>
      <c r="E347" s="138" t="s">
        <v>2247</v>
      </c>
      <c r="F347" s="91">
        <v>2</v>
      </c>
      <c r="G347" s="89" t="s">
        <v>2285</v>
      </c>
      <c r="H347" s="88">
        <v>1</v>
      </c>
      <c r="I347" s="150" t="s">
        <v>2286</v>
      </c>
      <c r="J347" s="88">
        <v>1</v>
      </c>
      <c r="K347" s="178" t="s">
        <v>2287</v>
      </c>
      <c r="L347" s="14" t="s">
        <v>340</v>
      </c>
      <c r="M347" s="63">
        <v>5</v>
      </c>
      <c r="N347" s="62">
        <v>0</v>
      </c>
      <c r="O347" s="394" t="s">
        <v>1534</v>
      </c>
      <c r="P347" s="406" t="s">
        <v>2721</v>
      </c>
    </row>
    <row r="348" spans="1:16" s="214" customFormat="1" x14ac:dyDescent="0.3">
      <c r="A348" s="78"/>
      <c r="B348" s="202">
        <v>5</v>
      </c>
      <c r="C348" s="95"/>
      <c r="D348" s="221">
        <v>3</v>
      </c>
      <c r="E348" s="138"/>
      <c r="F348" s="142">
        <v>2</v>
      </c>
      <c r="G348" s="97"/>
      <c r="H348" s="98">
        <v>1</v>
      </c>
      <c r="I348" s="138"/>
      <c r="J348" s="96">
        <v>2</v>
      </c>
      <c r="K348" s="143" t="s">
        <v>2281</v>
      </c>
      <c r="L348" s="11" t="s">
        <v>341</v>
      </c>
      <c r="M348" s="63">
        <v>5</v>
      </c>
      <c r="N348" s="62">
        <v>0</v>
      </c>
      <c r="O348" s="379" t="s">
        <v>1530</v>
      </c>
      <c r="P348" s="556" t="s">
        <v>2721</v>
      </c>
    </row>
    <row r="349" spans="1:16" s="214" customFormat="1" x14ac:dyDescent="0.3">
      <c r="A349" s="78"/>
      <c r="B349" s="202">
        <v>5</v>
      </c>
      <c r="C349" s="95"/>
      <c r="D349" s="221">
        <v>3</v>
      </c>
      <c r="E349" s="138"/>
      <c r="F349" s="142">
        <v>2</v>
      </c>
      <c r="G349" s="97"/>
      <c r="H349" s="98">
        <v>1</v>
      </c>
      <c r="I349" s="138"/>
      <c r="J349" s="96">
        <v>3</v>
      </c>
      <c r="K349" s="143" t="s">
        <v>2288</v>
      </c>
      <c r="L349" s="2" t="s">
        <v>342</v>
      </c>
      <c r="M349" s="63">
        <v>5</v>
      </c>
      <c r="N349" s="62">
        <v>0</v>
      </c>
      <c r="O349" s="376" t="s">
        <v>1535</v>
      </c>
      <c r="P349" s="557" t="s">
        <v>2721</v>
      </c>
    </row>
    <row r="350" spans="1:16" s="214" customFormat="1" x14ac:dyDescent="0.3">
      <c r="A350" s="78"/>
      <c r="B350" s="202">
        <v>5</v>
      </c>
      <c r="C350" s="95"/>
      <c r="D350" s="221">
        <v>3</v>
      </c>
      <c r="E350" s="138"/>
      <c r="F350" s="142">
        <v>2</v>
      </c>
      <c r="G350" s="97"/>
      <c r="H350" s="98">
        <v>1</v>
      </c>
      <c r="I350" s="138"/>
      <c r="J350" s="96">
        <v>5</v>
      </c>
      <c r="K350" s="143" t="s">
        <v>1940</v>
      </c>
      <c r="L350" s="2" t="s">
        <v>343</v>
      </c>
      <c r="M350" s="63">
        <v>5</v>
      </c>
      <c r="N350" s="62">
        <v>0</v>
      </c>
      <c r="O350" s="376" t="s">
        <v>1536</v>
      </c>
      <c r="P350" s="557" t="s">
        <v>2721</v>
      </c>
    </row>
    <row r="351" spans="1:16" s="214" customFormat="1" x14ac:dyDescent="0.3">
      <c r="A351" s="78"/>
      <c r="B351" s="202">
        <v>5</v>
      </c>
      <c r="C351" s="95"/>
      <c r="D351" s="221">
        <v>3</v>
      </c>
      <c r="E351" s="138"/>
      <c r="F351" s="142">
        <v>2</v>
      </c>
      <c r="G351" s="97"/>
      <c r="H351" s="98">
        <v>1</v>
      </c>
      <c r="I351" s="138"/>
      <c r="J351" s="96">
        <v>6</v>
      </c>
      <c r="K351" s="143" t="s">
        <v>2005</v>
      </c>
      <c r="L351" s="2" t="s">
        <v>344</v>
      </c>
      <c r="M351" s="63">
        <v>5</v>
      </c>
      <c r="N351" s="62">
        <v>0</v>
      </c>
      <c r="O351" s="376" t="s">
        <v>1537</v>
      </c>
      <c r="P351" s="557" t="s">
        <v>2721</v>
      </c>
    </row>
    <row r="352" spans="1:16" s="214" customFormat="1" x14ac:dyDescent="0.3">
      <c r="A352" s="78"/>
      <c r="B352" s="202">
        <v>5</v>
      </c>
      <c r="C352" s="95"/>
      <c r="D352" s="221">
        <v>3</v>
      </c>
      <c r="E352" s="138"/>
      <c r="F352" s="142">
        <v>2</v>
      </c>
      <c r="G352" s="97"/>
      <c r="H352" s="98">
        <v>1</v>
      </c>
      <c r="I352" s="138"/>
      <c r="J352" s="96">
        <v>7</v>
      </c>
      <c r="K352" s="143" t="s">
        <v>2006</v>
      </c>
      <c r="L352" s="2" t="s">
        <v>345</v>
      </c>
      <c r="M352" s="63">
        <v>5</v>
      </c>
      <c r="N352" s="62">
        <v>0</v>
      </c>
      <c r="O352" s="376" t="s">
        <v>1538</v>
      </c>
      <c r="P352" s="557" t="s">
        <v>2721</v>
      </c>
    </row>
    <row r="353" spans="1:16" s="214" customFormat="1" x14ac:dyDescent="0.3">
      <c r="A353" s="78"/>
      <c r="B353" s="202">
        <v>5</v>
      </c>
      <c r="C353" s="95"/>
      <c r="D353" s="221">
        <v>3</v>
      </c>
      <c r="E353" s="138"/>
      <c r="F353" s="142">
        <v>2</v>
      </c>
      <c r="G353" s="97"/>
      <c r="H353" s="98">
        <v>1</v>
      </c>
      <c r="I353" s="138"/>
      <c r="J353" s="96">
        <v>8</v>
      </c>
      <c r="K353" s="143" t="s">
        <v>2007</v>
      </c>
      <c r="L353" s="2" t="s">
        <v>346</v>
      </c>
      <c r="M353" s="63">
        <v>5</v>
      </c>
      <c r="N353" s="62">
        <v>0</v>
      </c>
      <c r="O353" s="376" t="s">
        <v>1539</v>
      </c>
      <c r="P353" s="557" t="s">
        <v>2721</v>
      </c>
    </row>
    <row r="354" spans="1:16" s="214" customFormat="1" x14ac:dyDescent="0.3">
      <c r="A354" s="78"/>
      <c r="B354" s="202">
        <v>5</v>
      </c>
      <c r="C354" s="95"/>
      <c r="D354" s="221">
        <v>3</v>
      </c>
      <c r="E354" s="138"/>
      <c r="F354" s="142">
        <v>2</v>
      </c>
      <c r="G354" s="97"/>
      <c r="H354" s="98">
        <v>1</v>
      </c>
      <c r="I354" s="138"/>
      <c r="J354" s="96">
        <v>9</v>
      </c>
      <c r="K354" s="143" t="s">
        <v>2008</v>
      </c>
      <c r="L354" s="2" t="s">
        <v>347</v>
      </c>
      <c r="M354" s="63">
        <v>5</v>
      </c>
      <c r="N354" s="62">
        <v>0</v>
      </c>
      <c r="O354" s="376" t="s">
        <v>1540</v>
      </c>
      <c r="P354" s="557" t="s">
        <v>2721</v>
      </c>
    </row>
    <row r="355" spans="1:16" s="214" customFormat="1" x14ac:dyDescent="0.3">
      <c r="A355" s="78"/>
      <c r="B355" s="202">
        <v>5</v>
      </c>
      <c r="C355" s="95"/>
      <c r="D355" s="221">
        <v>3</v>
      </c>
      <c r="E355" s="138"/>
      <c r="F355" s="142">
        <v>2</v>
      </c>
      <c r="G355" s="97"/>
      <c r="H355" s="98">
        <v>1</v>
      </c>
      <c r="I355" s="138"/>
      <c r="J355" s="96">
        <v>11</v>
      </c>
      <c r="K355" s="143" t="s">
        <v>1787</v>
      </c>
      <c r="L355" s="2" t="s">
        <v>348</v>
      </c>
      <c r="M355" s="63">
        <v>5</v>
      </c>
      <c r="N355" s="62">
        <v>0</v>
      </c>
      <c r="O355" s="376" t="s">
        <v>1541</v>
      </c>
      <c r="P355" s="557" t="s">
        <v>2721</v>
      </c>
    </row>
    <row r="356" spans="1:16" s="214" customFormat="1" x14ac:dyDescent="0.3">
      <c r="A356" s="78"/>
      <c r="B356" s="202">
        <v>5</v>
      </c>
      <c r="C356" s="95"/>
      <c r="D356" s="221">
        <v>3</v>
      </c>
      <c r="E356" s="138"/>
      <c r="F356" s="142">
        <v>2</v>
      </c>
      <c r="G356" s="97"/>
      <c r="H356" s="98">
        <v>1</v>
      </c>
      <c r="I356" s="138"/>
      <c r="J356" s="96">
        <v>13</v>
      </c>
      <c r="K356" s="143" t="s">
        <v>1788</v>
      </c>
      <c r="L356" s="2" t="s">
        <v>349</v>
      </c>
      <c r="M356" s="63">
        <v>5</v>
      </c>
      <c r="N356" s="62">
        <v>0</v>
      </c>
      <c r="O356" s="376" t="s">
        <v>1542</v>
      </c>
      <c r="P356" s="557" t="s">
        <v>2721</v>
      </c>
    </row>
    <row r="357" spans="1:16" s="214" customFormat="1" x14ac:dyDescent="0.3">
      <c r="A357" s="78"/>
      <c r="B357" s="202">
        <v>5</v>
      </c>
      <c r="C357" s="95"/>
      <c r="D357" s="221">
        <v>3</v>
      </c>
      <c r="E357" s="138"/>
      <c r="F357" s="142">
        <v>2</v>
      </c>
      <c r="G357" s="97"/>
      <c r="H357" s="98">
        <v>1</v>
      </c>
      <c r="I357" s="138"/>
      <c r="J357" s="96">
        <v>14</v>
      </c>
      <c r="K357" s="143" t="s">
        <v>2009</v>
      </c>
      <c r="L357" s="2" t="s">
        <v>350</v>
      </c>
      <c r="M357" s="63">
        <v>5</v>
      </c>
      <c r="N357" s="62">
        <v>0</v>
      </c>
      <c r="O357" s="376" t="s">
        <v>1543</v>
      </c>
      <c r="P357" s="557" t="s">
        <v>2721</v>
      </c>
    </row>
    <row r="358" spans="1:16" s="214" customFormat="1" ht="17.25" thickBot="1" x14ac:dyDescent="0.35">
      <c r="A358" s="78"/>
      <c r="B358" s="194">
        <v>5</v>
      </c>
      <c r="C358" s="95"/>
      <c r="D358" s="282">
        <v>3</v>
      </c>
      <c r="E358" s="138"/>
      <c r="F358" s="179">
        <v>2</v>
      </c>
      <c r="G358" s="97"/>
      <c r="H358" s="117">
        <v>1</v>
      </c>
      <c r="I358" s="138"/>
      <c r="J358" s="102">
        <v>15</v>
      </c>
      <c r="K358" s="180" t="s">
        <v>1944</v>
      </c>
      <c r="L358" s="10" t="s">
        <v>351</v>
      </c>
      <c r="M358" s="66">
        <v>5</v>
      </c>
      <c r="N358" s="67">
        <v>0</v>
      </c>
      <c r="O358" s="378" t="s">
        <v>1544</v>
      </c>
      <c r="P358" s="558" t="s">
        <v>2721</v>
      </c>
    </row>
    <row r="359" spans="1:16" s="214" customFormat="1" x14ac:dyDescent="0.3">
      <c r="A359" s="78"/>
      <c r="B359" s="193">
        <v>5</v>
      </c>
      <c r="C359" s="95" t="s">
        <v>2247</v>
      </c>
      <c r="D359" s="86">
        <v>3</v>
      </c>
      <c r="E359" s="97" t="s">
        <v>2247</v>
      </c>
      <c r="F359" s="88">
        <v>3</v>
      </c>
      <c r="G359" s="150" t="s">
        <v>2289</v>
      </c>
      <c r="H359" s="137">
        <v>1</v>
      </c>
      <c r="I359" s="150" t="s">
        <v>2290</v>
      </c>
      <c r="J359" s="91">
        <v>1</v>
      </c>
      <c r="K359" s="449" t="s">
        <v>2291</v>
      </c>
      <c r="L359" s="33" t="s">
        <v>352</v>
      </c>
      <c r="M359" s="453">
        <v>5</v>
      </c>
      <c r="N359" s="462">
        <v>0</v>
      </c>
      <c r="O359" s="379" t="s">
        <v>1545</v>
      </c>
      <c r="P359" s="562" t="s">
        <v>2728</v>
      </c>
    </row>
    <row r="360" spans="1:16" s="214" customFormat="1" x14ac:dyDescent="0.3">
      <c r="A360" s="78"/>
      <c r="B360" s="212"/>
      <c r="C360" s="95"/>
      <c r="D360" s="140"/>
      <c r="E360" s="97"/>
      <c r="F360" s="98"/>
      <c r="G360" s="138"/>
      <c r="H360" s="141"/>
      <c r="I360" s="138"/>
      <c r="J360" s="100">
        <v>2</v>
      </c>
      <c r="K360" s="450" t="s">
        <v>2292</v>
      </c>
      <c r="L360" s="34" t="s">
        <v>353</v>
      </c>
      <c r="M360" s="452">
        <v>5</v>
      </c>
      <c r="N360" s="463">
        <v>0</v>
      </c>
      <c r="O360" s="376" t="s">
        <v>1546</v>
      </c>
      <c r="P360" s="574" t="s">
        <v>2728</v>
      </c>
    </row>
    <row r="361" spans="1:16" s="214" customFormat="1" x14ac:dyDescent="0.3">
      <c r="A361" s="78"/>
      <c r="B361" s="212"/>
      <c r="C361" s="95"/>
      <c r="D361" s="140"/>
      <c r="E361" s="97"/>
      <c r="F361" s="98"/>
      <c r="G361" s="138"/>
      <c r="H361" s="141"/>
      <c r="I361" s="138"/>
      <c r="J361" s="100">
        <v>3</v>
      </c>
      <c r="K361" s="458" t="s">
        <v>2293</v>
      </c>
      <c r="L361" s="34" t="s">
        <v>354</v>
      </c>
      <c r="M361" s="452">
        <v>5</v>
      </c>
      <c r="N361" s="463">
        <v>0</v>
      </c>
      <c r="O361" s="376" t="s">
        <v>1547</v>
      </c>
      <c r="P361" s="574" t="s">
        <v>2728</v>
      </c>
    </row>
    <row r="362" spans="1:16" s="214" customFormat="1" x14ac:dyDescent="0.3">
      <c r="A362" s="78"/>
      <c r="B362" s="212"/>
      <c r="C362" s="95"/>
      <c r="D362" s="140"/>
      <c r="E362" s="97"/>
      <c r="F362" s="96"/>
      <c r="G362" s="138"/>
      <c r="H362" s="141"/>
      <c r="I362" s="138"/>
      <c r="J362" s="100">
        <v>4</v>
      </c>
      <c r="K362" s="450" t="s">
        <v>2294</v>
      </c>
      <c r="L362" s="34" t="s">
        <v>355</v>
      </c>
      <c r="M362" s="452">
        <v>5</v>
      </c>
      <c r="N362" s="463">
        <v>0</v>
      </c>
      <c r="O362" s="376" t="s">
        <v>1548</v>
      </c>
      <c r="P362" s="574" t="s">
        <v>2728</v>
      </c>
    </row>
    <row r="363" spans="1:16" s="214" customFormat="1" x14ac:dyDescent="0.3">
      <c r="A363" s="78"/>
      <c r="B363" s="202">
        <v>5</v>
      </c>
      <c r="C363" s="95"/>
      <c r="D363" s="94">
        <v>3</v>
      </c>
      <c r="E363" s="97"/>
      <c r="F363" s="96">
        <v>3</v>
      </c>
      <c r="G363" s="138"/>
      <c r="H363" s="141">
        <v>1</v>
      </c>
      <c r="I363" s="138"/>
      <c r="J363" s="100">
        <v>5</v>
      </c>
      <c r="K363" s="458" t="s">
        <v>2295</v>
      </c>
      <c r="L363" s="34" t="s">
        <v>356</v>
      </c>
      <c r="M363" s="452">
        <v>5</v>
      </c>
      <c r="N363" s="463">
        <v>0</v>
      </c>
      <c r="O363" s="376" t="s">
        <v>1549</v>
      </c>
      <c r="P363" s="574" t="s">
        <v>2728</v>
      </c>
    </row>
    <row r="364" spans="1:16" s="214" customFormat="1" x14ac:dyDescent="0.3">
      <c r="A364" s="78"/>
      <c r="B364" s="202">
        <v>5</v>
      </c>
      <c r="C364" s="95"/>
      <c r="D364" s="94">
        <v>3</v>
      </c>
      <c r="E364" s="97"/>
      <c r="F364" s="96">
        <v>3</v>
      </c>
      <c r="G364" s="138"/>
      <c r="H364" s="141">
        <v>1</v>
      </c>
      <c r="I364" s="138"/>
      <c r="J364" s="100">
        <v>6</v>
      </c>
      <c r="K364" s="451" t="s">
        <v>2296</v>
      </c>
      <c r="L364" s="34" t="s">
        <v>357</v>
      </c>
      <c r="M364" s="452">
        <v>5</v>
      </c>
      <c r="N364" s="463">
        <v>0</v>
      </c>
      <c r="O364" s="376" t="s">
        <v>1550</v>
      </c>
      <c r="P364" s="574" t="s">
        <v>2728</v>
      </c>
    </row>
    <row r="365" spans="1:16" s="214" customFormat="1" ht="17.25" thickBot="1" x14ac:dyDescent="0.35">
      <c r="A365" s="78"/>
      <c r="B365" s="194">
        <v>5</v>
      </c>
      <c r="C365" s="95"/>
      <c r="D365" s="187">
        <v>3</v>
      </c>
      <c r="E365" s="125"/>
      <c r="F365" s="103">
        <v>3</v>
      </c>
      <c r="G365" s="138"/>
      <c r="H365" s="208">
        <v>1</v>
      </c>
      <c r="I365" s="138"/>
      <c r="J365" s="227">
        <v>7</v>
      </c>
      <c r="K365" s="467" t="s">
        <v>2297</v>
      </c>
      <c r="L365" s="38" t="s">
        <v>358</v>
      </c>
      <c r="M365" s="468">
        <v>5</v>
      </c>
      <c r="N365" s="469">
        <v>0</v>
      </c>
      <c r="O365" s="378" t="s">
        <v>1551</v>
      </c>
      <c r="P365" s="563" t="s">
        <v>2728</v>
      </c>
    </row>
    <row r="366" spans="1:16" s="214" customFormat="1" ht="15.75" customHeight="1" x14ac:dyDescent="0.3">
      <c r="A366" s="78"/>
      <c r="B366" s="193">
        <v>5</v>
      </c>
      <c r="C366" s="95" t="s">
        <v>2247</v>
      </c>
      <c r="D366" s="86">
        <v>4</v>
      </c>
      <c r="E366" s="95" t="s">
        <v>2298</v>
      </c>
      <c r="F366" s="88">
        <v>1</v>
      </c>
      <c r="G366" s="89" t="s">
        <v>2299</v>
      </c>
      <c r="H366" s="137">
        <v>1</v>
      </c>
      <c r="I366" s="150" t="s">
        <v>2300</v>
      </c>
      <c r="J366" s="91">
        <v>1</v>
      </c>
      <c r="K366" s="459" t="s">
        <v>2287</v>
      </c>
      <c r="L366" s="33" t="s">
        <v>359</v>
      </c>
      <c r="M366" s="453">
        <v>5</v>
      </c>
      <c r="N366" s="462">
        <v>0</v>
      </c>
      <c r="O366" s="379" t="s">
        <v>1552</v>
      </c>
      <c r="P366" s="562" t="s">
        <v>2728</v>
      </c>
    </row>
    <row r="367" spans="1:16" s="214" customFormat="1" x14ac:dyDescent="0.3">
      <c r="A367" s="78"/>
      <c r="B367" s="202">
        <v>5</v>
      </c>
      <c r="C367" s="95"/>
      <c r="D367" s="94">
        <v>4</v>
      </c>
      <c r="E367" s="95"/>
      <c r="F367" s="96">
        <v>1</v>
      </c>
      <c r="G367" s="97"/>
      <c r="H367" s="141">
        <v>1</v>
      </c>
      <c r="I367" s="138"/>
      <c r="J367" s="100">
        <v>2</v>
      </c>
      <c r="K367" s="466" t="s">
        <v>2301</v>
      </c>
      <c r="L367" s="34" t="s">
        <v>360</v>
      </c>
      <c r="M367" s="452">
        <v>5</v>
      </c>
      <c r="N367" s="463">
        <v>0</v>
      </c>
      <c r="O367" s="376" t="s">
        <v>1553</v>
      </c>
      <c r="P367" s="574" t="s">
        <v>2728</v>
      </c>
    </row>
    <row r="368" spans="1:16" s="214" customFormat="1" x14ac:dyDescent="0.3">
      <c r="A368" s="78"/>
      <c r="B368" s="202">
        <v>5</v>
      </c>
      <c r="C368" s="95"/>
      <c r="D368" s="94">
        <v>4</v>
      </c>
      <c r="E368" s="95"/>
      <c r="F368" s="96">
        <v>1</v>
      </c>
      <c r="G368" s="97"/>
      <c r="H368" s="141">
        <v>1</v>
      </c>
      <c r="I368" s="138"/>
      <c r="J368" s="100">
        <v>3</v>
      </c>
      <c r="K368" s="460" t="s">
        <v>2302</v>
      </c>
      <c r="L368" s="34" t="s">
        <v>361</v>
      </c>
      <c r="M368" s="452">
        <v>5</v>
      </c>
      <c r="N368" s="463">
        <v>0</v>
      </c>
      <c r="O368" s="376" t="s">
        <v>1554</v>
      </c>
      <c r="P368" s="574" t="s">
        <v>2728</v>
      </c>
    </row>
    <row r="369" spans="1:16" s="214" customFormat="1" x14ac:dyDescent="0.3">
      <c r="A369" s="78"/>
      <c r="B369" s="202">
        <v>5</v>
      </c>
      <c r="C369" s="95"/>
      <c r="D369" s="94">
        <v>4</v>
      </c>
      <c r="E369" s="95"/>
      <c r="F369" s="96">
        <v>1</v>
      </c>
      <c r="G369" s="97"/>
      <c r="H369" s="141">
        <v>1</v>
      </c>
      <c r="I369" s="138"/>
      <c r="J369" s="100">
        <v>4</v>
      </c>
      <c r="K369" s="460" t="s">
        <v>2303</v>
      </c>
      <c r="L369" s="34" t="s">
        <v>362</v>
      </c>
      <c r="M369" s="452">
        <v>5</v>
      </c>
      <c r="N369" s="463">
        <v>0</v>
      </c>
      <c r="O369" s="376" t="s">
        <v>1555</v>
      </c>
      <c r="P369" s="574" t="s">
        <v>2728</v>
      </c>
    </row>
    <row r="370" spans="1:16" s="214" customFormat="1" x14ac:dyDescent="0.3">
      <c r="A370" s="78"/>
      <c r="B370" s="202">
        <v>5</v>
      </c>
      <c r="C370" s="95"/>
      <c r="D370" s="94">
        <v>4</v>
      </c>
      <c r="E370" s="95"/>
      <c r="F370" s="96">
        <v>1</v>
      </c>
      <c r="G370" s="97"/>
      <c r="H370" s="141">
        <v>1</v>
      </c>
      <c r="I370" s="138"/>
      <c r="J370" s="100">
        <v>5</v>
      </c>
      <c r="K370" s="460" t="s">
        <v>2304</v>
      </c>
      <c r="L370" s="34" t="s">
        <v>363</v>
      </c>
      <c r="M370" s="452">
        <v>5</v>
      </c>
      <c r="N370" s="463">
        <v>0</v>
      </c>
      <c r="O370" s="376" t="s">
        <v>1556</v>
      </c>
      <c r="P370" s="574" t="s">
        <v>2728</v>
      </c>
    </row>
    <row r="371" spans="1:16" s="214" customFormat="1" ht="17.25" thickBot="1" x14ac:dyDescent="0.35">
      <c r="A371" s="78"/>
      <c r="B371" s="194">
        <v>5</v>
      </c>
      <c r="C371" s="95"/>
      <c r="D371" s="187">
        <v>4</v>
      </c>
      <c r="E371" s="95"/>
      <c r="F371" s="116">
        <v>1</v>
      </c>
      <c r="G371" s="97"/>
      <c r="H371" s="208">
        <v>1</v>
      </c>
      <c r="I371" s="138"/>
      <c r="J371" s="227">
        <v>7</v>
      </c>
      <c r="K371" s="461" t="s">
        <v>1787</v>
      </c>
      <c r="L371" s="35" t="s">
        <v>364</v>
      </c>
      <c r="M371" s="454">
        <v>5</v>
      </c>
      <c r="N371" s="464">
        <v>0</v>
      </c>
      <c r="O371" s="380" t="s">
        <v>1557</v>
      </c>
      <c r="P371" s="563" t="s">
        <v>2728</v>
      </c>
    </row>
    <row r="372" spans="1:16" s="214" customFormat="1" ht="16.5" customHeight="1" x14ac:dyDescent="0.3">
      <c r="A372" s="78"/>
      <c r="B372" s="193">
        <v>5</v>
      </c>
      <c r="C372" s="95" t="s">
        <v>2247</v>
      </c>
      <c r="D372" s="86">
        <v>4</v>
      </c>
      <c r="E372" s="95" t="s">
        <v>2247</v>
      </c>
      <c r="F372" s="88">
        <v>2</v>
      </c>
      <c r="G372" s="150" t="s">
        <v>2305</v>
      </c>
      <c r="H372" s="137">
        <v>1</v>
      </c>
      <c r="I372" s="150" t="s">
        <v>2306</v>
      </c>
      <c r="J372" s="258">
        <v>1</v>
      </c>
      <c r="K372" s="92" t="s">
        <v>2307</v>
      </c>
      <c r="L372" s="1" t="s">
        <v>365</v>
      </c>
      <c r="M372" s="72">
        <v>5</v>
      </c>
      <c r="N372" s="73">
        <v>0</v>
      </c>
      <c r="O372" s="382" t="s">
        <v>1558</v>
      </c>
      <c r="P372" s="562" t="s">
        <v>2728</v>
      </c>
    </row>
    <row r="373" spans="1:16" s="214" customFormat="1" x14ac:dyDescent="0.3">
      <c r="A373" s="78"/>
      <c r="B373" s="202">
        <v>5</v>
      </c>
      <c r="C373" s="95"/>
      <c r="D373" s="94">
        <v>4</v>
      </c>
      <c r="E373" s="95"/>
      <c r="F373" s="96">
        <v>2</v>
      </c>
      <c r="G373" s="138"/>
      <c r="H373" s="141">
        <v>1</v>
      </c>
      <c r="I373" s="138"/>
      <c r="J373" s="220">
        <v>2</v>
      </c>
      <c r="K373" s="146" t="s">
        <v>2301</v>
      </c>
      <c r="L373" s="2" t="s">
        <v>366</v>
      </c>
      <c r="M373" s="63">
        <v>5</v>
      </c>
      <c r="N373" s="62">
        <v>0</v>
      </c>
      <c r="O373" s="376" t="s">
        <v>1559</v>
      </c>
      <c r="P373" s="574" t="s">
        <v>2728</v>
      </c>
    </row>
    <row r="374" spans="1:16" s="214" customFormat="1" x14ac:dyDescent="0.3">
      <c r="A374" s="78"/>
      <c r="B374" s="202">
        <v>5</v>
      </c>
      <c r="C374" s="95"/>
      <c r="D374" s="94">
        <v>4</v>
      </c>
      <c r="E374" s="95"/>
      <c r="F374" s="96">
        <v>2</v>
      </c>
      <c r="G374" s="138"/>
      <c r="H374" s="141">
        <v>1</v>
      </c>
      <c r="I374" s="138"/>
      <c r="J374" s="220">
        <v>3</v>
      </c>
      <c r="K374" s="101" t="s">
        <v>2255</v>
      </c>
      <c r="L374" s="2" t="s">
        <v>367</v>
      </c>
      <c r="M374" s="63">
        <v>5</v>
      </c>
      <c r="N374" s="62">
        <v>0</v>
      </c>
      <c r="O374" s="376" t="s">
        <v>1560</v>
      </c>
      <c r="P374" s="574" t="s">
        <v>2728</v>
      </c>
    </row>
    <row r="375" spans="1:16" s="214" customFormat="1" x14ac:dyDescent="0.3">
      <c r="A375" s="78"/>
      <c r="B375" s="202">
        <v>5</v>
      </c>
      <c r="C375" s="95"/>
      <c r="D375" s="94">
        <v>4</v>
      </c>
      <c r="E375" s="95"/>
      <c r="F375" s="96">
        <v>2</v>
      </c>
      <c r="G375" s="138"/>
      <c r="H375" s="141">
        <v>1</v>
      </c>
      <c r="I375" s="138"/>
      <c r="J375" s="220">
        <v>4</v>
      </c>
      <c r="K375" s="146" t="s">
        <v>2308</v>
      </c>
      <c r="L375" s="2" t="s">
        <v>368</v>
      </c>
      <c r="M375" s="63">
        <v>5</v>
      </c>
      <c r="N375" s="62">
        <v>0</v>
      </c>
      <c r="O375" s="376" t="s">
        <v>1561</v>
      </c>
      <c r="P375" s="574" t="s">
        <v>2728</v>
      </c>
    </row>
    <row r="376" spans="1:16" s="214" customFormat="1" x14ac:dyDescent="0.3">
      <c r="A376" s="78"/>
      <c r="B376" s="202">
        <v>5</v>
      </c>
      <c r="C376" s="95"/>
      <c r="D376" s="94">
        <v>4</v>
      </c>
      <c r="E376" s="95"/>
      <c r="F376" s="96">
        <v>2</v>
      </c>
      <c r="G376" s="138"/>
      <c r="H376" s="141">
        <v>1</v>
      </c>
      <c r="I376" s="138"/>
      <c r="J376" s="220">
        <v>5</v>
      </c>
      <c r="K376" s="146" t="s">
        <v>2309</v>
      </c>
      <c r="L376" s="2" t="s">
        <v>369</v>
      </c>
      <c r="M376" s="63">
        <v>5</v>
      </c>
      <c r="N376" s="62">
        <v>0</v>
      </c>
      <c r="O376" s="376" t="s">
        <v>1562</v>
      </c>
      <c r="P376" s="574" t="s">
        <v>2728</v>
      </c>
    </row>
    <row r="377" spans="1:16" s="214" customFormat="1" x14ac:dyDescent="0.3">
      <c r="A377" s="78"/>
      <c r="B377" s="202">
        <v>5</v>
      </c>
      <c r="C377" s="95"/>
      <c r="D377" s="94">
        <v>4</v>
      </c>
      <c r="E377" s="95"/>
      <c r="F377" s="96">
        <v>2</v>
      </c>
      <c r="G377" s="138"/>
      <c r="H377" s="141">
        <v>1</v>
      </c>
      <c r="I377" s="138"/>
      <c r="J377" s="220">
        <v>6</v>
      </c>
      <c r="K377" s="101" t="s">
        <v>2310</v>
      </c>
      <c r="L377" s="2" t="s">
        <v>370</v>
      </c>
      <c r="M377" s="63">
        <v>5</v>
      </c>
      <c r="N377" s="62">
        <v>0</v>
      </c>
      <c r="O377" s="376" t="s">
        <v>1563</v>
      </c>
      <c r="P377" s="574" t="s">
        <v>2728</v>
      </c>
    </row>
    <row r="378" spans="1:16" s="214" customFormat="1" x14ac:dyDescent="0.3">
      <c r="A378" s="78"/>
      <c r="B378" s="202">
        <v>5</v>
      </c>
      <c r="C378" s="95"/>
      <c r="D378" s="94">
        <v>4</v>
      </c>
      <c r="E378" s="95"/>
      <c r="F378" s="96">
        <v>2</v>
      </c>
      <c r="G378" s="138"/>
      <c r="H378" s="141">
        <v>1</v>
      </c>
      <c r="I378" s="138"/>
      <c r="J378" s="220">
        <v>7</v>
      </c>
      <c r="K378" s="101" t="s">
        <v>2311</v>
      </c>
      <c r="L378" s="2" t="s">
        <v>371</v>
      </c>
      <c r="M378" s="63">
        <v>5</v>
      </c>
      <c r="N378" s="62">
        <v>0</v>
      </c>
      <c r="O378" s="376" t="s">
        <v>1564</v>
      </c>
      <c r="P378" s="574" t="s">
        <v>2728</v>
      </c>
    </row>
    <row r="379" spans="1:16" s="214" customFormat="1" x14ac:dyDescent="0.3">
      <c r="A379" s="78"/>
      <c r="B379" s="202">
        <v>5</v>
      </c>
      <c r="C379" s="95"/>
      <c r="D379" s="94">
        <v>4</v>
      </c>
      <c r="E379" s="95"/>
      <c r="F379" s="96">
        <v>2</v>
      </c>
      <c r="G379" s="138"/>
      <c r="H379" s="141">
        <v>1</v>
      </c>
      <c r="I379" s="138"/>
      <c r="J379" s="220">
        <v>8</v>
      </c>
      <c r="K379" s="101" t="s">
        <v>2312</v>
      </c>
      <c r="L379" s="2" t="s">
        <v>372</v>
      </c>
      <c r="M379" s="63">
        <v>5</v>
      </c>
      <c r="N379" s="62">
        <v>0</v>
      </c>
      <c r="O379" s="376" t="s">
        <v>1565</v>
      </c>
      <c r="P379" s="574" t="s">
        <v>2728</v>
      </c>
    </row>
    <row r="380" spans="1:16" s="214" customFormat="1" x14ac:dyDescent="0.3">
      <c r="A380" s="78"/>
      <c r="B380" s="202">
        <v>5</v>
      </c>
      <c r="C380" s="95"/>
      <c r="D380" s="94">
        <v>4</v>
      </c>
      <c r="E380" s="95"/>
      <c r="F380" s="96">
        <v>2</v>
      </c>
      <c r="G380" s="138"/>
      <c r="H380" s="141">
        <v>1</v>
      </c>
      <c r="I380" s="138"/>
      <c r="J380" s="220">
        <v>9</v>
      </c>
      <c r="K380" s="101" t="s">
        <v>2304</v>
      </c>
      <c r="L380" s="2" t="s">
        <v>373</v>
      </c>
      <c r="M380" s="63">
        <v>5</v>
      </c>
      <c r="N380" s="62">
        <v>0</v>
      </c>
      <c r="O380" s="376" t="s">
        <v>1556</v>
      </c>
      <c r="P380" s="574" t="s">
        <v>2728</v>
      </c>
    </row>
    <row r="381" spans="1:16" s="214" customFormat="1" x14ac:dyDescent="0.3">
      <c r="A381" s="78"/>
      <c r="B381" s="202">
        <v>5</v>
      </c>
      <c r="C381" s="95"/>
      <c r="D381" s="94">
        <v>4</v>
      </c>
      <c r="E381" s="95"/>
      <c r="F381" s="96">
        <v>2</v>
      </c>
      <c r="G381" s="138"/>
      <c r="H381" s="141">
        <v>1</v>
      </c>
      <c r="I381" s="138"/>
      <c r="J381" s="220">
        <v>10</v>
      </c>
      <c r="K381" s="101" t="s">
        <v>2313</v>
      </c>
      <c r="L381" s="2" t="s">
        <v>374</v>
      </c>
      <c r="M381" s="63">
        <v>5</v>
      </c>
      <c r="N381" s="62">
        <v>0</v>
      </c>
      <c r="O381" s="376" t="s">
        <v>1566</v>
      </c>
      <c r="P381" s="574" t="s">
        <v>2728</v>
      </c>
    </row>
    <row r="382" spans="1:16" s="214" customFormat="1" ht="17.25" thickBot="1" x14ac:dyDescent="0.35">
      <c r="A382" s="78"/>
      <c r="B382" s="202">
        <v>5</v>
      </c>
      <c r="C382" s="95"/>
      <c r="D382" s="94">
        <v>4</v>
      </c>
      <c r="E382" s="95"/>
      <c r="F382" s="96">
        <v>2</v>
      </c>
      <c r="G382" s="138"/>
      <c r="H382" s="208">
        <v>1</v>
      </c>
      <c r="I382" s="145"/>
      <c r="J382" s="260">
        <v>11</v>
      </c>
      <c r="K382" s="196" t="s">
        <v>2016</v>
      </c>
      <c r="L382" s="12" t="s">
        <v>375</v>
      </c>
      <c r="M382" s="63">
        <v>5</v>
      </c>
      <c r="N382" s="62">
        <v>0</v>
      </c>
      <c r="O382" s="380" t="s">
        <v>1567</v>
      </c>
      <c r="P382" s="563" t="s">
        <v>2728</v>
      </c>
    </row>
    <row r="383" spans="1:16" s="214" customFormat="1" x14ac:dyDescent="0.3">
      <c r="A383" s="78"/>
      <c r="B383" s="202">
        <v>5</v>
      </c>
      <c r="C383" s="95"/>
      <c r="D383" s="94">
        <v>4</v>
      </c>
      <c r="E383" s="95"/>
      <c r="F383" s="96">
        <v>2</v>
      </c>
      <c r="G383" s="138"/>
      <c r="H383" s="100">
        <v>2</v>
      </c>
      <c r="I383" s="256" t="s">
        <v>2314</v>
      </c>
      <c r="J383" s="220">
        <v>2</v>
      </c>
      <c r="K383" s="101" t="s">
        <v>2314</v>
      </c>
      <c r="L383" s="11" t="s">
        <v>376</v>
      </c>
      <c r="M383" s="63">
        <v>5</v>
      </c>
      <c r="N383" s="62">
        <v>0</v>
      </c>
      <c r="O383" s="379" t="s">
        <v>1568</v>
      </c>
      <c r="P383" s="562" t="s">
        <v>2728</v>
      </c>
    </row>
    <row r="384" spans="1:16" s="214" customFormat="1" x14ac:dyDescent="0.3">
      <c r="A384" s="78"/>
      <c r="B384" s="202">
        <v>5</v>
      </c>
      <c r="C384" s="95"/>
      <c r="D384" s="94">
        <v>4</v>
      </c>
      <c r="E384" s="95"/>
      <c r="F384" s="96">
        <v>2</v>
      </c>
      <c r="G384" s="138"/>
      <c r="H384" s="100">
        <v>3</v>
      </c>
      <c r="I384" s="175" t="s">
        <v>2315</v>
      </c>
      <c r="J384" s="151">
        <v>12</v>
      </c>
      <c r="K384" s="152" t="s">
        <v>2315</v>
      </c>
      <c r="L384" s="2" t="s">
        <v>377</v>
      </c>
      <c r="M384" s="63">
        <v>5</v>
      </c>
      <c r="N384" s="62">
        <v>0</v>
      </c>
      <c r="O384" s="376" t="s">
        <v>1569</v>
      </c>
      <c r="P384" s="574" t="s">
        <v>2728</v>
      </c>
    </row>
    <row r="385" spans="1:16" s="214" customFormat="1" x14ac:dyDescent="0.3">
      <c r="A385" s="78"/>
      <c r="B385" s="194">
        <v>5</v>
      </c>
      <c r="C385" s="95"/>
      <c r="D385" s="187">
        <v>4</v>
      </c>
      <c r="E385" s="95"/>
      <c r="F385" s="116">
        <v>2</v>
      </c>
      <c r="G385" s="93"/>
      <c r="H385" s="96" t="s">
        <v>2776</v>
      </c>
      <c r="I385" s="167" t="s">
        <v>2319</v>
      </c>
      <c r="J385" s="119">
        <v>13</v>
      </c>
      <c r="K385" s="120" t="s">
        <v>2319</v>
      </c>
      <c r="L385" s="2" t="s">
        <v>378</v>
      </c>
      <c r="M385" s="63">
        <v>5</v>
      </c>
      <c r="N385" s="62">
        <v>0</v>
      </c>
      <c r="O385" s="376" t="s">
        <v>1570</v>
      </c>
      <c r="P385" s="574" t="s">
        <v>2728</v>
      </c>
    </row>
    <row r="386" spans="1:16" s="214" customFormat="1" x14ac:dyDescent="0.3">
      <c r="A386" s="78"/>
      <c r="B386" s="194">
        <v>5</v>
      </c>
      <c r="C386" s="95"/>
      <c r="D386" s="187">
        <v>4</v>
      </c>
      <c r="E386" s="95"/>
      <c r="F386" s="116">
        <v>2</v>
      </c>
      <c r="G386" s="138"/>
      <c r="H386" s="96">
        <v>6</v>
      </c>
      <c r="I386" s="176" t="s">
        <v>2316</v>
      </c>
      <c r="J386" s="155">
        <v>1</v>
      </c>
      <c r="K386" s="120" t="s">
        <v>2317</v>
      </c>
      <c r="L386" s="2" t="s">
        <v>379</v>
      </c>
      <c r="M386" s="63">
        <v>5</v>
      </c>
      <c r="N386" s="62">
        <v>0</v>
      </c>
      <c r="O386" s="376" t="s">
        <v>1571</v>
      </c>
      <c r="P386" s="574" t="s">
        <v>2728</v>
      </c>
    </row>
    <row r="387" spans="1:16" s="214" customFormat="1" ht="17.25" thickBot="1" x14ac:dyDescent="0.35">
      <c r="A387" s="78"/>
      <c r="B387" s="194">
        <v>5</v>
      </c>
      <c r="C387" s="95"/>
      <c r="D387" s="115">
        <v>4</v>
      </c>
      <c r="E387" s="95"/>
      <c r="F387" s="102">
        <v>2</v>
      </c>
      <c r="G387" s="138"/>
      <c r="H387" s="105">
        <v>6</v>
      </c>
      <c r="I387" s="138"/>
      <c r="J387" s="155">
        <v>2</v>
      </c>
      <c r="K387" s="120" t="s">
        <v>2318</v>
      </c>
      <c r="L387" s="10" t="s">
        <v>380</v>
      </c>
      <c r="M387" s="66">
        <v>5</v>
      </c>
      <c r="N387" s="67">
        <v>0</v>
      </c>
      <c r="O387" s="378" t="s">
        <v>1572</v>
      </c>
      <c r="P387" s="563" t="s">
        <v>2728</v>
      </c>
    </row>
    <row r="388" spans="1:16" s="214" customFormat="1" ht="18" customHeight="1" x14ac:dyDescent="0.3">
      <c r="A388" s="78"/>
      <c r="B388" s="193">
        <v>5</v>
      </c>
      <c r="C388" s="95" t="s">
        <v>2247</v>
      </c>
      <c r="D388" s="264">
        <v>4</v>
      </c>
      <c r="E388" s="138" t="s">
        <v>2247</v>
      </c>
      <c r="F388" s="91">
        <v>3</v>
      </c>
      <c r="G388" s="89" t="s">
        <v>2320</v>
      </c>
      <c r="H388" s="137">
        <v>1</v>
      </c>
      <c r="I388" s="150" t="s">
        <v>2320</v>
      </c>
      <c r="J388" s="91">
        <v>1</v>
      </c>
      <c r="K388" s="470" t="s">
        <v>2321</v>
      </c>
      <c r="L388" s="33" t="s">
        <v>381</v>
      </c>
      <c r="M388" s="453">
        <v>5</v>
      </c>
      <c r="N388" s="462">
        <v>0</v>
      </c>
      <c r="O388" s="379" t="s">
        <v>1573</v>
      </c>
      <c r="P388" s="562" t="s">
        <v>2728</v>
      </c>
    </row>
    <row r="389" spans="1:16" s="214" customFormat="1" x14ac:dyDescent="0.3">
      <c r="A389" s="78"/>
      <c r="B389" s="202">
        <v>5</v>
      </c>
      <c r="C389" s="95"/>
      <c r="D389" s="221">
        <v>4</v>
      </c>
      <c r="E389" s="138"/>
      <c r="F389" s="142">
        <v>3</v>
      </c>
      <c r="G389" s="97"/>
      <c r="H389" s="141">
        <v>1</v>
      </c>
      <c r="I389" s="138"/>
      <c r="J389" s="142">
        <v>2</v>
      </c>
      <c r="K389" s="471" t="s">
        <v>2301</v>
      </c>
      <c r="L389" s="39" t="s">
        <v>382</v>
      </c>
      <c r="M389" s="475">
        <v>5</v>
      </c>
      <c r="N389" s="476">
        <v>0</v>
      </c>
      <c r="O389" s="386" t="s">
        <v>1559</v>
      </c>
      <c r="P389" s="574" t="s">
        <v>2728</v>
      </c>
    </row>
    <row r="390" spans="1:16" s="214" customFormat="1" x14ac:dyDescent="0.3">
      <c r="A390" s="78"/>
      <c r="B390" s="202">
        <v>5</v>
      </c>
      <c r="C390" s="95"/>
      <c r="D390" s="221">
        <v>4</v>
      </c>
      <c r="E390" s="138"/>
      <c r="F390" s="142">
        <v>3</v>
      </c>
      <c r="G390" s="97"/>
      <c r="H390" s="141">
        <v>1</v>
      </c>
      <c r="I390" s="138"/>
      <c r="J390" s="142">
        <v>3</v>
      </c>
      <c r="K390" s="472" t="s">
        <v>2255</v>
      </c>
      <c r="L390" s="34" t="s">
        <v>383</v>
      </c>
      <c r="M390" s="452">
        <v>5</v>
      </c>
      <c r="N390" s="463">
        <v>0</v>
      </c>
      <c r="O390" s="376" t="s">
        <v>1560</v>
      </c>
      <c r="P390" s="574" t="s">
        <v>2728</v>
      </c>
    </row>
    <row r="391" spans="1:16" s="214" customFormat="1" x14ac:dyDescent="0.3">
      <c r="A391" s="78"/>
      <c r="B391" s="202">
        <v>5</v>
      </c>
      <c r="C391" s="95"/>
      <c r="D391" s="221">
        <v>4</v>
      </c>
      <c r="E391" s="138"/>
      <c r="F391" s="142">
        <v>3</v>
      </c>
      <c r="G391" s="97"/>
      <c r="H391" s="141">
        <v>1</v>
      </c>
      <c r="I391" s="138"/>
      <c r="J391" s="142">
        <v>4</v>
      </c>
      <c r="K391" s="471" t="s">
        <v>2308</v>
      </c>
      <c r="L391" s="39" t="s">
        <v>384</v>
      </c>
      <c r="M391" s="475">
        <v>5</v>
      </c>
      <c r="N391" s="476">
        <v>0</v>
      </c>
      <c r="O391" s="386" t="s">
        <v>1574</v>
      </c>
      <c r="P391" s="574" t="s">
        <v>2728</v>
      </c>
    </row>
    <row r="392" spans="1:16" s="214" customFormat="1" x14ac:dyDescent="0.3">
      <c r="A392" s="78"/>
      <c r="B392" s="202">
        <v>5</v>
      </c>
      <c r="C392" s="95"/>
      <c r="D392" s="221">
        <v>4</v>
      </c>
      <c r="E392" s="138"/>
      <c r="F392" s="142">
        <v>3</v>
      </c>
      <c r="G392" s="97"/>
      <c r="H392" s="141">
        <v>1</v>
      </c>
      <c r="I392" s="138"/>
      <c r="J392" s="142">
        <v>5</v>
      </c>
      <c r="K392" s="466" t="s">
        <v>2309</v>
      </c>
      <c r="L392" s="34" t="s">
        <v>385</v>
      </c>
      <c r="M392" s="452">
        <v>5</v>
      </c>
      <c r="N392" s="463">
        <v>0</v>
      </c>
      <c r="O392" s="376" t="s">
        <v>1562</v>
      </c>
      <c r="P392" s="574" t="s">
        <v>2728</v>
      </c>
    </row>
    <row r="393" spans="1:16" s="214" customFormat="1" x14ac:dyDescent="0.3">
      <c r="A393" s="78"/>
      <c r="B393" s="202">
        <v>5</v>
      </c>
      <c r="C393" s="95"/>
      <c r="D393" s="221">
        <v>4</v>
      </c>
      <c r="E393" s="138"/>
      <c r="F393" s="142">
        <v>3</v>
      </c>
      <c r="G393" s="97"/>
      <c r="H393" s="141">
        <v>1</v>
      </c>
      <c r="I393" s="138"/>
      <c r="J393" s="142">
        <v>6</v>
      </c>
      <c r="K393" s="451" t="s">
        <v>2322</v>
      </c>
      <c r="L393" s="34" t="s">
        <v>386</v>
      </c>
      <c r="M393" s="452">
        <v>5</v>
      </c>
      <c r="N393" s="463">
        <v>0</v>
      </c>
      <c r="O393" s="376" t="s">
        <v>1575</v>
      </c>
      <c r="P393" s="574" t="s">
        <v>2728</v>
      </c>
    </row>
    <row r="394" spans="1:16" s="214" customFormat="1" x14ac:dyDescent="0.3">
      <c r="A394" s="78"/>
      <c r="B394" s="202">
        <v>5</v>
      </c>
      <c r="C394" s="95"/>
      <c r="D394" s="221">
        <v>4</v>
      </c>
      <c r="E394" s="138"/>
      <c r="F394" s="142">
        <v>3</v>
      </c>
      <c r="G394" s="97"/>
      <c r="H394" s="141">
        <v>1</v>
      </c>
      <c r="I394" s="138"/>
      <c r="J394" s="142">
        <v>7</v>
      </c>
      <c r="K394" s="451" t="s">
        <v>2323</v>
      </c>
      <c r="L394" s="34" t="s">
        <v>387</v>
      </c>
      <c r="M394" s="452">
        <v>5</v>
      </c>
      <c r="N394" s="463">
        <v>0</v>
      </c>
      <c r="O394" s="376" t="s">
        <v>1576</v>
      </c>
      <c r="P394" s="574" t="s">
        <v>2728</v>
      </c>
    </row>
    <row r="395" spans="1:16" s="214" customFormat="1" x14ac:dyDescent="0.3">
      <c r="A395" s="78"/>
      <c r="B395" s="202">
        <v>5</v>
      </c>
      <c r="C395" s="95"/>
      <c r="D395" s="221">
        <v>4</v>
      </c>
      <c r="E395" s="138"/>
      <c r="F395" s="142">
        <v>3</v>
      </c>
      <c r="G395" s="97"/>
      <c r="H395" s="141">
        <v>1</v>
      </c>
      <c r="I395" s="138"/>
      <c r="J395" s="142">
        <v>8</v>
      </c>
      <c r="K395" s="472" t="s">
        <v>2304</v>
      </c>
      <c r="L395" s="34" t="s">
        <v>388</v>
      </c>
      <c r="M395" s="452">
        <v>5</v>
      </c>
      <c r="N395" s="463">
        <v>0</v>
      </c>
      <c r="O395" s="376" t="s">
        <v>1556</v>
      </c>
      <c r="P395" s="574" t="s">
        <v>2728</v>
      </c>
    </row>
    <row r="396" spans="1:16" s="214" customFormat="1" ht="14.25" customHeight="1" x14ac:dyDescent="0.3">
      <c r="A396" s="78"/>
      <c r="B396" s="202">
        <v>5</v>
      </c>
      <c r="C396" s="95"/>
      <c r="D396" s="221">
        <v>4</v>
      </c>
      <c r="E396" s="138"/>
      <c r="F396" s="142">
        <v>3</v>
      </c>
      <c r="G396" s="97"/>
      <c r="H396" s="141">
        <v>1</v>
      </c>
      <c r="I396" s="138"/>
      <c r="J396" s="142">
        <v>9</v>
      </c>
      <c r="K396" s="451" t="s">
        <v>2324</v>
      </c>
      <c r="L396" s="34" t="s">
        <v>389</v>
      </c>
      <c r="M396" s="452">
        <v>5</v>
      </c>
      <c r="N396" s="463">
        <v>0</v>
      </c>
      <c r="O396" s="376" t="s">
        <v>1577</v>
      </c>
      <c r="P396" s="574" t="s">
        <v>2728</v>
      </c>
    </row>
    <row r="397" spans="1:16" s="214" customFormat="1" x14ac:dyDescent="0.3">
      <c r="A397" s="78"/>
      <c r="B397" s="202">
        <v>5</v>
      </c>
      <c r="C397" s="95"/>
      <c r="D397" s="221">
        <v>4</v>
      </c>
      <c r="E397" s="138"/>
      <c r="F397" s="142">
        <v>3</v>
      </c>
      <c r="G397" s="97"/>
      <c r="H397" s="141">
        <v>1</v>
      </c>
      <c r="I397" s="138"/>
      <c r="J397" s="142">
        <v>10</v>
      </c>
      <c r="K397" s="472" t="s">
        <v>2325</v>
      </c>
      <c r="L397" s="34" t="s">
        <v>390</v>
      </c>
      <c r="M397" s="452">
        <v>5</v>
      </c>
      <c r="N397" s="463">
        <v>0</v>
      </c>
      <c r="O397" s="376" t="s">
        <v>1578</v>
      </c>
      <c r="P397" s="574" t="s">
        <v>2728</v>
      </c>
    </row>
    <row r="398" spans="1:16" s="214" customFormat="1" x14ac:dyDescent="0.3">
      <c r="A398" s="78"/>
      <c r="B398" s="202">
        <v>5</v>
      </c>
      <c r="C398" s="95"/>
      <c r="D398" s="221">
        <v>4</v>
      </c>
      <c r="E398" s="138"/>
      <c r="F398" s="142">
        <v>3</v>
      </c>
      <c r="G398" s="97"/>
      <c r="H398" s="141">
        <v>1</v>
      </c>
      <c r="I398" s="138"/>
      <c r="J398" s="142">
        <v>11</v>
      </c>
      <c r="K398" s="473" t="s">
        <v>2775</v>
      </c>
      <c r="L398" s="34" t="s">
        <v>391</v>
      </c>
      <c r="M398" s="452">
        <v>5</v>
      </c>
      <c r="N398" s="463">
        <v>0</v>
      </c>
      <c r="O398" s="376" t="s">
        <v>1579</v>
      </c>
      <c r="P398" s="574" t="s">
        <v>2728</v>
      </c>
    </row>
    <row r="399" spans="1:16" s="214" customFormat="1" x14ac:dyDescent="0.3">
      <c r="A399" s="78"/>
      <c r="B399" s="202">
        <v>5</v>
      </c>
      <c r="C399" s="95"/>
      <c r="D399" s="221">
        <v>4</v>
      </c>
      <c r="E399" s="138"/>
      <c r="F399" s="142">
        <v>3</v>
      </c>
      <c r="G399" s="97"/>
      <c r="H399" s="141">
        <v>1</v>
      </c>
      <c r="I399" s="138"/>
      <c r="J399" s="142">
        <v>12</v>
      </c>
      <c r="K399" s="459" t="s">
        <v>2326</v>
      </c>
      <c r="L399" s="34" t="s">
        <v>392</v>
      </c>
      <c r="M399" s="452">
        <v>5</v>
      </c>
      <c r="N399" s="463">
        <v>0</v>
      </c>
      <c r="O399" s="376" t="s">
        <v>1580</v>
      </c>
      <c r="P399" s="574" t="s">
        <v>2728</v>
      </c>
    </row>
    <row r="400" spans="1:16" s="214" customFormat="1" x14ac:dyDescent="0.3">
      <c r="A400" s="78"/>
      <c r="B400" s="202">
        <v>5</v>
      </c>
      <c r="C400" s="95"/>
      <c r="D400" s="221">
        <v>4</v>
      </c>
      <c r="E400" s="138"/>
      <c r="F400" s="142">
        <v>3</v>
      </c>
      <c r="G400" s="97"/>
      <c r="H400" s="141">
        <v>1</v>
      </c>
      <c r="I400" s="138"/>
      <c r="J400" s="142">
        <v>13</v>
      </c>
      <c r="K400" s="451" t="s">
        <v>2313</v>
      </c>
      <c r="L400" s="34" t="s">
        <v>393</v>
      </c>
      <c r="M400" s="452">
        <v>5</v>
      </c>
      <c r="N400" s="463">
        <v>0</v>
      </c>
      <c r="O400" s="376" t="s">
        <v>1566</v>
      </c>
      <c r="P400" s="574" t="s">
        <v>2728</v>
      </c>
    </row>
    <row r="401" spans="1:16" s="214" customFormat="1" ht="17.25" thickBot="1" x14ac:dyDescent="0.35">
      <c r="A401" s="78"/>
      <c r="B401" s="202">
        <v>5</v>
      </c>
      <c r="C401" s="95"/>
      <c r="D401" s="282">
        <v>4</v>
      </c>
      <c r="E401" s="138"/>
      <c r="F401" s="155">
        <v>3</v>
      </c>
      <c r="G401" s="97"/>
      <c r="H401" s="208">
        <v>1</v>
      </c>
      <c r="I401" s="138"/>
      <c r="J401" s="179">
        <v>14</v>
      </c>
      <c r="K401" s="474" t="s">
        <v>1787</v>
      </c>
      <c r="L401" s="35" t="s">
        <v>394</v>
      </c>
      <c r="M401" s="454">
        <v>5</v>
      </c>
      <c r="N401" s="464">
        <v>0</v>
      </c>
      <c r="O401" s="380" t="s">
        <v>1557</v>
      </c>
      <c r="P401" s="563" t="s">
        <v>2728</v>
      </c>
    </row>
    <row r="402" spans="1:16" s="214" customFormat="1" ht="17.25" thickBot="1" x14ac:dyDescent="0.35">
      <c r="A402" s="78"/>
      <c r="B402" s="202">
        <v>5</v>
      </c>
      <c r="C402" s="95" t="s">
        <v>2247</v>
      </c>
      <c r="D402" s="86">
        <v>4</v>
      </c>
      <c r="E402" s="138" t="s">
        <v>2247</v>
      </c>
      <c r="F402" s="91">
        <v>4</v>
      </c>
      <c r="G402" s="89" t="s">
        <v>2327</v>
      </c>
      <c r="H402" s="137">
        <v>1</v>
      </c>
      <c r="I402" s="150" t="s">
        <v>2328</v>
      </c>
      <c r="J402" s="100">
        <v>1</v>
      </c>
      <c r="K402" s="205" t="s">
        <v>2329</v>
      </c>
      <c r="L402" s="19" t="s">
        <v>395</v>
      </c>
      <c r="M402" s="72">
        <v>5</v>
      </c>
      <c r="N402" s="73">
        <v>0</v>
      </c>
      <c r="O402" s="384" t="s">
        <v>1581</v>
      </c>
      <c r="P402" s="561" t="s">
        <v>2728</v>
      </c>
    </row>
    <row r="403" spans="1:16" s="214" customFormat="1" ht="17.25" thickBot="1" x14ac:dyDescent="0.35">
      <c r="A403" s="78"/>
      <c r="B403" s="202">
        <v>5</v>
      </c>
      <c r="C403" s="95"/>
      <c r="D403" s="115">
        <v>4</v>
      </c>
      <c r="E403" s="138"/>
      <c r="F403" s="155">
        <v>4</v>
      </c>
      <c r="G403" s="97"/>
      <c r="H403" s="144">
        <v>1</v>
      </c>
      <c r="I403" s="138"/>
      <c r="J403" s="105">
        <v>2</v>
      </c>
      <c r="K403" s="182" t="s">
        <v>2330</v>
      </c>
      <c r="L403" s="21" t="s">
        <v>396</v>
      </c>
      <c r="M403" s="66">
        <v>5</v>
      </c>
      <c r="N403" s="67">
        <v>0</v>
      </c>
      <c r="O403" s="390" t="s">
        <v>1582</v>
      </c>
      <c r="P403" s="404" t="s">
        <v>2728</v>
      </c>
    </row>
    <row r="404" spans="1:16" s="214" customFormat="1" ht="16.5" customHeight="1" x14ac:dyDescent="0.3">
      <c r="A404" s="78"/>
      <c r="B404" s="202">
        <v>5</v>
      </c>
      <c r="C404" s="95" t="s">
        <v>2247</v>
      </c>
      <c r="D404" s="217">
        <v>4</v>
      </c>
      <c r="E404" s="138" t="s">
        <v>2247</v>
      </c>
      <c r="F404" s="137">
        <v>5</v>
      </c>
      <c r="G404" s="150" t="s">
        <v>2331</v>
      </c>
      <c r="H404" s="257">
        <v>1</v>
      </c>
      <c r="I404" s="150" t="s">
        <v>2331</v>
      </c>
      <c r="J404" s="91">
        <v>1</v>
      </c>
      <c r="K404" s="477" t="s">
        <v>2332</v>
      </c>
      <c r="L404" s="33" t="s">
        <v>397</v>
      </c>
      <c r="M404" s="453">
        <v>5</v>
      </c>
      <c r="N404" s="462">
        <v>0</v>
      </c>
      <c r="O404" s="379" t="s">
        <v>1583</v>
      </c>
      <c r="P404" s="556" t="s">
        <v>2724</v>
      </c>
    </row>
    <row r="405" spans="1:16" s="214" customFormat="1" x14ac:dyDescent="0.3">
      <c r="A405" s="78"/>
      <c r="B405" s="202">
        <v>5</v>
      </c>
      <c r="C405" s="95"/>
      <c r="D405" s="221">
        <v>4</v>
      </c>
      <c r="E405" s="138"/>
      <c r="F405" s="141">
        <v>5</v>
      </c>
      <c r="G405" s="138"/>
      <c r="H405" s="149">
        <v>1</v>
      </c>
      <c r="I405" s="138"/>
      <c r="J405" s="142">
        <v>2</v>
      </c>
      <c r="K405" s="466" t="s">
        <v>2301</v>
      </c>
      <c r="L405" s="34" t="s">
        <v>398</v>
      </c>
      <c r="M405" s="452">
        <v>5</v>
      </c>
      <c r="N405" s="463">
        <v>0</v>
      </c>
      <c r="O405" s="376" t="s">
        <v>1559</v>
      </c>
      <c r="P405" s="557" t="s">
        <v>2724</v>
      </c>
    </row>
    <row r="406" spans="1:16" s="214" customFormat="1" x14ac:dyDescent="0.3">
      <c r="A406" s="78"/>
      <c r="B406" s="202">
        <v>5</v>
      </c>
      <c r="C406" s="95"/>
      <c r="D406" s="221">
        <v>4</v>
      </c>
      <c r="E406" s="138"/>
      <c r="F406" s="141">
        <v>5</v>
      </c>
      <c r="G406" s="138"/>
      <c r="H406" s="149">
        <v>1</v>
      </c>
      <c r="I406" s="138"/>
      <c r="J406" s="142">
        <v>3</v>
      </c>
      <c r="K406" s="472" t="s">
        <v>2333</v>
      </c>
      <c r="L406" s="34" t="s">
        <v>399</v>
      </c>
      <c r="M406" s="452">
        <v>5</v>
      </c>
      <c r="N406" s="463">
        <v>0</v>
      </c>
      <c r="O406" s="376" t="s">
        <v>1584</v>
      </c>
      <c r="P406" s="557" t="s">
        <v>2724</v>
      </c>
    </row>
    <row r="407" spans="1:16" s="214" customFormat="1" x14ac:dyDescent="0.3">
      <c r="A407" s="78"/>
      <c r="B407" s="202">
        <v>5</v>
      </c>
      <c r="C407" s="95"/>
      <c r="D407" s="221">
        <v>4</v>
      </c>
      <c r="E407" s="138"/>
      <c r="F407" s="141">
        <v>5</v>
      </c>
      <c r="G407" s="138"/>
      <c r="H407" s="149">
        <v>1</v>
      </c>
      <c r="I407" s="138"/>
      <c r="J407" s="142">
        <v>4</v>
      </c>
      <c r="K407" s="472" t="s">
        <v>2334</v>
      </c>
      <c r="L407" s="34" t="s">
        <v>400</v>
      </c>
      <c r="M407" s="452">
        <v>5</v>
      </c>
      <c r="N407" s="463">
        <v>0</v>
      </c>
      <c r="O407" s="376" t="s">
        <v>1585</v>
      </c>
      <c r="P407" s="557" t="s">
        <v>2724</v>
      </c>
    </row>
    <row r="408" spans="1:16" s="214" customFormat="1" x14ac:dyDescent="0.3">
      <c r="A408" s="78"/>
      <c r="B408" s="202">
        <v>5</v>
      </c>
      <c r="C408" s="95"/>
      <c r="D408" s="221">
        <v>4</v>
      </c>
      <c r="E408" s="138"/>
      <c r="F408" s="141">
        <v>5</v>
      </c>
      <c r="G408" s="138"/>
      <c r="H408" s="149">
        <v>1</v>
      </c>
      <c r="I408" s="138"/>
      <c r="J408" s="142">
        <v>5</v>
      </c>
      <c r="K408" s="472" t="s">
        <v>2335</v>
      </c>
      <c r="L408" s="34" t="s">
        <v>401</v>
      </c>
      <c r="M408" s="452">
        <v>5</v>
      </c>
      <c r="N408" s="463">
        <v>0</v>
      </c>
      <c r="O408" s="376" t="s">
        <v>1586</v>
      </c>
      <c r="P408" s="557" t="s">
        <v>2724</v>
      </c>
    </row>
    <row r="409" spans="1:16" s="214" customFormat="1" x14ac:dyDescent="0.3">
      <c r="A409" s="78"/>
      <c r="B409" s="202">
        <v>5</v>
      </c>
      <c r="C409" s="95"/>
      <c r="D409" s="221">
        <v>4</v>
      </c>
      <c r="E409" s="138"/>
      <c r="F409" s="141">
        <v>5</v>
      </c>
      <c r="G409" s="138"/>
      <c r="H409" s="149">
        <v>1</v>
      </c>
      <c r="I409" s="138"/>
      <c r="J409" s="142">
        <v>6</v>
      </c>
      <c r="K409" s="472" t="s">
        <v>2336</v>
      </c>
      <c r="L409" s="34" t="s">
        <v>402</v>
      </c>
      <c r="M409" s="452">
        <v>5</v>
      </c>
      <c r="N409" s="463">
        <v>0</v>
      </c>
      <c r="O409" s="376" t="s">
        <v>1587</v>
      </c>
      <c r="P409" s="557" t="s">
        <v>2724</v>
      </c>
    </row>
    <row r="410" spans="1:16" s="214" customFormat="1" x14ac:dyDescent="0.3">
      <c r="A410" s="78"/>
      <c r="B410" s="202">
        <v>5</v>
      </c>
      <c r="C410" s="95"/>
      <c r="D410" s="221">
        <v>4</v>
      </c>
      <c r="E410" s="138"/>
      <c r="F410" s="141">
        <v>5</v>
      </c>
      <c r="G410" s="138"/>
      <c r="H410" s="149">
        <v>1</v>
      </c>
      <c r="I410" s="138"/>
      <c r="J410" s="142">
        <v>7</v>
      </c>
      <c r="K410" s="466" t="s">
        <v>2308</v>
      </c>
      <c r="L410" s="34" t="s">
        <v>403</v>
      </c>
      <c r="M410" s="452">
        <v>5</v>
      </c>
      <c r="N410" s="463">
        <v>0</v>
      </c>
      <c r="O410" s="376" t="s">
        <v>1574</v>
      </c>
      <c r="P410" s="557" t="s">
        <v>2724</v>
      </c>
    </row>
    <row r="411" spans="1:16" s="214" customFormat="1" x14ac:dyDescent="0.3">
      <c r="A411" s="78"/>
      <c r="B411" s="202">
        <v>5</v>
      </c>
      <c r="C411" s="95"/>
      <c r="D411" s="221">
        <v>4</v>
      </c>
      <c r="E411" s="138"/>
      <c r="F411" s="141">
        <v>5</v>
      </c>
      <c r="G411" s="138"/>
      <c r="H411" s="149">
        <v>1</v>
      </c>
      <c r="I411" s="138"/>
      <c r="J411" s="142">
        <v>8</v>
      </c>
      <c r="K411" s="473" t="s">
        <v>2322</v>
      </c>
      <c r="L411" s="34" t="s">
        <v>404</v>
      </c>
      <c r="M411" s="452">
        <v>5</v>
      </c>
      <c r="N411" s="463">
        <v>0</v>
      </c>
      <c r="O411" s="376" t="s">
        <v>1575</v>
      </c>
      <c r="P411" s="557" t="s">
        <v>2724</v>
      </c>
    </row>
    <row r="412" spans="1:16" s="214" customFormat="1" x14ac:dyDescent="0.3">
      <c r="A412" s="78"/>
      <c r="B412" s="202">
        <v>5</v>
      </c>
      <c r="C412" s="95"/>
      <c r="D412" s="221">
        <v>4</v>
      </c>
      <c r="E412" s="138"/>
      <c r="F412" s="141">
        <v>5</v>
      </c>
      <c r="G412" s="138"/>
      <c r="H412" s="149">
        <v>1</v>
      </c>
      <c r="I412" s="138"/>
      <c r="J412" s="142">
        <v>9</v>
      </c>
      <c r="K412" s="459" t="s">
        <v>2323</v>
      </c>
      <c r="L412" s="34" t="s">
        <v>405</v>
      </c>
      <c r="M412" s="452">
        <v>5</v>
      </c>
      <c r="N412" s="463">
        <v>0</v>
      </c>
      <c r="O412" s="376" t="s">
        <v>1576</v>
      </c>
      <c r="P412" s="557" t="s">
        <v>2724</v>
      </c>
    </row>
    <row r="413" spans="1:16" s="214" customFormat="1" x14ac:dyDescent="0.3">
      <c r="A413" s="78"/>
      <c r="B413" s="202">
        <v>5</v>
      </c>
      <c r="C413" s="95"/>
      <c r="D413" s="221">
        <v>4</v>
      </c>
      <c r="E413" s="138"/>
      <c r="F413" s="141">
        <v>5</v>
      </c>
      <c r="G413" s="138"/>
      <c r="H413" s="149">
        <v>1</v>
      </c>
      <c r="I413" s="138"/>
      <c r="J413" s="142">
        <v>10</v>
      </c>
      <c r="K413" s="472" t="s">
        <v>2313</v>
      </c>
      <c r="L413" s="34" t="s">
        <v>406</v>
      </c>
      <c r="M413" s="452">
        <v>5</v>
      </c>
      <c r="N413" s="463">
        <v>0</v>
      </c>
      <c r="O413" s="376" t="s">
        <v>1566</v>
      </c>
      <c r="P413" s="557" t="s">
        <v>2724</v>
      </c>
    </row>
    <row r="414" spans="1:16" s="214" customFormat="1" ht="17.25" thickBot="1" x14ac:dyDescent="0.35">
      <c r="A414" s="78"/>
      <c r="B414" s="202">
        <v>5</v>
      </c>
      <c r="C414" s="95"/>
      <c r="D414" s="282">
        <v>4</v>
      </c>
      <c r="E414" s="138"/>
      <c r="F414" s="144">
        <v>5</v>
      </c>
      <c r="G414" s="138"/>
      <c r="H414" s="259">
        <v>1</v>
      </c>
      <c r="I414" s="138"/>
      <c r="J414" s="179">
        <v>11</v>
      </c>
      <c r="K414" s="474" t="s">
        <v>1787</v>
      </c>
      <c r="L414" s="38" t="s">
        <v>407</v>
      </c>
      <c r="M414" s="468">
        <v>5</v>
      </c>
      <c r="N414" s="469">
        <v>0</v>
      </c>
      <c r="O414" s="378" t="s">
        <v>1557</v>
      </c>
      <c r="P414" s="560" t="s">
        <v>2724</v>
      </c>
    </row>
    <row r="415" spans="1:16" s="214" customFormat="1" ht="16.5" customHeight="1" x14ac:dyDescent="0.3">
      <c r="A415" s="78"/>
      <c r="B415" s="202">
        <v>5</v>
      </c>
      <c r="C415" s="95" t="s">
        <v>2247</v>
      </c>
      <c r="D415" s="86">
        <v>5</v>
      </c>
      <c r="E415" s="85" t="s">
        <v>2337</v>
      </c>
      <c r="F415" s="88">
        <v>1</v>
      </c>
      <c r="G415" s="89" t="s">
        <v>2338</v>
      </c>
      <c r="H415" s="257">
        <v>1</v>
      </c>
      <c r="I415" s="150" t="s">
        <v>2339</v>
      </c>
      <c r="J415" s="91">
        <v>1</v>
      </c>
      <c r="K415" s="449" t="s">
        <v>2340</v>
      </c>
      <c r="L415" s="33" t="s">
        <v>408</v>
      </c>
      <c r="M415" s="453">
        <v>5</v>
      </c>
      <c r="N415" s="462">
        <v>0</v>
      </c>
      <c r="O415" s="379" t="s">
        <v>1588</v>
      </c>
      <c r="P415" s="556" t="s">
        <v>2724</v>
      </c>
    </row>
    <row r="416" spans="1:16" s="214" customFormat="1" x14ac:dyDescent="0.3">
      <c r="A416" s="78"/>
      <c r="B416" s="202">
        <v>5</v>
      </c>
      <c r="C416" s="95"/>
      <c r="D416" s="94">
        <v>5</v>
      </c>
      <c r="E416" s="93"/>
      <c r="F416" s="96">
        <v>1</v>
      </c>
      <c r="G416" s="97"/>
      <c r="H416" s="149">
        <v>1</v>
      </c>
      <c r="I416" s="138"/>
      <c r="J416" s="100">
        <v>2</v>
      </c>
      <c r="K416" s="460" t="s">
        <v>2341</v>
      </c>
      <c r="L416" s="34" t="s">
        <v>409</v>
      </c>
      <c r="M416" s="452">
        <v>5</v>
      </c>
      <c r="N416" s="463">
        <v>0</v>
      </c>
      <c r="O416" s="376" t="s">
        <v>1589</v>
      </c>
      <c r="P416" s="557" t="s">
        <v>2724</v>
      </c>
    </row>
    <row r="417" spans="1:16" s="214" customFormat="1" x14ac:dyDescent="0.3">
      <c r="A417" s="78"/>
      <c r="B417" s="202">
        <v>5</v>
      </c>
      <c r="C417" s="95"/>
      <c r="D417" s="94">
        <v>5</v>
      </c>
      <c r="E417" s="93"/>
      <c r="F417" s="96">
        <v>1</v>
      </c>
      <c r="G417" s="97"/>
      <c r="H417" s="149">
        <v>1</v>
      </c>
      <c r="I417" s="138"/>
      <c r="J417" s="100" t="s">
        <v>2747</v>
      </c>
      <c r="K417" s="458" t="s">
        <v>2342</v>
      </c>
      <c r="L417" s="34" t="s">
        <v>410</v>
      </c>
      <c r="M417" s="452">
        <v>5</v>
      </c>
      <c r="N417" s="463">
        <v>0</v>
      </c>
      <c r="O417" s="386" t="s">
        <v>1590</v>
      </c>
      <c r="P417" s="557" t="s">
        <v>2724</v>
      </c>
    </row>
    <row r="418" spans="1:16" s="214" customFormat="1" x14ac:dyDescent="0.3">
      <c r="A418" s="78"/>
      <c r="B418" s="202">
        <v>5</v>
      </c>
      <c r="C418" s="95"/>
      <c r="D418" s="94">
        <v>5</v>
      </c>
      <c r="E418" s="93"/>
      <c r="F418" s="96">
        <v>1</v>
      </c>
      <c r="G418" s="97"/>
      <c r="H418" s="149">
        <v>1</v>
      </c>
      <c r="I418" s="138"/>
      <c r="J418" s="100">
        <v>3</v>
      </c>
      <c r="K418" s="450" t="s">
        <v>2343</v>
      </c>
      <c r="L418" s="34" t="s">
        <v>411</v>
      </c>
      <c r="M418" s="452">
        <v>5</v>
      </c>
      <c r="N418" s="463">
        <v>0</v>
      </c>
      <c r="O418" s="376" t="s">
        <v>1591</v>
      </c>
      <c r="P418" s="557" t="s">
        <v>2724</v>
      </c>
    </row>
    <row r="419" spans="1:16" s="214" customFormat="1" x14ac:dyDescent="0.3">
      <c r="A419" s="78"/>
      <c r="B419" s="202">
        <v>5</v>
      </c>
      <c r="C419" s="95"/>
      <c r="D419" s="94">
        <v>5</v>
      </c>
      <c r="E419" s="93"/>
      <c r="F419" s="96">
        <v>1</v>
      </c>
      <c r="G419" s="97"/>
      <c r="H419" s="149">
        <v>1</v>
      </c>
      <c r="I419" s="138"/>
      <c r="J419" s="100">
        <v>4</v>
      </c>
      <c r="K419" s="460" t="s">
        <v>2344</v>
      </c>
      <c r="L419" s="34" t="s">
        <v>412</v>
      </c>
      <c r="M419" s="452">
        <v>5</v>
      </c>
      <c r="N419" s="463">
        <v>0</v>
      </c>
      <c r="O419" s="376" t="s">
        <v>1592</v>
      </c>
      <c r="P419" s="557" t="s">
        <v>2724</v>
      </c>
    </row>
    <row r="420" spans="1:16" s="214" customFormat="1" x14ac:dyDescent="0.3">
      <c r="A420" s="78"/>
      <c r="B420" s="202">
        <v>5</v>
      </c>
      <c r="C420" s="95"/>
      <c r="D420" s="94">
        <v>5</v>
      </c>
      <c r="E420" s="93"/>
      <c r="F420" s="96">
        <v>1</v>
      </c>
      <c r="G420" s="97"/>
      <c r="H420" s="149">
        <v>1</v>
      </c>
      <c r="I420" s="138"/>
      <c r="J420" s="100">
        <v>5</v>
      </c>
      <c r="K420" s="460" t="s">
        <v>2345</v>
      </c>
      <c r="L420" s="34" t="s">
        <v>413</v>
      </c>
      <c r="M420" s="452">
        <v>5</v>
      </c>
      <c r="N420" s="463">
        <v>0</v>
      </c>
      <c r="O420" s="376" t="s">
        <v>1593</v>
      </c>
      <c r="P420" s="557" t="s">
        <v>2724</v>
      </c>
    </row>
    <row r="421" spans="1:16" s="214" customFormat="1" x14ac:dyDescent="0.3">
      <c r="A421" s="78"/>
      <c r="B421" s="202">
        <v>5</v>
      </c>
      <c r="C421" s="95"/>
      <c r="D421" s="94">
        <v>5</v>
      </c>
      <c r="E421" s="93"/>
      <c r="F421" s="96">
        <v>1</v>
      </c>
      <c r="G421" s="97"/>
      <c r="H421" s="149">
        <v>1</v>
      </c>
      <c r="I421" s="138"/>
      <c r="J421" s="100">
        <v>6</v>
      </c>
      <c r="K421" s="450" t="s">
        <v>2346</v>
      </c>
      <c r="L421" s="34" t="s">
        <v>414</v>
      </c>
      <c r="M421" s="452">
        <v>5</v>
      </c>
      <c r="N421" s="463">
        <v>0</v>
      </c>
      <c r="O421" s="376" t="s">
        <v>1594</v>
      </c>
      <c r="P421" s="557" t="s">
        <v>2724</v>
      </c>
    </row>
    <row r="422" spans="1:16" s="214" customFormat="1" x14ac:dyDescent="0.3">
      <c r="A422" s="78"/>
      <c r="B422" s="202">
        <v>5</v>
      </c>
      <c r="C422" s="95"/>
      <c r="D422" s="94">
        <v>5</v>
      </c>
      <c r="E422" s="93"/>
      <c r="F422" s="96">
        <v>1</v>
      </c>
      <c r="G422" s="97"/>
      <c r="H422" s="149">
        <v>1</v>
      </c>
      <c r="I422" s="138"/>
      <c r="J422" s="100">
        <v>7</v>
      </c>
      <c r="K422" s="460" t="s">
        <v>2347</v>
      </c>
      <c r="L422" s="34" t="s">
        <v>415</v>
      </c>
      <c r="M422" s="452">
        <v>5</v>
      </c>
      <c r="N422" s="463">
        <v>0</v>
      </c>
      <c r="O422" s="376" t="s">
        <v>1595</v>
      </c>
      <c r="P422" s="557" t="s">
        <v>2724</v>
      </c>
    </row>
    <row r="423" spans="1:16" s="214" customFormat="1" x14ac:dyDescent="0.3">
      <c r="A423" s="78"/>
      <c r="B423" s="202">
        <v>5</v>
      </c>
      <c r="C423" s="95"/>
      <c r="D423" s="94">
        <v>5</v>
      </c>
      <c r="E423" s="93"/>
      <c r="F423" s="96">
        <v>1</v>
      </c>
      <c r="G423" s="97"/>
      <c r="H423" s="149">
        <v>1</v>
      </c>
      <c r="I423" s="138"/>
      <c r="J423" s="100">
        <v>8</v>
      </c>
      <c r="K423" s="460" t="s">
        <v>2348</v>
      </c>
      <c r="L423" s="34" t="s">
        <v>416</v>
      </c>
      <c r="M423" s="452">
        <v>5</v>
      </c>
      <c r="N423" s="463">
        <v>0</v>
      </c>
      <c r="O423" s="376" t="s">
        <v>1596</v>
      </c>
      <c r="P423" s="557" t="s">
        <v>2724</v>
      </c>
    </row>
    <row r="424" spans="1:16" s="214" customFormat="1" x14ac:dyDescent="0.3">
      <c r="A424" s="78"/>
      <c r="B424" s="202">
        <v>5</v>
      </c>
      <c r="C424" s="95"/>
      <c r="D424" s="94">
        <v>5</v>
      </c>
      <c r="E424" s="93"/>
      <c r="F424" s="96">
        <v>1</v>
      </c>
      <c r="G424" s="97"/>
      <c r="H424" s="149">
        <v>1</v>
      </c>
      <c r="I424" s="138"/>
      <c r="J424" s="100">
        <v>9</v>
      </c>
      <c r="K424" s="460" t="s">
        <v>2349</v>
      </c>
      <c r="L424" s="34" t="s">
        <v>417</v>
      </c>
      <c r="M424" s="452">
        <v>5</v>
      </c>
      <c r="N424" s="463">
        <v>0</v>
      </c>
      <c r="O424" s="376" t="s">
        <v>1597</v>
      </c>
      <c r="P424" s="557" t="s">
        <v>2724</v>
      </c>
    </row>
    <row r="425" spans="1:16" s="214" customFormat="1" x14ac:dyDescent="0.3">
      <c r="A425" s="78"/>
      <c r="B425" s="202">
        <v>5</v>
      </c>
      <c r="C425" s="95"/>
      <c r="D425" s="94">
        <v>5</v>
      </c>
      <c r="E425" s="93"/>
      <c r="F425" s="96">
        <v>1</v>
      </c>
      <c r="G425" s="97"/>
      <c r="H425" s="149">
        <v>1</v>
      </c>
      <c r="I425" s="138"/>
      <c r="J425" s="100">
        <v>10</v>
      </c>
      <c r="K425" s="466" t="s">
        <v>2309</v>
      </c>
      <c r="L425" s="34" t="s">
        <v>418</v>
      </c>
      <c r="M425" s="452">
        <v>5</v>
      </c>
      <c r="N425" s="463">
        <v>0</v>
      </c>
      <c r="O425" s="376" t="s">
        <v>1598</v>
      </c>
      <c r="P425" s="557" t="s">
        <v>2724</v>
      </c>
    </row>
    <row r="426" spans="1:16" s="214" customFormat="1" x14ac:dyDescent="0.3">
      <c r="A426" s="78"/>
      <c r="B426" s="202">
        <v>5</v>
      </c>
      <c r="C426" s="95"/>
      <c r="D426" s="94">
        <v>5</v>
      </c>
      <c r="E426" s="93"/>
      <c r="F426" s="96">
        <v>1</v>
      </c>
      <c r="G426" s="97"/>
      <c r="H426" s="149">
        <v>1</v>
      </c>
      <c r="I426" s="138"/>
      <c r="J426" s="100" t="s">
        <v>2770</v>
      </c>
      <c r="K426" s="466" t="s">
        <v>2301</v>
      </c>
      <c r="L426" s="34" t="s">
        <v>419</v>
      </c>
      <c r="M426" s="452">
        <v>5</v>
      </c>
      <c r="N426" s="463">
        <v>0</v>
      </c>
      <c r="O426" s="376" t="s">
        <v>1599</v>
      </c>
      <c r="P426" s="557" t="s">
        <v>2724</v>
      </c>
    </row>
    <row r="427" spans="1:16" s="214" customFormat="1" x14ac:dyDescent="0.3">
      <c r="A427" s="78"/>
      <c r="B427" s="202">
        <v>5</v>
      </c>
      <c r="C427" s="95"/>
      <c r="D427" s="94">
        <v>5</v>
      </c>
      <c r="E427" s="93"/>
      <c r="F427" s="96">
        <v>1</v>
      </c>
      <c r="G427" s="97"/>
      <c r="H427" s="149">
        <v>1</v>
      </c>
      <c r="I427" s="138"/>
      <c r="J427" s="100">
        <v>11</v>
      </c>
      <c r="K427" s="460" t="s">
        <v>2350</v>
      </c>
      <c r="L427" s="34" t="s">
        <v>420</v>
      </c>
      <c r="M427" s="452">
        <v>5</v>
      </c>
      <c r="N427" s="463">
        <v>0</v>
      </c>
      <c r="O427" s="376" t="s">
        <v>1600</v>
      </c>
      <c r="P427" s="557" t="s">
        <v>2724</v>
      </c>
    </row>
    <row r="428" spans="1:16" s="214" customFormat="1" x14ac:dyDescent="0.3">
      <c r="A428" s="78"/>
      <c r="B428" s="202">
        <v>5</v>
      </c>
      <c r="C428" s="95"/>
      <c r="D428" s="94">
        <v>5</v>
      </c>
      <c r="E428" s="93"/>
      <c r="F428" s="96">
        <v>1</v>
      </c>
      <c r="G428" s="97"/>
      <c r="H428" s="149">
        <v>1</v>
      </c>
      <c r="I428" s="138"/>
      <c r="J428" s="100">
        <v>12</v>
      </c>
      <c r="K428" s="460" t="s">
        <v>2351</v>
      </c>
      <c r="L428" s="34" t="s">
        <v>421</v>
      </c>
      <c r="M428" s="452">
        <v>5</v>
      </c>
      <c r="N428" s="463">
        <v>0</v>
      </c>
      <c r="O428" s="376" t="s">
        <v>1601</v>
      </c>
      <c r="P428" s="557" t="s">
        <v>2724</v>
      </c>
    </row>
    <row r="429" spans="1:16" s="214" customFormat="1" x14ac:dyDescent="0.3">
      <c r="A429" s="78"/>
      <c r="B429" s="202">
        <v>5</v>
      </c>
      <c r="C429" s="95"/>
      <c r="D429" s="94">
        <v>5</v>
      </c>
      <c r="E429" s="93"/>
      <c r="F429" s="96">
        <v>1</v>
      </c>
      <c r="G429" s="97"/>
      <c r="H429" s="149">
        <v>1</v>
      </c>
      <c r="I429" s="138"/>
      <c r="J429" s="100">
        <v>13</v>
      </c>
      <c r="K429" s="460" t="s">
        <v>2352</v>
      </c>
      <c r="L429" s="34" t="s">
        <v>422</v>
      </c>
      <c r="M429" s="452">
        <v>5</v>
      </c>
      <c r="N429" s="463">
        <v>0</v>
      </c>
      <c r="O429" s="376" t="s">
        <v>1602</v>
      </c>
      <c r="P429" s="557" t="s">
        <v>2724</v>
      </c>
    </row>
    <row r="430" spans="1:16" s="214" customFormat="1" x14ac:dyDescent="0.3">
      <c r="A430" s="78"/>
      <c r="B430" s="202">
        <v>5</v>
      </c>
      <c r="C430" s="95"/>
      <c r="D430" s="94">
        <v>5</v>
      </c>
      <c r="E430" s="93"/>
      <c r="F430" s="96">
        <v>1</v>
      </c>
      <c r="G430" s="97"/>
      <c r="H430" s="149">
        <v>1</v>
      </c>
      <c r="I430" s="138"/>
      <c r="J430" s="100">
        <v>14</v>
      </c>
      <c r="K430" s="458" t="s">
        <v>2353</v>
      </c>
      <c r="L430" s="34" t="s">
        <v>423</v>
      </c>
      <c r="M430" s="452">
        <v>5</v>
      </c>
      <c r="N430" s="463">
        <v>0</v>
      </c>
      <c r="O430" s="376" t="s">
        <v>1603</v>
      </c>
      <c r="P430" s="557" t="s">
        <v>2724</v>
      </c>
    </row>
    <row r="431" spans="1:16" s="214" customFormat="1" x14ac:dyDescent="0.3">
      <c r="A431" s="78"/>
      <c r="B431" s="202">
        <v>5</v>
      </c>
      <c r="C431" s="95"/>
      <c r="D431" s="94">
        <v>5</v>
      </c>
      <c r="E431" s="93"/>
      <c r="F431" s="96">
        <v>1</v>
      </c>
      <c r="G431" s="97"/>
      <c r="H431" s="149">
        <v>1</v>
      </c>
      <c r="I431" s="138"/>
      <c r="J431" s="100">
        <v>15</v>
      </c>
      <c r="K431" s="460" t="s">
        <v>2354</v>
      </c>
      <c r="L431" s="34" t="s">
        <v>424</v>
      </c>
      <c r="M431" s="452">
        <v>5</v>
      </c>
      <c r="N431" s="463">
        <v>0</v>
      </c>
      <c r="O431" s="376" t="s">
        <v>1604</v>
      </c>
      <c r="P431" s="557" t="s">
        <v>2724</v>
      </c>
    </row>
    <row r="432" spans="1:16" s="214" customFormat="1" x14ac:dyDescent="0.3">
      <c r="A432" s="78"/>
      <c r="B432" s="202">
        <v>5</v>
      </c>
      <c r="C432" s="95"/>
      <c r="D432" s="94">
        <v>5</v>
      </c>
      <c r="E432" s="93"/>
      <c r="F432" s="96">
        <v>1</v>
      </c>
      <c r="G432" s="97"/>
      <c r="H432" s="149">
        <v>1</v>
      </c>
      <c r="I432" s="138"/>
      <c r="J432" s="100">
        <v>16</v>
      </c>
      <c r="K432" s="451" t="s">
        <v>2313</v>
      </c>
      <c r="L432" s="34" t="s">
        <v>425</v>
      </c>
      <c r="M432" s="452">
        <v>5</v>
      </c>
      <c r="N432" s="463">
        <v>0</v>
      </c>
      <c r="O432" s="376" t="s">
        <v>1605</v>
      </c>
      <c r="P432" s="557" t="s">
        <v>2724</v>
      </c>
    </row>
    <row r="433" spans="1:16" s="214" customFormat="1" x14ac:dyDescent="0.3">
      <c r="A433" s="78"/>
      <c r="B433" s="202">
        <v>5</v>
      </c>
      <c r="C433" s="95"/>
      <c r="D433" s="94">
        <v>5</v>
      </c>
      <c r="E433" s="93"/>
      <c r="F433" s="96">
        <v>1</v>
      </c>
      <c r="G433" s="97"/>
      <c r="H433" s="149">
        <v>1</v>
      </c>
      <c r="I433" s="138"/>
      <c r="J433" s="100">
        <v>17</v>
      </c>
      <c r="K433" s="473" t="s">
        <v>2355</v>
      </c>
      <c r="L433" s="34" t="s">
        <v>426</v>
      </c>
      <c r="M433" s="452">
        <v>5</v>
      </c>
      <c r="N433" s="463">
        <v>0</v>
      </c>
      <c r="O433" s="376" t="s">
        <v>1606</v>
      </c>
      <c r="P433" s="557" t="s">
        <v>2724</v>
      </c>
    </row>
    <row r="434" spans="1:16" s="214" customFormat="1" x14ac:dyDescent="0.3">
      <c r="A434" s="78"/>
      <c r="B434" s="202">
        <v>5</v>
      </c>
      <c r="C434" s="95"/>
      <c r="D434" s="94">
        <v>5</v>
      </c>
      <c r="E434" s="93"/>
      <c r="F434" s="96">
        <v>1</v>
      </c>
      <c r="G434" s="97"/>
      <c r="H434" s="149">
        <v>1</v>
      </c>
      <c r="I434" s="138"/>
      <c r="J434" s="100">
        <v>18</v>
      </c>
      <c r="K434" s="460" t="s">
        <v>2356</v>
      </c>
      <c r="L434" s="34" t="s">
        <v>427</v>
      </c>
      <c r="M434" s="452">
        <v>5</v>
      </c>
      <c r="N434" s="463">
        <v>0</v>
      </c>
      <c r="O434" s="376" t="s">
        <v>1607</v>
      </c>
      <c r="P434" s="557" t="s">
        <v>2724</v>
      </c>
    </row>
    <row r="435" spans="1:16" s="214" customFormat="1" x14ac:dyDescent="0.3">
      <c r="A435" s="78"/>
      <c r="B435" s="202">
        <v>5</v>
      </c>
      <c r="C435" s="95"/>
      <c r="D435" s="94">
        <v>5</v>
      </c>
      <c r="E435" s="93"/>
      <c r="F435" s="96">
        <v>1</v>
      </c>
      <c r="G435" s="97"/>
      <c r="H435" s="149">
        <v>1</v>
      </c>
      <c r="I435" s="138"/>
      <c r="J435" s="100">
        <v>19</v>
      </c>
      <c r="K435" s="450" t="s">
        <v>2357</v>
      </c>
      <c r="L435" s="34" t="s">
        <v>428</v>
      </c>
      <c r="M435" s="452">
        <v>5</v>
      </c>
      <c r="N435" s="463">
        <v>0</v>
      </c>
      <c r="O435" s="376" t="s">
        <v>1608</v>
      </c>
      <c r="P435" s="557" t="s">
        <v>2724</v>
      </c>
    </row>
    <row r="436" spans="1:16" s="214" customFormat="1" ht="17.25" thickBot="1" x14ac:dyDescent="0.35">
      <c r="A436" s="78"/>
      <c r="B436" s="202">
        <v>5</v>
      </c>
      <c r="C436" s="95"/>
      <c r="D436" s="115">
        <v>5</v>
      </c>
      <c r="E436" s="93"/>
      <c r="F436" s="102">
        <v>1</v>
      </c>
      <c r="G436" s="97"/>
      <c r="H436" s="259">
        <v>1</v>
      </c>
      <c r="I436" s="138"/>
      <c r="J436" s="227">
        <v>20</v>
      </c>
      <c r="K436" s="461" t="s">
        <v>2358</v>
      </c>
      <c r="L436" s="38" t="s">
        <v>429</v>
      </c>
      <c r="M436" s="468">
        <v>5</v>
      </c>
      <c r="N436" s="469">
        <v>0</v>
      </c>
      <c r="O436" s="378" t="s">
        <v>1609</v>
      </c>
      <c r="P436" s="560" t="s">
        <v>2724</v>
      </c>
    </row>
    <row r="437" spans="1:16" s="214" customFormat="1" ht="29.25" customHeight="1" x14ac:dyDescent="0.3">
      <c r="A437" s="78"/>
      <c r="B437" s="202">
        <v>5</v>
      </c>
      <c r="C437" s="95" t="s">
        <v>2247</v>
      </c>
      <c r="D437" s="217">
        <v>6</v>
      </c>
      <c r="E437" s="150" t="s">
        <v>2359</v>
      </c>
      <c r="F437" s="149">
        <v>1</v>
      </c>
      <c r="G437" s="150" t="s">
        <v>2360</v>
      </c>
      <c r="H437" s="257">
        <v>1</v>
      </c>
      <c r="I437" s="150" t="s">
        <v>2361</v>
      </c>
      <c r="J437" s="91">
        <v>1</v>
      </c>
      <c r="K437" s="478" t="s">
        <v>2362</v>
      </c>
      <c r="L437" s="40" t="s">
        <v>430</v>
      </c>
      <c r="M437" s="479">
        <v>5</v>
      </c>
      <c r="N437" s="480">
        <v>0</v>
      </c>
      <c r="O437" s="375" t="s">
        <v>1610</v>
      </c>
      <c r="P437" s="556" t="s">
        <v>2724</v>
      </c>
    </row>
    <row r="438" spans="1:16" s="214" customFormat="1" x14ac:dyDescent="0.3">
      <c r="A438" s="78"/>
      <c r="B438" s="202">
        <v>5</v>
      </c>
      <c r="C438" s="95"/>
      <c r="D438" s="221">
        <v>6</v>
      </c>
      <c r="E438" s="138"/>
      <c r="F438" s="261">
        <v>1</v>
      </c>
      <c r="G438" s="138"/>
      <c r="H438" s="149">
        <v>1</v>
      </c>
      <c r="I438" s="138"/>
      <c r="J438" s="100">
        <v>2</v>
      </c>
      <c r="K438" s="458" t="s">
        <v>2363</v>
      </c>
      <c r="L438" s="34" t="s">
        <v>431</v>
      </c>
      <c r="M438" s="452">
        <v>5</v>
      </c>
      <c r="N438" s="463">
        <v>0</v>
      </c>
      <c r="O438" s="376" t="s">
        <v>1611</v>
      </c>
      <c r="P438" s="557" t="s">
        <v>2724</v>
      </c>
    </row>
    <row r="439" spans="1:16" s="214" customFormat="1" x14ac:dyDescent="0.3">
      <c r="A439" s="78"/>
      <c r="B439" s="202">
        <v>5</v>
      </c>
      <c r="C439" s="95"/>
      <c r="D439" s="221">
        <v>6</v>
      </c>
      <c r="E439" s="138"/>
      <c r="F439" s="261">
        <v>1</v>
      </c>
      <c r="G439" s="138"/>
      <c r="H439" s="149">
        <v>1</v>
      </c>
      <c r="I439" s="138"/>
      <c r="J439" s="100">
        <v>3</v>
      </c>
      <c r="K439" s="450" t="s">
        <v>2364</v>
      </c>
      <c r="L439" s="34" t="s">
        <v>432</v>
      </c>
      <c r="M439" s="452">
        <v>5</v>
      </c>
      <c r="N439" s="463">
        <v>0</v>
      </c>
      <c r="O439" s="376" t="s">
        <v>1612</v>
      </c>
      <c r="P439" s="557" t="s">
        <v>2724</v>
      </c>
    </row>
    <row r="440" spans="1:16" s="214" customFormat="1" x14ac:dyDescent="0.3">
      <c r="A440" s="78"/>
      <c r="B440" s="202">
        <v>5</v>
      </c>
      <c r="C440" s="95"/>
      <c r="D440" s="221">
        <v>6</v>
      </c>
      <c r="E440" s="138"/>
      <c r="F440" s="261">
        <v>1</v>
      </c>
      <c r="G440" s="138"/>
      <c r="H440" s="149">
        <v>1</v>
      </c>
      <c r="I440" s="138"/>
      <c r="J440" s="100">
        <v>4</v>
      </c>
      <c r="K440" s="450" t="s">
        <v>2365</v>
      </c>
      <c r="L440" s="34" t="s">
        <v>433</v>
      </c>
      <c r="M440" s="452">
        <v>5</v>
      </c>
      <c r="N440" s="463">
        <v>0</v>
      </c>
      <c r="O440" s="376" t="s">
        <v>1613</v>
      </c>
      <c r="P440" s="557" t="s">
        <v>2724</v>
      </c>
    </row>
    <row r="441" spans="1:16" s="214" customFormat="1" ht="15" customHeight="1" x14ac:dyDescent="0.3">
      <c r="A441" s="78"/>
      <c r="B441" s="202">
        <v>5</v>
      </c>
      <c r="C441" s="95"/>
      <c r="D441" s="221">
        <v>6</v>
      </c>
      <c r="E441" s="138"/>
      <c r="F441" s="261">
        <v>1</v>
      </c>
      <c r="G441" s="138"/>
      <c r="H441" s="149">
        <v>1</v>
      </c>
      <c r="I441" s="138"/>
      <c r="J441" s="100">
        <v>5</v>
      </c>
      <c r="K441" s="460" t="s">
        <v>2366</v>
      </c>
      <c r="L441" s="34" t="s">
        <v>434</v>
      </c>
      <c r="M441" s="452">
        <v>5</v>
      </c>
      <c r="N441" s="463">
        <v>0</v>
      </c>
      <c r="O441" s="376" t="s">
        <v>1614</v>
      </c>
      <c r="P441" s="557" t="s">
        <v>2724</v>
      </c>
    </row>
    <row r="442" spans="1:16" s="214" customFormat="1" x14ac:dyDescent="0.3">
      <c r="A442" s="78"/>
      <c r="B442" s="202">
        <v>5</v>
      </c>
      <c r="C442" s="95"/>
      <c r="D442" s="221">
        <v>6</v>
      </c>
      <c r="E442" s="138"/>
      <c r="F442" s="261">
        <v>1</v>
      </c>
      <c r="G442" s="138"/>
      <c r="H442" s="149">
        <v>1</v>
      </c>
      <c r="I442" s="138"/>
      <c r="J442" s="100">
        <v>6</v>
      </c>
      <c r="K442" s="460" t="s">
        <v>2367</v>
      </c>
      <c r="L442" s="34" t="s">
        <v>435</v>
      </c>
      <c r="M442" s="452">
        <v>5</v>
      </c>
      <c r="N442" s="463">
        <v>0</v>
      </c>
      <c r="O442" s="376" t="s">
        <v>1615</v>
      </c>
      <c r="P442" s="557" t="s">
        <v>2724</v>
      </c>
    </row>
    <row r="443" spans="1:16" s="214" customFormat="1" x14ac:dyDescent="0.3">
      <c r="A443" s="78"/>
      <c r="B443" s="202">
        <v>5</v>
      </c>
      <c r="C443" s="95"/>
      <c r="D443" s="221">
        <v>6</v>
      </c>
      <c r="E443" s="138"/>
      <c r="F443" s="261">
        <v>1</v>
      </c>
      <c r="G443" s="138"/>
      <c r="H443" s="149">
        <v>1</v>
      </c>
      <c r="I443" s="138"/>
      <c r="J443" s="100">
        <v>7</v>
      </c>
      <c r="K443" s="460" t="s">
        <v>2368</v>
      </c>
      <c r="L443" s="34" t="s">
        <v>436</v>
      </c>
      <c r="M443" s="452">
        <v>5</v>
      </c>
      <c r="N443" s="463">
        <v>0</v>
      </c>
      <c r="O443" s="376" t="s">
        <v>1616</v>
      </c>
      <c r="P443" s="557" t="s">
        <v>2724</v>
      </c>
    </row>
    <row r="444" spans="1:16" s="214" customFormat="1" x14ac:dyDescent="0.3">
      <c r="A444" s="78"/>
      <c r="B444" s="202">
        <v>5</v>
      </c>
      <c r="C444" s="95"/>
      <c r="D444" s="221">
        <v>6</v>
      </c>
      <c r="E444" s="138"/>
      <c r="F444" s="261">
        <v>1</v>
      </c>
      <c r="G444" s="138"/>
      <c r="H444" s="149">
        <v>1</v>
      </c>
      <c r="I444" s="138"/>
      <c r="J444" s="100">
        <v>8</v>
      </c>
      <c r="K444" s="460" t="s">
        <v>2369</v>
      </c>
      <c r="L444" s="34" t="s">
        <v>437</v>
      </c>
      <c r="M444" s="452">
        <v>5</v>
      </c>
      <c r="N444" s="463">
        <v>0</v>
      </c>
      <c r="O444" s="376" t="s">
        <v>1617</v>
      </c>
      <c r="P444" s="557" t="s">
        <v>2724</v>
      </c>
    </row>
    <row r="445" spans="1:16" s="214" customFormat="1" x14ac:dyDescent="0.3">
      <c r="A445" s="78"/>
      <c r="B445" s="202">
        <v>5</v>
      </c>
      <c r="C445" s="95"/>
      <c r="D445" s="221">
        <v>6</v>
      </c>
      <c r="E445" s="138"/>
      <c r="F445" s="261">
        <v>1</v>
      </c>
      <c r="G445" s="138"/>
      <c r="H445" s="149">
        <v>1</v>
      </c>
      <c r="I445" s="138"/>
      <c r="J445" s="100">
        <v>9</v>
      </c>
      <c r="K445" s="460" t="s">
        <v>2370</v>
      </c>
      <c r="L445" s="34" t="s">
        <v>438</v>
      </c>
      <c r="M445" s="452">
        <v>5</v>
      </c>
      <c r="N445" s="463">
        <v>0</v>
      </c>
      <c r="O445" s="376" t="s">
        <v>1618</v>
      </c>
      <c r="P445" s="557" t="s">
        <v>2724</v>
      </c>
    </row>
    <row r="446" spans="1:16" s="214" customFormat="1" x14ac:dyDescent="0.3">
      <c r="A446" s="78"/>
      <c r="B446" s="202">
        <v>5</v>
      </c>
      <c r="C446" s="95"/>
      <c r="D446" s="221">
        <v>6</v>
      </c>
      <c r="E446" s="138"/>
      <c r="F446" s="261">
        <v>1</v>
      </c>
      <c r="G446" s="138"/>
      <c r="H446" s="149">
        <v>1</v>
      </c>
      <c r="I446" s="138"/>
      <c r="J446" s="100">
        <v>10</v>
      </c>
      <c r="K446" s="460" t="s">
        <v>2371</v>
      </c>
      <c r="L446" s="34" t="s">
        <v>439</v>
      </c>
      <c r="M446" s="452">
        <v>5</v>
      </c>
      <c r="N446" s="463">
        <v>0</v>
      </c>
      <c r="O446" s="376" t="s">
        <v>1619</v>
      </c>
      <c r="P446" s="557" t="s">
        <v>2724</v>
      </c>
    </row>
    <row r="447" spans="1:16" s="214" customFormat="1" x14ac:dyDescent="0.3">
      <c r="A447" s="78"/>
      <c r="B447" s="202">
        <v>5</v>
      </c>
      <c r="C447" s="95"/>
      <c r="D447" s="221">
        <v>6</v>
      </c>
      <c r="E447" s="138"/>
      <c r="F447" s="261">
        <v>1</v>
      </c>
      <c r="G447" s="138"/>
      <c r="H447" s="149">
        <v>1</v>
      </c>
      <c r="I447" s="138"/>
      <c r="J447" s="100">
        <v>11</v>
      </c>
      <c r="K447" s="460" t="s">
        <v>2372</v>
      </c>
      <c r="L447" s="34" t="s">
        <v>440</v>
      </c>
      <c r="M447" s="452">
        <v>5</v>
      </c>
      <c r="N447" s="463">
        <v>0</v>
      </c>
      <c r="O447" s="376" t="s">
        <v>1620</v>
      </c>
      <c r="P447" s="557" t="s">
        <v>2724</v>
      </c>
    </row>
    <row r="448" spans="1:16" s="214" customFormat="1" x14ac:dyDescent="0.3">
      <c r="A448" s="78"/>
      <c r="B448" s="202">
        <v>5</v>
      </c>
      <c r="C448" s="95"/>
      <c r="D448" s="221">
        <v>6</v>
      </c>
      <c r="E448" s="138"/>
      <c r="F448" s="261">
        <v>1</v>
      </c>
      <c r="G448" s="138"/>
      <c r="H448" s="149">
        <v>1</v>
      </c>
      <c r="I448" s="138"/>
      <c r="J448" s="100">
        <v>12</v>
      </c>
      <c r="K448" s="460" t="s">
        <v>2046</v>
      </c>
      <c r="L448" s="34" t="s">
        <v>441</v>
      </c>
      <c r="M448" s="452">
        <v>5</v>
      </c>
      <c r="N448" s="463">
        <v>0</v>
      </c>
      <c r="O448" s="376" t="s">
        <v>1621</v>
      </c>
      <c r="P448" s="557" t="s">
        <v>2724</v>
      </c>
    </row>
    <row r="449" spans="1:16" s="214" customFormat="1" x14ac:dyDescent="0.3">
      <c r="A449" s="78"/>
      <c r="B449" s="202">
        <v>5</v>
      </c>
      <c r="C449" s="95"/>
      <c r="D449" s="221">
        <v>6</v>
      </c>
      <c r="E449" s="138"/>
      <c r="F449" s="261">
        <v>1</v>
      </c>
      <c r="G449" s="138"/>
      <c r="H449" s="149">
        <v>1</v>
      </c>
      <c r="I449" s="138"/>
      <c r="J449" s="100">
        <v>13</v>
      </c>
      <c r="K449" s="460" t="s">
        <v>2373</v>
      </c>
      <c r="L449" s="34" t="s">
        <v>442</v>
      </c>
      <c r="M449" s="452">
        <v>5</v>
      </c>
      <c r="N449" s="463">
        <v>0</v>
      </c>
      <c r="O449" s="376" t="s">
        <v>1622</v>
      </c>
      <c r="P449" s="557" t="s">
        <v>2724</v>
      </c>
    </row>
    <row r="450" spans="1:16" s="214" customFormat="1" x14ac:dyDescent="0.3">
      <c r="A450" s="78"/>
      <c r="B450" s="202">
        <v>5</v>
      </c>
      <c r="C450" s="95"/>
      <c r="D450" s="221">
        <v>6</v>
      </c>
      <c r="E450" s="138"/>
      <c r="F450" s="261">
        <v>1</v>
      </c>
      <c r="G450" s="138"/>
      <c r="H450" s="149">
        <v>1</v>
      </c>
      <c r="I450" s="138"/>
      <c r="J450" s="100">
        <v>14</v>
      </c>
      <c r="K450" s="466" t="s">
        <v>2301</v>
      </c>
      <c r="L450" s="34" t="s">
        <v>443</v>
      </c>
      <c r="M450" s="452">
        <v>5</v>
      </c>
      <c r="N450" s="463">
        <v>0</v>
      </c>
      <c r="O450" s="376" t="s">
        <v>1623</v>
      </c>
      <c r="P450" s="557" t="s">
        <v>2724</v>
      </c>
    </row>
    <row r="451" spans="1:16" s="214" customFormat="1" x14ac:dyDescent="0.3">
      <c r="A451" s="78"/>
      <c r="B451" s="202">
        <v>5</v>
      </c>
      <c r="C451" s="95"/>
      <c r="D451" s="221">
        <v>6</v>
      </c>
      <c r="E451" s="138"/>
      <c r="F451" s="261">
        <v>1</v>
      </c>
      <c r="G451" s="138"/>
      <c r="H451" s="149">
        <v>1</v>
      </c>
      <c r="I451" s="138"/>
      <c r="J451" s="100">
        <v>15</v>
      </c>
      <c r="K451" s="466" t="s">
        <v>2374</v>
      </c>
      <c r="L451" s="34" t="s">
        <v>444</v>
      </c>
      <c r="M451" s="452">
        <v>5</v>
      </c>
      <c r="N451" s="463">
        <v>0</v>
      </c>
      <c r="O451" s="376" t="s">
        <v>1624</v>
      </c>
      <c r="P451" s="557" t="s">
        <v>2724</v>
      </c>
    </row>
    <row r="452" spans="1:16" s="214" customFormat="1" x14ac:dyDescent="0.3">
      <c r="A452" s="78"/>
      <c r="B452" s="202">
        <v>5</v>
      </c>
      <c r="C452" s="95"/>
      <c r="D452" s="221">
        <v>6</v>
      </c>
      <c r="E452" s="138"/>
      <c r="F452" s="261">
        <v>1</v>
      </c>
      <c r="G452" s="138"/>
      <c r="H452" s="149">
        <v>1</v>
      </c>
      <c r="I452" s="138"/>
      <c r="J452" s="100">
        <v>16</v>
      </c>
      <c r="K452" s="460" t="s">
        <v>2375</v>
      </c>
      <c r="L452" s="34" t="s">
        <v>445</v>
      </c>
      <c r="M452" s="452">
        <v>5</v>
      </c>
      <c r="N452" s="463">
        <v>0</v>
      </c>
      <c r="O452" s="376" t="s">
        <v>1625</v>
      </c>
      <c r="P452" s="557" t="s">
        <v>2724</v>
      </c>
    </row>
    <row r="453" spans="1:16" s="214" customFormat="1" x14ac:dyDescent="0.3">
      <c r="A453" s="78"/>
      <c r="B453" s="202">
        <v>5</v>
      </c>
      <c r="C453" s="95"/>
      <c r="D453" s="221">
        <v>6</v>
      </c>
      <c r="E453" s="138"/>
      <c r="F453" s="261">
        <v>1</v>
      </c>
      <c r="G453" s="138"/>
      <c r="H453" s="149">
        <v>1</v>
      </c>
      <c r="I453" s="138"/>
      <c r="J453" s="100">
        <v>17</v>
      </c>
      <c r="K453" s="450" t="s">
        <v>2376</v>
      </c>
      <c r="L453" s="34" t="s">
        <v>446</v>
      </c>
      <c r="M453" s="452">
        <v>5</v>
      </c>
      <c r="N453" s="463">
        <v>0</v>
      </c>
      <c r="O453" s="376" t="s">
        <v>1626</v>
      </c>
      <c r="P453" s="557" t="s">
        <v>2724</v>
      </c>
    </row>
    <row r="454" spans="1:16" s="214" customFormat="1" x14ac:dyDescent="0.3">
      <c r="A454" s="78"/>
      <c r="B454" s="202">
        <v>5</v>
      </c>
      <c r="C454" s="95"/>
      <c r="D454" s="221">
        <v>6</v>
      </c>
      <c r="E454" s="138"/>
      <c r="F454" s="261">
        <v>1</v>
      </c>
      <c r="G454" s="138"/>
      <c r="H454" s="149">
        <v>1</v>
      </c>
      <c r="I454" s="138"/>
      <c r="J454" s="100">
        <v>18</v>
      </c>
      <c r="K454" s="460" t="s">
        <v>2377</v>
      </c>
      <c r="L454" s="34" t="s">
        <v>447</v>
      </c>
      <c r="M454" s="452">
        <v>5</v>
      </c>
      <c r="N454" s="463">
        <v>0</v>
      </c>
      <c r="O454" s="376" t="s">
        <v>1627</v>
      </c>
      <c r="P454" s="557" t="s">
        <v>2724</v>
      </c>
    </row>
    <row r="455" spans="1:16" s="214" customFormat="1" x14ac:dyDescent="0.3">
      <c r="A455" s="78"/>
      <c r="B455" s="202">
        <v>5</v>
      </c>
      <c r="C455" s="95"/>
      <c r="D455" s="221">
        <v>6</v>
      </c>
      <c r="E455" s="138"/>
      <c r="F455" s="261">
        <v>1</v>
      </c>
      <c r="G455" s="138"/>
      <c r="H455" s="149">
        <v>1</v>
      </c>
      <c r="I455" s="138"/>
      <c r="J455" s="100">
        <v>19</v>
      </c>
      <c r="K455" s="460" t="s">
        <v>2378</v>
      </c>
      <c r="L455" s="34" t="s">
        <v>448</v>
      </c>
      <c r="M455" s="452">
        <v>5</v>
      </c>
      <c r="N455" s="463">
        <v>0</v>
      </c>
      <c r="O455" s="376" t="s">
        <v>1628</v>
      </c>
      <c r="P455" s="557" t="s">
        <v>2724</v>
      </c>
    </row>
    <row r="456" spans="1:16" s="214" customFormat="1" x14ac:dyDescent="0.3">
      <c r="A456" s="78"/>
      <c r="B456" s="202">
        <v>5</v>
      </c>
      <c r="C456" s="95"/>
      <c r="D456" s="221">
        <v>6</v>
      </c>
      <c r="E456" s="138"/>
      <c r="F456" s="261">
        <v>1</v>
      </c>
      <c r="G456" s="138"/>
      <c r="H456" s="149">
        <v>1</v>
      </c>
      <c r="I456" s="138"/>
      <c r="J456" s="100">
        <v>20</v>
      </c>
      <c r="K456" s="460" t="s">
        <v>2379</v>
      </c>
      <c r="L456" s="34" t="s">
        <v>449</v>
      </c>
      <c r="M456" s="452">
        <v>5</v>
      </c>
      <c r="N456" s="463">
        <v>0</v>
      </c>
      <c r="O456" s="376" t="s">
        <v>1629</v>
      </c>
      <c r="P456" s="557" t="s">
        <v>2724</v>
      </c>
    </row>
    <row r="457" spans="1:16" s="214" customFormat="1" x14ac:dyDescent="0.3">
      <c r="A457" s="78"/>
      <c r="B457" s="202">
        <v>5</v>
      </c>
      <c r="C457" s="95"/>
      <c r="D457" s="221">
        <v>6</v>
      </c>
      <c r="E457" s="138"/>
      <c r="F457" s="261">
        <v>1</v>
      </c>
      <c r="G457" s="138"/>
      <c r="H457" s="149">
        <v>1</v>
      </c>
      <c r="I457" s="138"/>
      <c r="J457" s="100">
        <v>21</v>
      </c>
      <c r="K457" s="460" t="s">
        <v>2380</v>
      </c>
      <c r="L457" s="34" t="s">
        <v>450</v>
      </c>
      <c r="M457" s="452">
        <v>5</v>
      </c>
      <c r="N457" s="463">
        <v>0</v>
      </c>
      <c r="O457" s="376" t="s">
        <v>1630</v>
      </c>
      <c r="P457" s="557" t="s">
        <v>2724</v>
      </c>
    </row>
    <row r="458" spans="1:16" s="214" customFormat="1" x14ac:dyDescent="0.3">
      <c r="A458" s="78"/>
      <c r="B458" s="202">
        <v>5</v>
      </c>
      <c r="C458" s="95"/>
      <c r="D458" s="221">
        <v>6</v>
      </c>
      <c r="E458" s="138"/>
      <c r="F458" s="261">
        <v>1</v>
      </c>
      <c r="G458" s="138"/>
      <c r="H458" s="149">
        <v>1</v>
      </c>
      <c r="I458" s="138"/>
      <c r="J458" s="100">
        <v>22</v>
      </c>
      <c r="K458" s="460" t="s">
        <v>2313</v>
      </c>
      <c r="L458" s="39" t="s">
        <v>451</v>
      </c>
      <c r="M458" s="475">
        <v>5</v>
      </c>
      <c r="N458" s="476">
        <v>0</v>
      </c>
      <c r="O458" s="386" t="s">
        <v>1631</v>
      </c>
      <c r="P458" s="557" t="s">
        <v>2724</v>
      </c>
    </row>
    <row r="459" spans="1:16" s="214" customFormat="1" ht="17.25" thickBot="1" x14ac:dyDescent="0.35">
      <c r="A459" s="78"/>
      <c r="B459" s="202">
        <v>5</v>
      </c>
      <c r="C459" s="95"/>
      <c r="D459" s="282">
        <v>6</v>
      </c>
      <c r="E459" s="138"/>
      <c r="F459" s="278">
        <v>1</v>
      </c>
      <c r="G459" s="138"/>
      <c r="H459" s="259">
        <v>1</v>
      </c>
      <c r="I459" s="138"/>
      <c r="J459" s="227">
        <v>23</v>
      </c>
      <c r="K459" s="461" t="s">
        <v>1787</v>
      </c>
      <c r="L459" s="38" t="s">
        <v>452</v>
      </c>
      <c r="M459" s="468">
        <v>5</v>
      </c>
      <c r="N459" s="469">
        <v>0</v>
      </c>
      <c r="O459" s="378" t="s">
        <v>1632</v>
      </c>
      <c r="P459" s="560" t="s">
        <v>2724</v>
      </c>
    </row>
    <row r="460" spans="1:16" s="214" customFormat="1" ht="15.75" customHeight="1" x14ac:dyDescent="0.3">
      <c r="A460" s="78"/>
      <c r="B460" s="202">
        <v>5</v>
      </c>
      <c r="C460" s="95" t="s">
        <v>2247</v>
      </c>
      <c r="D460" s="86">
        <v>6</v>
      </c>
      <c r="E460" s="138" t="s">
        <v>2247</v>
      </c>
      <c r="F460" s="257">
        <v>2</v>
      </c>
      <c r="G460" s="150" t="s">
        <v>2381</v>
      </c>
      <c r="H460" s="257">
        <v>1</v>
      </c>
      <c r="I460" s="150" t="s">
        <v>2382</v>
      </c>
      <c r="J460" s="91">
        <v>1</v>
      </c>
      <c r="K460" s="481" t="s">
        <v>2383</v>
      </c>
      <c r="L460" s="33" t="s">
        <v>453</v>
      </c>
      <c r="M460" s="453">
        <v>5</v>
      </c>
      <c r="N460" s="462">
        <v>0</v>
      </c>
      <c r="O460" s="379" t="s">
        <v>1633</v>
      </c>
      <c r="P460" s="556" t="s">
        <v>2724</v>
      </c>
    </row>
    <row r="461" spans="1:16" s="214" customFormat="1" x14ac:dyDescent="0.3">
      <c r="A461" s="78"/>
      <c r="B461" s="202">
        <v>5</v>
      </c>
      <c r="C461" s="95"/>
      <c r="D461" s="94">
        <v>6</v>
      </c>
      <c r="E461" s="138"/>
      <c r="F461" s="261">
        <v>2</v>
      </c>
      <c r="G461" s="138"/>
      <c r="H461" s="149">
        <v>1</v>
      </c>
      <c r="I461" s="138"/>
      <c r="J461" s="100">
        <v>2</v>
      </c>
      <c r="K461" s="450" t="s">
        <v>2357</v>
      </c>
      <c r="L461" s="34" t="s">
        <v>454</v>
      </c>
      <c r="M461" s="452">
        <v>5</v>
      </c>
      <c r="N461" s="463">
        <v>0</v>
      </c>
      <c r="O461" s="376" t="s">
        <v>1634</v>
      </c>
      <c r="P461" s="557" t="s">
        <v>2724</v>
      </c>
    </row>
    <row r="462" spans="1:16" s="214" customFormat="1" ht="17.25" thickBot="1" x14ac:dyDescent="0.35">
      <c r="A462" s="78"/>
      <c r="B462" s="202">
        <v>5</v>
      </c>
      <c r="C462" s="95"/>
      <c r="D462" s="115">
        <v>6</v>
      </c>
      <c r="E462" s="138"/>
      <c r="F462" s="278">
        <v>2</v>
      </c>
      <c r="G462" s="138"/>
      <c r="H462" s="259">
        <v>1</v>
      </c>
      <c r="I462" s="138"/>
      <c r="J462" s="227">
        <v>3</v>
      </c>
      <c r="K462" s="461" t="s">
        <v>2313</v>
      </c>
      <c r="L462" s="38" t="s">
        <v>455</v>
      </c>
      <c r="M462" s="468">
        <v>5</v>
      </c>
      <c r="N462" s="469">
        <v>0</v>
      </c>
      <c r="O462" s="378" t="s">
        <v>1631</v>
      </c>
      <c r="P462" s="560" t="s">
        <v>2724</v>
      </c>
    </row>
    <row r="463" spans="1:16" s="214" customFormat="1" ht="18" customHeight="1" x14ac:dyDescent="0.3">
      <c r="A463" s="78"/>
      <c r="B463" s="202">
        <v>5</v>
      </c>
      <c r="C463" s="95" t="s">
        <v>2247</v>
      </c>
      <c r="D463" s="86">
        <v>6</v>
      </c>
      <c r="E463" s="138" t="s">
        <v>2247</v>
      </c>
      <c r="F463" s="91">
        <v>3</v>
      </c>
      <c r="G463" s="150" t="s">
        <v>2384</v>
      </c>
      <c r="H463" s="257">
        <v>1</v>
      </c>
      <c r="I463" s="150" t="s">
        <v>2385</v>
      </c>
      <c r="J463" s="91">
        <v>1</v>
      </c>
      <c r="K463" s="478" t="s">
        <v>2386</v>
      </c>
      <c r="L463" s="33" t="s">
        <v>456</v>
      </c>
      <c r="M463" s="453">
        <v>5</v>
      </c>
      <c r="N463" s="462">
        <v>0</v>
      </c>
      <c r="O463" s="379" t="s">
        <v>1635</v>
      </c>
      <c r="P463" s="556" t="s">
        <v>2724</v>
      </c>
    </row>
    <row r="464" spans="1:16" s="214" customFormat="1" ht="15.75" customHeight="1" x14ac:dyDescent="0.3">
      <c r="A464" s="78"/>
      <c r="B464" s="202">
        <v>5</v>
      </c>
      <c r="C464" s="95"/>
      <c r="D464" s="94">
        <v>6</v>
      </c>
      <c r="E464" s="138"/>
      <c r="F464" s="142">
        <v>3</v>
      </c>
      <c r="G464" s="138"/>
      <c r="H464" s="149">
        <v>1</v>
      </c>
      <c r="I464" s="138"/>
      <c r="J464" s="100">
        <v>2</v>
      </c>
      <c r="K464" s="460" t="s">
        <v>2387</v>
      </c>
      <c r="L464" s="34" t="s">
        <v>457</v>
      </c>
      <c r="M464" s="452">
        <v>5</v>
      </c>
      <c r="N464" s="463">
        <v>0</v>
      </c>
      <c r="O464" s="376" t="s">
        <v>1636</v>
      </c>
      <c r="P464" s="557" t="s">
        <v>2724</v>
      </c>
    </row>
    <row r="465" spans="1:16" s="214" customFormat="1" x14ac:dyDescent="0.3">
      <c r="A465" s="78"/>
      <c r="B465" s="202">
        <v>5</v>
      </c>
      <c r="C465" s="95"/>
      <c r="D465" s="94">
        <v>6</v>
      </c>
      <c r="E465" s="138"/>
      <c r="F465" s="142">
        <v>3</v>
      </c>
      <c r="G465" s="138"/>
      <c r="H465" s="149">
        <v>1</v>
      </c>
      <c r="I465" s="138"/>
      <c r="J465" s="100">
        <v>3</v>
      </c>
      <c r="K465" s="460" t="s">
        <v>2388</v>
      </c>
      <c r="L465" s="34" t="s">
        <v>458</v>
      </c>
      <c r="M465" s="452">
        <v>5</v>
      </c>
      <c r="N465" s="463">
        <v>0</v>
      </c>
      <c r="O465" s="376" t="s">
        <v>1637</v>
      </c>
      <c r="P465" s="557" t="s">
        <v>2724</v>
      </c>
    </row>
    <row r="466" spans="1:16" s="214" customFormat="1" x14ac:dyDescent="0.3">
      <c r="A466" s="78"/>
      <c r="B466" s="202">
        <v>5</v>
      </c>
      <c r="C466" s="95"/>
      <c r="D466" s="94">
        <v>6</v>
      </c>
      <c r="E466" s="138"/>
      <c r="F466" s="142">
        <v>3</v>
      </c>
      <c r="G466" s="138"/>
      <c r="H466" s="149">
        <v>1</v>
      </c>
      <c r="I466" s="138"/>
      <c r="J466" s="100">
        <v>4</v>
      </c>
      <c r="K466" s="460" t="s">
        <v>2774</v>
      </c>
      <c r="L466" s="34" t="s">
        <v>459</v>
      </c>
      <c r="M466" s="452">
        <v>5</v>
      </c>
      <c r="N466" s="463">
        <v>0</v>
      </c>
      <c r="O466" s="376" t="s">
        <v>1638</v>
      </c>
      <c r="P466" s="557" t="s">
        <v>2724</v>
      </c>
    </row>
    <row r="467" spans="1:16" s="214" customFormat="1" ht="15" customHeight="1" x14ac:dyDescent="0.3">
      <c r="A467" s="78"/>
      <c r="B467" s="202">
        <v>5</v>
      </c>
      <c r="C467" s="95"/>
      <c r="D467" s="94">
        <v>6</v>
      </c>
      <c r="E467" s="138"/>
      <c r="F467" s="142">
        <v>3</v>
      </c>
      <c r="G467" s="138"/>
      <c r="H467" s="149">
        <v>1</v>
      </c>
      <c r="I467" s="138"/>
      <c r="J467" s="100">
        <v>5</v>
      </c>
      <c r="K467" s="450" t="s">
        <v>2389</v>
      </c>
      <c r="L467" s="34" t="s">
        <v>460</v>
      </c>
      <c r="M467" s="452">
        <v>5</v>
      </c>
      <c r="N467" s="463">
        <v>0</v>
      </c>
      <c r="O467" s="376" t="s">
        <v>1639</v>
      </c>
      <c r="P467" s="557" t="s">
        <v>2724</v>
      </c>
    </row>
    <row r="468" spans="1:16" s="214" customFormat="1" x14ac:dyDescent="0.3">
      <c r="A468" s="78"/>
      <c r="B468" s="202">
        <v>5</v>
      </c>
      <c r="C468" s="95"/>
      <c r="D468" s="94">
        <v>6</v>
      </c>
      <c r="E468" s="138"/>
      <c r="F468" s="142">
        <v>3</v>
      </c>
      <c r="G468" s="138"/>
      <c r="H468" s="149">
        <v>1</v>
      </c>
      <c r="I468" s="138"/>
      <c r="J468" s="100">
        <v>6</v>
      </c>
      <c r="K468" s="460" t="s">
        <v>2390</v>
      </c>
      <c r="L468" s="34" t="s">
        <v>461</v>
      </c>
      <c r="M468" s="452">
        <v>5</v>
      </c>
      <c r="N468" s="463">
        <v>0</v>
      </c>
      <c r="O468" s="376" t="s">
        <v>1640</v>
      </c>
      <c r="P468" s="557" t="s">
        <v>2724</v>
      </c>
    </row>
    <row r="469" spans="1:16" s="214" customFormat="1" x14ac:dyDescent="0.3">
      <c r="A469" s="78"/>
      <c r="B469" s="202">
        <v>5</v>
      </c>
      <c r="C469" s="95"/>
      <c r="D469" s="94">
        <v>6</v>
      </c>
      <c r="E469" s="138"/>
      <c r="F469" s="142">
        <v>3</v>
      </c>
      <c r="G469" s="138"/>
      <c r="H469" s="149">
        <v>1</v>
      </c>
      <c r="I469" s="138"/>
      <c r="J469" s="100">
        <v>7</v>
      </c>
      <c r="K469" s="458" t="s">
        <v>2391</v>
      </c>
      <c r="L469" s="34" t="s">
        <v>462</v>
      </c>
      <c r="M469" s="452">
        <v>5</v>
      </c>
      <c r="N469" s="463">
        <v>0</v>
      </c>
      <c r="O469" s="376" t="s">
        <v>1641</v>
      </c>
      <c r="P469" s="557" t="s">
        <v>2724</v>
      </c>
    </row>
    <row r="470" spans="1:16" s="214" customFormat="1" x14ac:dyDescent="0.3">
      <c r="A470" s="78"/>
      <c r="B470" s="202">
        <v>5</v>
      </c>
      <c r="C470" s="95"/>
      <c r="D470" s="94">
        <v>6</v>
      </c>
      <c r="E470" s="138"/>
      <c r="F470" s="142">
        <v>3</v>
      </c>
      <c r="G470" s="138"/>
      <c r="H470" s="149">
        <v>1</v>
      </c>
      <c r="I470" s="138"/>
      <c r="J470" s="100">
        <v>8</v>
      </c>
      <c r="K470" s="450" t="s">
        <v>1864</v>
      </c>
      <c r="L470" s="34" t="s">
        <v>463</v>
      </c>
      <c r="M470" s="452">
        <v>5</v>
      </c>
      <c r="N470" s="463">
        <v>0</v>
      </c>
      <c r="O470" s="376" t="s">
        <v>1642</v>
      </c>
      <c r="P470" s="557" t="s">
        <v>2724</v>
      </c>
    </row>
    <row r="471" spans="1:16" s="214" customFormat="1" x14ac:dyDescent="0.3">
      <c r="A471" s="78"/>
      <c r="B471" s="202">
        <v>5</v>
      </c>
      <c r="C471" s="95"/>
      <c r="D471" s="94">
        <v>6</v>
      </c>
      <c r="E471" s="138"/>
      <c r="F471" s="142">
        <v>3</v>
      </c>
      <c r="G471" s="138"/>
      <c r="H471" s="149">
        <v>1</v>
      </c>
      <c r="I471" s="138"/>
      <c r="J471" s="100">
        <v>9</v>
      </c>
      <c r="K471" s="460" t="s">
        <v>2392</v>
      </c>
      <c r="L471" s="34" t="s">
        <v>464</v>
      </c>
      <c r="M471" s="452">
        <v>5</v>
      </c>
      <c r="N471" s="463">
        <v>0</v>
      </c>
      <c r="O471" s="376" t="s">
        <v>1643</v>
      </c>
      <c r="P471" s="557" t="s">
        <v>2724</v>
      </c>
    </row>
    <row r="472" spans="1:16" s="214" customFormat="1" x14ac:dyDescent="0.3">
      <c r="A472" s="78"/>
      <c r="B472" s="202">
        <v>5</v>
      </c>
      <c r="C472" s="95"/>
      <c r="D472" s="94">
        <v>6</v>
      </c>
      <c r="E472" s="138"/>
      <c r="F472" s="142">
        <v>3</v>
      </c>
      <c r="G472" s="138"/>
      <c r="H472" s="149">
        <v>1</v>
      </c>
      <c r="I472" s="138"/>
      <c r="J472" s="100">
        <v>10</v>
      </c>
      <c r="K472" s="466" t="s">
        <v>2301</v>
      </c>
      <c r="L472" s="34" t="s">
        <v>465</v>
      </c>
      <c r="M472" s="452">
        <v>5</v>
      </c>
      <c r="N472" s="463">
        <v>0</v>
      </c>
      <c r="O472" s="376" t="s">
        <v>1623</v>
      </c>
      <c r="P472" s="557" t="s">
        <v>2724</v>
      </c>
    </row>
    <row r="473" spans="1:16" s="214" customFormat="1" x14ac:dyDescent="0.3">
      <c r="A473" s="78"/>
      <c r="B473" s="202">
        <v>5</v>
      </c>
      <c r="C473" s="95"/>
      <c r="D473" s="94">
        <v>6</v>
      </c>
      <c r="E473" s="138"/>
      <c r="F473" s="142">
        <v>3</v>
      </c>
      <c r="G473" s="138"/>
      <c r="H473" s="149">
        <v>1</v>
      </c>
      <c r="I473" s="138"/>
      <c r="J473" s="100">
        <v>11</v>
      </c>
      <c r="K473" s="466" t="s">
        <v>2309</v>
      </c>
      <c r="L473" s="34" t="s">
        <v>466</v>
      </c>
      <c r="M473" s="452">
        <v>5</v>
      </c>
      <c r="N473" s="463">
        <v>0</v>
      </c>
      <c r="O473" s="376" t="s">
        <v>1644</v>
      </c>
      <c r="P473" s="557" t="s">
        <v>2724</v>
      </c>
    </row>
    <row r="474" spans="1:16" s="214" customFormat="1" x14ac:dyDescent="0.3">
      <c r="A474" s="78"/>
      <c r="B474" s="202">
        <v>5</v>
      </c>
      <c r="C474" s="95"/>
      <c r="D474" s="94">
        <v>6</v>
      </c>
      <c r="E474" s="138"/>
      <c r="F474" s="142">
        <v>3</v>
      </c>
      <c r="G474" s="138"/>
      <c r="H474" s="149">
        <v>1</v>
      </c>
      <c r="I474" s="138"/>
      <c r="J474" s="100">
        <v>12</v>
      </c>
      <c r="K474" s="460" t="s">
        <v>2393</v>
      </c>
      <c r="L474" s="34" t="s">
        <v>467</v>
      </c>
      <c r="M474" s="452">
        <v>5</v>
      </c>
      <c r="N474" s="463">
        <v>0</v>
      </c>
      <c r="O474" s="376" t="s">
        <v>1645</v>
      </c>
      <c r="P474" s="557" t="s">
        <v>2724</v>
      </c>
    </row>
    <row r="475" spans="1:16" s="214" customFormat="1" ht="15" customHeight="1" x14ac:dyDescent="0.3">
      <c r="A475" s="78"/>
      <c r="B475" s="202">
        <v>5</v>
      </c>
      <c r="C475" s="95"/>
      <c r="D475" s="94">
        <v>6</v>
      </c>
      <c r="E475" s="138"/>
      <c r="F475" s="142">
        <v>3</v>
      </c>
      <c r="G475" s="138"/>
      <c r="H475" s="149">
        <v>1</v>
      </c>
      <c r="I475" s="138"/>
      <c r="J475" s="100">
        <v>13</v>
      </c>
      <c r="K475" s="460" t="s">
        <v>2376</v>
      </c>
      <c r="L475" s="34" t="s">
        <v>468</v>
      </c>
      <c r="M475" s="452">
        <v>5</v>
      </c>
      <c r="N475" s="463">
        <v>0</v>
      </c>
      <c r="O475" s="376" t="s">
        <v>1626</v>
      </c>
      <c r="P475" s="557" t="s">
        <v>2724</v>
      </c>
    </row>
    <row r="476" spans="1:16" s="214" customFormat="1" ht="15" customHeight="1" x14ac:dyDescent="0.3">
      <c r="A476" s="78"/>
      <c r="B476" s="202">
        <v>5</v>
      </c>
      <c r="C476" s="95"/>
      <c r="D476" s="94">
        <v>6</v>
      </c>
      <c r="E476" s="138"/>
      <c r="F476" s="142">
        <v>3</v>
      </c>
      <c r="G476" s="138"/>
      <c r="H476" s="149">
        <v>1</v>
      </c>
      <c r="I476" s="138"/>
      <c r="J476" s="100" t="s">
        <v>2758</v>
      </c>
      <c r="K476" s="466" t="s">
        <v>2394</v>
      </c>
      <c r="L476" s="34" t="s">
        <v>469</v>
      </c>
      <c r="M476" s="452">
        <v>5</v>
      </c>
      <c r="N476" s="463">
        <v>0</v>
      </c>
      <c r="O476" s="376" t="s">
        <v>1646</v>
      </c>
      <c r="P476" s="557" t="s">
        <v>2724</v>
      </c>
    </row>
    <row r="477" spans="1:16" s="214" customFormat="1" ht="14.25" customHeight="1" x14ac:dyDescent="0.3">
      <c r="A477" s="78"/>
      <c r="B477" s="202">
        <v>5</v>
      </c>
      <c r="C477" s="95"/>
      <c r="D477" s="94">
        <v>6</v>
      </c>
      <c r="E477" s="138"/>
      <c r="F477" s="142">
        <v>3</v>
      </c>
      <c r="G477" s="138"/>
      <c r="H477" s="149">
        <v>1</v>
      </c>
      <c r="I477" s="138"/>
      <c r="J477" s="100">
        <v>14</v>
      </c>
      <c r="K477" s="368" t="s">
        <v>2395</v>
      </c>
      <c r="L477" s="34" t="s">
        <v>470</v>
      </c>
      <c r="M477" s="452">
        <v>5</v>
      </c>
      <c r="N477" s="463">
        <v>0</v>
      </c>
      <c r="O477" s="376" t="s">
        <v>1647</v>
      </c>
      <c r="P477" s="557" t="s">
        <v>2724</v>
      </c>
    </row>
    <row r="478" spans="1:16" s="214" customFormat="1" ht="14.25" customHeight="1" x14ac:dyDescent="0.3">
      <c r="A478" s="78"/>
      <c r="B478" s="202">
        <v>5</v>
      </c>
      <c r="C478" s="95"/>
      <c r="D478" s="94">
        <v>6</v>
      </c>
      <c r="E478" s="138"/>
      <c r="F478" s="142">
        <v>3</v>
      </c>
      <c r="G478" s="138"/>
      <c r="H478" s="149">
        <v>1</v>
      </c>
      <c r="I478" s="138"/>
      <c r="J478" s="100" t="s">
        <v>2756</v>
      </c>
      <c r="K478" s="466" t="s">
        <v>2396</v>
      </c>
      <c r="L478" s="34" t="s">
        <v>471</v>
      </c>
      <c r="M478" s="452">
        <v>5</v>
      </c>
      <c r="N478" s="463">
        <v>0</v>
      </c>
      <c r="O478" s="376" t="s">
        <v>1648</v>
      </c>
      <c r="P478" s="557" t="s">
        <v>2724</v>
      </c>
    </row>
    <row r="479" spans="1:16" s="214" customFormat="1" x14ac:dyDescent="0.3">
      <c r="A479" s="78"/>
      <c r="B479" s="202">
        <v>5</v>
      </c>
      <c r="C479" s="95"/>
      <c r="D479" s="94">
        <v>6</v>
      </c>
      <c r="E479" s="138"/>
      <c r="F479" s="142">
        <v>3</v>
      </c>
      <c r="G479" s="138"/>
      <c r="H479" s="149">
        <v>1</v>
      </c>
      <c r="I479" s="138"/>
      <c r="J479" s="100">
        <v>15</v>
      </c>
      <c r="K479" s="460" t="s">
        <v>2397</v>
      </c>
      <c r="L479" s="34" t="s">
        <v>472</v>
      </c>
      <c r="M479" s="452">
        <v>5</v>
      </c>
      <c r="N479" s="463">
        <v>0</v>
      </c>
      <c r="O479" s="376" t="s">
        <v>1649</v>
      </c>
      <c r="P479" s="557" t="s">
        <v>2724</v>
      </c>
    </row>
    <row r="480" spans="1:16" s="214" customFormat="1" x14ac:dyDescent="0.3">
      <c r="A480" s="78"/>
      <c r="B480" s="202">
        <v>5</v>
      </c>
      <c r="C480" s="95"/>
      <c r="D480" s="94">
        <v>6</v>
      </c>
      <c r="E480" s="138"/>
      <c r="F480" s="142">
        <v>3</v>
      </c>
      <c r="G480" s="138"/>
      <c r="H480" s="149">
        <v>1</v>
      </c>
      <c r="I480" s="138"/>
      <c r="J480" s="100">
        <v>16</v>
      </c>
      <c r="K480" s="460" t="s">
        <v>2313</v>
      </c>
      <c r="L480" s="34" t="s">
        <v>473</v>
      </c>
      <c r="M480" s="452">
        <v>5</v>
      </c>
      <c r="N480" s="463">
        <v>0</v>
      </c>
      <c r="O480" s="376" t="s">
        <v>1631</v>
      </c>
      <c r="P480" s="557" t="s">
        <v>2724</v>
      </c>
    </row>
    <row r="481" spans="1:16" s="214" customFormat="1" ht="17.25" thickBot="1" x14ac:dyDescent="0.35">
      <c r="A481" s="78"/>
      <c r="B481" s="202">
        <v>5</v>
      </c>
      <c r="C481" s="95"/>
      <c r="D481" s="115">
        <v>6</v>
      </c>
      <c r="E481" s="138"/>
      <c r="F481" s="155">
        <v>3</v>
      </c>
      <c r="G481" s="138"/>
      <c r="H481" s="259">
        <v>1</v>
      </c>
      <c r="I481" s="138"/>
      <c r="J481" s="227">
        <v>17</v>
      </c>
      <c r="K481" s="461" t="s">
        <v>2016</v>
      </c>
      <c r="L481" s="38" t="s">
        <v>474</v>
      </c>
      <c r="M481" s="468">
        <v>5</v>
      </c>
      <c r="N481" s="469">
        <v>0</v>
      </c>
      <c r="O481" s="378" t="s">
        <v>1650</v>
      </c>
      <c r="P481" s="560" t="s">
        <v>2724</v>
      </c>
    </row>
    <row r="482" spans="1:16" s="214" customFormat="1" ht="18.75" customHeight="1" x14ac:dyDescent="0.3">
      <c r="A482" s="78"/>
      <c r="B482" s="202">
        <v>5</v>
      </c>
      <c r="C482" s="95" t="s">
        <v>2247</v>
      </c>
      <c r="D482" s="217">
        <v>6</v>
      </c>
      <c r="E482" s="138" t="s">
        <v>2247</v>
      </c>
      <c r="F482" s="91">
        <v>4</v>
      </c>
      <c r="G482" s="89" t="s">
        <v>2398</v>
      </c>
      <c r="H482" s="137">
        <v>1</v>
      </c>
      <c r="I482" s="150" t="s">
        <v>2399</v>
      </c>
      <c r="J482" s="91">
        <v>1</v>
      </c>
      <c r="K482" s="449" t="s">
        <v>2400</v>
      </c>
      <c r="L482" s="33" t="s">
        <v>475</v>
      </c>
      <c r="M482" s="453">
        <v>5</v>
      </c>
      <c r="N482" s="462">
        <v>0</v>
      </c>
      <c r="O482" s="379" t="s">
        <v>1651</v>
      </c>
      <c r="P482" s="556" t="s">
        <v>2724</v>
      </c>
    </row>
    <row r="483" spans="1:16" s="214" customFormat="1" x14ac:dyDescent="0.3">
      <c r="A483" s="78"/>
      <c r="B483" s="202">
        <v>5</v>
      </c>
      <c r="C483" s="95"/>
      <c r="D483" s="221">
        <v>6</v>
      </c>
      <c r="E483" s="138"/>
      <c r="F483" s="142">
        <v>4</v>
      </c>
      <c r="G483" s="97"/>
      <c r="H483" s="141">
        <v>1</v>
      </c>
      <c r="I483" s="138"/>
      <c r="J483" s="100">
        <v>2</v>
      </c>
      <c r="K483" s="460" t="s">
        <v>2401</v>
      </c>
      <c r="L483" s="34" t="s">
        <v>476</v>
      </c>
      <c r="M483" s="452">
        <v>5</v>
      </c>
      <c r="N483" s="463">
        <v>0</v>
      </c>
      <c r="O483" s="376" t="s">
        <v>1652</v>
      </c>
      <c r="P483" s="557" t="s">
        <v>2724</v>
      </c>
    </row>
    <row r="484" spans="1:16" s="214" customFormat="1" x14ac:dyDescent="0.3">
      <c r="A484" s="78"/>
      <c r="B484" s="202">
        <v>5</v>
      </c>
      <c r="C484" s="95"/>
      <c r="D484" s="221">
        <v>6</v>
      </c>
      <c r="E484" s="138"/>
      <c r="F484" s="142">
        <v>4</v>
      </c>
      <c r="G484" s="97"/>
      <c r="H484" s="141">
        <v>1</v>
      </c>
      <c r="I484" s="138"/>
      <c r="J484" s="100">
        <v>3</v>
      </c>
      <c r="K484" s="466" t="s">
        <v>2301</v>
      </c>
      <c r="L484" s="34" t="s">
        <v>477</v>
      </c>
      <c r="M484" s="452">
        <v>5</v>
      </c>
      <c r="N484" s="463">
        <v>0</v>
      </c>
      <c r="O484" s="376" t="s">
        <v>1623</v>
      </c>
      <c r="P484" s="557" t="s">
        <v>2724</v>
      </c>
    </row>
    <row r="485" spans="1:16" s="214" customFormat="1" x14ac:dyDescent="0.3">
      <c r="A485" s="78"/>
      <c r="B485" s="202">
        <v>5</v>
      </c>
      <c r="C485" s="95"/>
      <c r="D485" s="221">
        <v>6</v>
      </c>
      <c r="E485" s="138"/>
      <c r="F485" s="142">
        <v>4</v>
      </c>
      <c r="G485" s="97"/>
      <c r="H485" s="141">
        <v>1</v>
      </c>
      <c r="I485" s="138"/>
      <c r="J485" s="100">
        <v>4</v>
      </c>
      <c r="K485" s="460" t="s">
        <v>2402</v>
      </c>
      <c r="L485" s="34" t="s">
        <v>478</v>
      </c>
      <c r="M485" s="452">
        <v>5</v>
      </c>
      <c r="N485" s="463">
        <v>0</v>
      </c>
      <c r="O485" s="376" t="s">
        <v>1653</v>
      </c>
      <c r="P485" s="557" t="s">
        <v>2724</v>
      </c>
    </row>
    <row r="486" spans="1:16" s="214" customFormat="1" ht="15.75" customHeight="1" x14ac:dyDescent="0.3">
      <c r="A486" s="78"/>
      <c r="B486" s="202">
        <v>5</v>
      </c>
      <c r="C486" s="95"/>
      <c r="D486" s="221">
        <v>6</v>
      </c>
      <c r="E486" s="138"/>
      <c r="F486" s="142">
        <v>4</v>
      </c>
      <c r="G486" s="97"/>
      <c r="H486" s="141">
        <v>1</v>
      </c>
      <c r="I486" s="138"/>
      <c r="J486" s="100">
        <v>5</v>
      </c>
      <c r="K486" s="482" t="s">
        <v>2773</v>
      </c>
      <c r="L486" s="34" t="s">
        <v>479</v>
      </c>
      <c r="M486" s="452">
        <v>5</v>
      </c>
      <c r="N486" s="463">
        <v>0</v>
      </c>
      <c r="O486" s="376" t="s">
        <v>1654</v>
      </c>
      <c r="P486" s="557" t="s">
        <v>2724</v>
      </c>
    </row>
    <row r="487" spans="1:16" s="214" customFormat="1" ht="15.75" customHeight="1" x14ac:dyDescent="0.3">
      <c r="A487" s="78"/>
      <c r="B487" s="202">
        <v>5</v>
      </c>
      <c r="C487" s="95"/>
      <c r="D487" s="221">
        <v>6</v>
      </c>
      <c r="E487" s="138"/>
      <c r="F487" s="142">
        <v>4</v>
      </c>
      <c r="G487" s="97"/>
      <c r="H487" s="141">
        <v>1</v>
      </c>
      <c r="I487" s="138"/>
      <c r="J487" s="100" t="s">
        <v>2772</v>
      </c>
      <c r="K487" s="466" t="s">
        <v>2394</v>
      </c>
      <c r="L487" s="34" t="s">
        <v>480</v>
      </c>
      <c r="M487" s="452">
        <v>5</v>
      </c>
      <c r="N487" s="463">
        <v>0</v>
      </c>
      <c r="O487" s="376" t="s">
        <v>1646</v>
      </c>
      <c r="P487" s="557" t="s">
        <v>2724</v>
      </c>
    </row>
    <row r="488" spans="1:16" s="214" customFormat="1" x14ac:dyDescent="0.3">
      <c r="A488" s="78"/>
      <c r="B488" s="202">
        <v>5</v>
      </c>
      <c r="C488" s="95"/>
      <c r="D488" s="221">
        <v>6</v>
      </c>
      <c r="E488" s="138"/>
      <c r="F488" s="142">
        <v>4</v>
      </c>
      <c r="G488" s="97"/>
      <c r="H488" s="141">
        <v>1</v>
      </c>
      <c r="I488" s="138"/>
      <c r="J488" s="100">
        <v>6</v>
      </c>
      <c r="K488" s="460" t="s">
        <v>2313</v>
      </c>
      <c r="L488" s="34" t="s">
        <v>481</v>
      </c>
      <c r="M488" s="452">
        <v>5</v>
      </c>
      <c r="N488" s="463">
        <v>0</v>
      </c>
      <c r="O488" s="376" t="s">
        <v>1631</v>
      </c>
      <c r="P488" s="557" t="s">
        <v>2724</v>
      </c>
    </row>
    <row r="489" spans="1:16" s="214" customFormat="1" ht="17.25" thickBot="1" x14ac:dyDescent="0.35">
      <c r="A489" s="78"/>
      <c r="B489" s="202">
        <v>5</v>
      </c>
      <c r="C489" s="95"/>
      <c r="D489" s="221">
        <v>6</v>
      </c>
      <c r="E489" s="138"/>
      <c r="F489" s="155">
        <v>4</v>
      </c>
      <c r="G489" s="97"/>
      <c r="H489" s="208">
        <v>1</v>
      </c>
      <c r="I489" s="138"/>
      <c r="J489" s="227">
        <v>7</v>
      </c>
      <c r="K489" s="461" t="s">
        <v>1787</v>
      </c>
      <c r="L489" s="38" t="s">
        <v>482</v>
      </c>
      <c r="M489" s="468">
        <v>5</v>
      </c>
      <c r="N489" s="469">
        <v>0</v>
      </c>
      <c r="O489" s="378" t="s">
        <v>1632</v>
      </c>
      <c r="P489" s="560" t="s">
        <v>2724</v>
      </c>
    </row>
    <row r="490" spans="1:16" s="214" customFormat="1" ht="15.75" customHeight="1" x14ac:dyDescent="0.3">
      <c r="A490" s="78"/>
      <c r="B490" s="202">
        <v>5</v>
      </c>
      <c r="C490" s="95" t="s">
        <v>2247</v>
      </c>
      <c r="D490" s="221">
        <v>6</v>
      </c>
      <c r="E490" s="138" t="s">
        <v>2247</v>
      </c>
      <c r="F490" s="91">
        <v>5</v>
      </c>
      <c r="G490" s="150" t="s">
        <v>2403</v>
      </c>
      <c r="H490" s="257">
        <v>1</v>
      </c>
      <c r="I490" s="150" t="s">
        <v>2404</v>
      </c>
      <c r="J490" s="91">
        <v>1</v>
      </c>
      <c r="K490" s="478" t="s">
        <v>2387</v>
      </c>
      <c r="L490" s="33" t="s">
        <v>483</v>
      </c>
      <c r="M490" s="453">
        <v>5</v>
      </c>
      <c r="N490" s="462">
        <v>0</v>
      </c>
      <c r="O490" s="379" t="s">
        <v>1636</v>
      </c>
      <c r="P490" s="556" t="s">
        <v>2724</v>
      </c>
    </row>
    <row r="491" spans="1:16" s="214" customFormat="1" x14ac:dyDescent="0.3">
      <c r="A491" s="78"/>
      <c r="B491" s="202">
        <v>5</v>
      </c>
      <c r="C491" s="95"/>
      <c r="D491" s="221">
        <v>6</v>
      </c>
      <c r="E491" s="138"/>
      <c r="F491" s="142">
        <v>5</v>
      </c>
      <c r="G491" s="138"/>
      <c r="H491" s="149">
        <v>1</v>
      </c>
      <c r="I491" s="138"/>
      <c r="J491" s="100">
        <v>2</v>
      </c>
      <c r="K491" s="460" t="s">
        <v>2388</v>
      </c>
      <c r="L491" s="34" t="s">
        <v>484</v>
      </c>
      <c r="M491" s="452">
        <v>5</v>
      </c>
      <c r="N491" s="463">
        <v>0</v>
      </c>
      <c r="O491" s="376" t="s">
        <v>1637</v>
      </c>
      <c r="P491" s="557" t="s">
        <v>2724</v>
      </c>
    </row>
    <row r="492" spans="1:16" s="214" customFormat="1" x14ac:dyDescent="0.3">
      <c r="A492" s="78"/>
      <c r="B492" s="202">
        <v>5</v>
      </c>
      <c r="C492" s="95"/>
      <c r="D492" s="221">
        <v>6</v>
      </c>
      <c r="E492" s="138"/>
      <c r="F492" s="142">
        <v>5</v>
      </c>
      <c r="G492" s="138"/>
      <c r="H492" s="149">
        <v>1</v>
      </c>
      <c r="I492" s="138"/>
      <c r="J492" s="100">
        <v>3</v>
      </c>
      <c r="K492" s="460" t="s">
        <v>2405</v>
      </c>
      <c r="L492" s="34" t="s">
        <v>485</v>
      </c>
      <c r="M492" s="452">
        <v>5</v>
      </c>
      <c r="N492" s="463">
        <v>0</v>
      </c>
      <c r="O492" s="376" t="s">
        <v>1655</v>
      </c>
      <c r="P492" s="557" t="s">
        <v>2724</v>
      </c>
    </row>
    <row r="493" spans="1:16" s="214" customFormat="1" ht="15" customHeight="1" x14ac:dyDescent="0.3">
      <c r="A493" s="78"/>
      <c r="B493" s="202">
        <v>5</v>
      </c>
      <c r="C493" s="95"/>
      <c r="D493" s="221">
        <v>6</v>
      </c>
      <c r="E493" s="138"/>
      <c r="F493" s="142">
        <v>5</v>
      </c>
      <c r="G493" s="138"/>
      <c r="H493" s="149">
        <v>1</v>
      </c>
      <c r="I493" s="138"/>
      <c r="J493" s="100">
        <v>4</v>
      </c>
      <c r="K493" s="460" t="s">
        <v>2389</v>
      </c>
      <c r="L493" s="34" t="s">
        <v>486</v>
      </c>
      <c r="M493" s="452">
        <v>5</v>
      </c>
      <c r="N493" s="463">
        <v>0</v>
      </c>
      <c r="O493" s="376" t="s">
        <v>1639</v>
      </c>
      <c r="P493" s="557" t="s">
        <v>2724</v>
      </c>
    </row>
    <row r="494" spans="1:16" s="214" customFormat="1" x14ac:dyDescent="0.3">
      <c r="A494" s="78"/>
      <c r="B494" s="202">
        <v>5</v>
      </c>
      <c r="C494" s="95"/>
      <c r="D494" s="221">
        <v>6</v>
      </c>
      <c r="E494" s="138"/>
      <c r="F494" s="142">
        <v>5</v>
      </c>
      <c r="G494" s="138"/>
      <c r="H494" s="149">
        <v>1</v>
      </c>
      <c r="I494" s="138"/>
      <c r="J494" s="100">
        <v>5</v>
      </c>
      <c r="K494" s="460" t="s">
        <v>2401</v>
      </c>
      <c r="L494" s="34" t="s">
        <v>487</v>
      </c>
      <c r="M494" s="452">
        <v>5</v>
      </c>
      <c r="N494" s="463">
        <v>0</v>
      </c>
      <c r="O494" s="376" t="s">
        <v>1652</v>
      </c>
      <c r="P494" s="557" t="s">
        <v>2724</v>
      </c>
    </row>
    <row r="495" spans="1:16" s="214" customFormat="1" x14ac:dyDescent="0.3">
      <c r="A495" s="78"/>
      <c r="B495" s="202">
        <v>5</v>
      </c>
      <c r="C495" s="95"/>
      <c r="D495" s="221">
        <v>6</v>
      </c>
      <c r="E495" s="138"/>
      <c r="F495" s="142">
        <v>5</v>
      </c>
      <c r="G495" s="138"/>
      <c r="H495" s="149">
        <v>1</v>
      </c>
      <c r="I495" s="138"/>
      <c r="J495" s="100">
        <v>6</v>
      </c>
      <c r="K495" s="466" t="s">
        <v>2301</v>
      </c>
      <c r="L495" s="34" t="s">
        <v>488</v>
      </c>
      <c r="M495" s="452">
        <v>5</v>
      </c>
      <c r="N495" s="463">
        <v>0</v>
      </c>
      <c r="O495" s="376" t="s">
        <v>1623</v>
      </c>
      <c r="P495" s="557" t="s">
        <v>2724</v>
      </c>
    </row>
    <row r="496" spans="1:16" s="214" customFormat="1" x14ac:dyDescent="0.3">
      <c r="A496" s="78"/>
      <c r="B496" s="202">
        <v>5</v>
      </c>
      <c r="C496" s="95"/>
      <c r="D496" s="221">
        <v>6</v>
      </c>
      <c r="E496" s="138"/>
      <c r="F496" s="142">
        <v>5</v>
      </c>
      <c r="G496" s="138"/>
      <c r="H496" s="149">
        <v>1</v>
      </c>
      <c r="I496" s="138"/>
      <c r="J496" s="100">
        <v>7</v>
      </c>
      <c r="K496" s="466" t="s">
        <v>2309</v>
      </c>
      <c r="L496" s="34" t="s">
        <v>489</v>
      </c>
      <c r="M496" s="452">
        <v>5</v>
      </c>
      <c r="N496" s="463">
        <v>0</v>
      </c>
      <c r="O496" s="376" t="s">
        <v>1644</v>
      </c>
      <c r="P496" s="557" t="s">
        <v>2724</v>
      </c>
    </row>
    <row r="497" spans="1:16" s="214" customFormat="1" x14ac:dyDescent="0.3">
      <c r="A497" s="78"/>
      <c r="B497" s="202">
        <v>5</v>
      </c>
      <c r="C497" s="95"/>
      <c r="D497" s="221">
        <v>6</v>
      </c>
      <c r="E497" s="138"/>
      <c r="F497" s="142">
        <v>5</v>
      </c>
      <c r="G497" s="138"/>
      <c r="H497" s="149">
        <v>1</v>
      </c>
      <c r="I497" s="138"/>
      <c r="J497" s="100">
        <v>8</v>
      </c>
      <c r="K497" s="460" t="s">
        <v>2406</v>
      </c>
      <c r="L497" s="34" t="s">
        <v>490</v>
      </c>
      <c r="M497" s="452">
        <v>5</v>
      </c>
      <c r="N497" s="463">
        <v>0</v>
      </c>
      <c r="O497" s="376" t="s">
        <v>1656</v>
      </c>
      <c r="P497" s="557" t="s">
        <v>2724</v>
      </c>
    </row>
    <row r="498" spans="1:16" s="214" customFormat="1" x14ac:dyDescent="0.3">
      <c r="A498" s="78"/>
      <c r="B498" s="202">
        <v>5</v>
      </c>
      <c r="C498" s="95"/>
      <c r="D498" s="221">
        <v>6</v>
      </c>
      <c r="E498" s="138"/>
      <c r="F498" s="142">
        <v>5</v>
      </c>
      <c r="G498" s="138"/>
      <c r="H498" s="149">
        <v>1</v>
      </c>
      <c r="I498" s="138"/>
      <c r="J498" s="100">
        <v>9</v>
      </c>
      <c r="K498" s="482" t="s">
        <v>2771</v>
      </c>
      <c r="L498" s="34" t="s">
        <v>491</v>
      </c>
      <c r="M498" s="452">
        <v>5</v>
      </c>
      <c r="N498" s="463">
        <v>0</v>
      </c>
      <c r="O498" s="376" t="s">
        <v>1626</v>
      </c>
      <c r="P498" s="557" t="s">
        <v>2724</v>
      </c>
    </row>
    <row r="499" spans="1:16" s="214" customFormat="1" x14ac:dyDescent="0.3">
      <c r="A499" s="78"/>
      <c r="B499" s="202">
        <v>5</v>
      </c>
      <c r="C499" s="95"/>
      <c r="D499" s="221">
        <v>6</v>
      </c>
      <c r="E499" s="138"/>
      <c r="F499" s="142">
        <v>5</v>
      </c>
      <c r="G499" s="138"/>
      <c r="H499" s="149">
        <v>1</v>
      </c>
      <c r="I499" s="138"/>
      <c r="J499" s="100" t="s">
        <v>2760</v>
      </c>
      <c r="K499" s="466" t="s">
        <v>2394</v>
      </c>
      <c r="L499" s="34" t="s">
        <v>492</v>
      </c>
      <c r="M499" s="452"/>
      <c r="N499" s="463"/>
      <c r="O499" s="376" t="s">
        <v>1646</v>
      </c>
      <c r="P499" s="557" t="s">
        <v>2724</v>
      </c>
    </row>
    <row r="500" spans="1:16" s="214" customFormat="1" ht="15.75" customHeight="1" x14ac:dyDescent="0.3">
      <c r="A500" s="78"/>
      <c r="B500" s="202">
        <v>5</v>
      </c>
      <c r="C500" s="95"/>
      <c r="D500" s="221">
        <v>6</v>
      </c>
      <c r="E500" s="138"/>
      <c r="F500" s="142">
        <v>5</v>
      </c>
      <c r="G500" s="138"/>
      <c r="H500" s="149">
        <v>1</v>
      </c>
      <c r="I500" s="138"/>
      <c r="J500" s="100">
        <v>10</v>
      </c>
      <c r="K500" s="460" t="s">
        <v>2395</v>
      </c>
      <c r="L500" s="34" t="s">
        <v>493</v>
      </c>
      <c r="M500" s="452">
        <v>5</v>
      </c>
      <c r="N500" s="463">
        <v>0</v>
      </c>
      <c r="O500" s="376" t="s">
        <v>1647</v>
      </c>
      <c r="P500" s="557" t="s">
        <v>2724</v>
      </c>
    </row>
    <row r="501" spans="1:16" s="214" customFormat="1" ht="15.75" customHeight="1" x14ac:dyDescent="0.3">
      <c r="A501" s="78"/>
      <c r="B501" s="202">
        <v>5</v>
      </c>
      <c r="C501" s="95"/>
      <c r="D501" s="221">
        <v>6</v>
      </c>
      <c r="E501" s="138"/>
      <c r="F501" s="142">
        <v>5</v>
      </c>
      <c r="G501" s="138"/>
      <c r="H501" s="149">
        <v>1</v>
      </c>
      <c r="I501" s="138"/>
      <c r="J501" s="100" t="s">
        <v>2770</v>
      </c>
      <c r="K501" s="466" t="s">
        <v>2396</v>
      </c>
      <c r="L501" s="34" t="s">
        <v>494</v>
      </c>
      <c r="M501" s="452">
        <v>5</v>
      </c>
      <c r="N501" s="463">
        <v>0</v>
      </c>
      <c r="O501" s="376" t="s">
        <v>1657</v>
      </c>
      <c r="P501" s="557" t="s">
        <v>2724</v>
      </c>
    </row>
    <row r="502" spans="1:16" s="214" customFormat="1" x14ac:dyDescent="0.3">
      <c r="A502" s="78"/>
      <c r="B502" s="202">
        <v>5</v>
      </c>
      <c r="C502" s="95"/>
      <c r="D502" s="221">
        <v>6</v>
      </c>
      <c r="E502" s="138"/>
      <c r="F502" s="142">
        <v>5</v>
      </c>
      <c r="G502" s="138"/>
      <c r="H502" s="149">
        <v>1</v>
      </c>
      <c r="I502" s="138"/>
      <c r="J502" s="100">
        <v>11</v>
      </c>
      <c r="K502" s="460" t="s">
        <v>2397</v>
      </c>
      <c r="L502" s="34" t="s">
        <v>495</v>
      </c>
      <c r="M502" s="452">
        <v>5</v>
      </c>
      <c r="N502" s="463">
        <v>0</v>
      </c>
      <c r="O502" s="376" t="s">
        <v>1649</v>
      </c>
      <c r="P502" s="557" t="s">
        <v>2724</v>
      </c>
    </row>
    <row r="503" spans="1:16" s="214" customFormat="1" x14ac:dyDescent="0.3">
      <c r="A503" s="78"/>
      <c r="B503" s="202">
        <v>5</v>
      </c>
      <c r="C503" s="95"/>
      <c r="D503" s="221">
        <v>6</v>
      </c>
      <c r="E503" s="138"/>
      <c r="F503" s="142">
        <v>5</v>
      </c>
      <c r="G503" s="138"/>
      <c r="H503" s="149">
        <v>1</v>
      </c>
      <c r="I503" s="138"/>
      <c r="J503" s="100">
        <v>12</v>
      </c>
      <c r="K503" s="460" t="s">
        <v>2354</v>
      </c>
      <c r="L503" s="34" t="s">
        <v>496</v>
      </c>
      <c r="M503" s="452">
        <v>5</v>
      </c>
      <c r="N503" s="463">
        <v>0</v>
      </c>
      <c r="O503" s="376" t="s">
        <v>1658</v>
      </c>
      <c r="P503" s="557" t="s">
        <v>2724</v>
      </c>
    </row>
    <row r="504" spans="1:16" s="214" customFormat="1" x14ac:dyDescent="0.3">
      <c r="A504" s="78"/>
      <c r="B504" s="202">
        <v>5</v>
      </c>
      <c r="C504" s="95"/>
      <c r="D504" s="221">
        <v>6</v>
      </c>
      <c r="E504" s="138"/>
      <c r="F504" s="142">
        <v>5</v>
      </c>
      <c r="G504" s="138"/>
      <c r="H504" s="149">
        <v>1</v>
      </c>
      <c r="I504" s="138"/>
      <c r="J504" s="100">
        <v>13</v>
      </c>
      <c r="K504" s="460" t="s">
        <v>2313</v>
      </c>
      <c r="L504" s="34" t="s">
        <v>497</v>
      </c>
      <c r="M504" s="452">
        <v>5</v>
      </c>
      <c r="N504" s="463">
        <v>0</v>
      </c>
      <c r="O504" s="376" t="s">
        <v>1631</v>
      </c>
      <c r="P504" s="557" t="s">
        <v>2724</v>
      </c>
    </row>
    <row r="505" spans="1:16" s="214" customFormat="1" ht="17.25" thickBot="1" x14ac:dyDescent="0.35">
      <c r="A505" s="78"/>
      <c r="B505" s="202">
        <v>5</v>
      </c>
      <c r="C505" s="95"/>
      <c r="D505" s="282">
        <v>6</v>
      </c>
      <c r="E505" s="138"/>
      <c r="F505" s="155">
        <v>5</v>
      </c>
      <c r="G505" s="138"/>
      <c r="H505" s="259">
        <v>1</v>
      </c>
      <c r="I505" s="138"/>
      <c r="J505" s="227">
        <v>14</v>
      </c>
      <c r="K505" s="461" t="s">
        <v>1787</v>
      </c>
      <c r="L505" s="38" t="s">
        <v>498</v>
      </c>
      <c r="M505" s="468">
        <v>5</v>
      </c>
      <c r="N505" s="469">
        <v>0</v>
      </c>
      <c r="O505" s="378" t="s">
        <v>1632</v>
      </c>
      <c r="P505" s="560" t="s">
        <v>2724</v>
      </c>
    </row>
    <row r="506" spans="1:16" s="214" customFormat="1" ht="15" customHeight="1" x14ac:dyDescent="0.3">
      <c r="A506" s="78"/>
      <c r="B506" s="202">
        <v>5</v>
      </c>
      <c r="C506" s="95" t="s">
        <v>2247</v>
      </c>
      <c r="D506" s="86">
        <v>6</v>
      </c>
      <c r="E506" s="138" t="s">
        <v>2247</v>
      </c>
      <c r="F506" s="257">
        <v>6</v>
      </c>
      <c r="G506" s="150" t="s">
        <v>2407</v>
      </c>
      <c r="H506" s="257">
        <v>1</v>
      </c>
      <c r="I506" s="150" t="s">
        <v>2408</v>
      </c>
      <c r="J506" s="91">
        <v>1</v>
      </c>
      <c r="K506" s="478" t="s">
        <v>2409</v>
      </c>
      <c r="L506" s="33" t="s">
        <v>499</v>
      </c>
      <c r="M506" s="453">
        <v>5</v>
      </c>
      <c r="N506" s="462">
        <v>0</v>
      </c>
      <c r="O506" s="379" t="s">
        <v>1659</v>
      </c>
      <c r="P506" s="556" t="s">
        <v>2724</v>
      </c>
    </row>
    <row r="507" spans="1:16" s="214" customFormat="1" x14ac:dyDescent="0.3">
      <c r="A507" s="78"/>
      <c r="B507" s="202">
        <v>5</v>
      </c>
      <c r="C507" s="95"/>
      <c r="D507" s="94">
        <v>6</v>
      </c>
      <c r="E507" s="138"/>
      <c r="F507" s="261">
        <v>6</v>
      </c>
      <c r="G507" s="138"/>
      <c r="H507" s="149">
        <v>1</v>
      </c>
      <c r="I507" s="138"/>
      <c r="J507" s="100">
        <v>2</v>
      </c>
      <c r="K507" s="460" t="s">
        <v>1864</v>
      </c>
      <c r="L507" s="34" t="s">
        <v>500</v>
      </c>
      <c r="M507" s="452">
        <v>5</v>
      </c>
      <c r="N507" s="463">
        <v>0</v>
      </c>
      <c r="O507" s="376" t="s">
        <v>1642</v>
      </c>
      <c r="P507" s="557" t="s">
        <v>2724</v>
      </c>
    </row>
    <row r="508" spans="1:16" s="214" customFormat="1" x14ac:dyDescent="0.3">
      <c r="A508" s="78"/>
      <c r="B508" s="202">
        <v>5</v>
      </c>
      <c r="C508" s="95"/>
      <c r="D508" s="94">
        <v>6</v>
      </c>
      <c r="E508" s="138"/>
      <c r="F508" s="261">
        <v>6</v>
      </c>
      <c r="G508" s="138"/>
      <c r="H508" s="149">
        <v>1</v>
      </c>
      <c r="I508" s="138"/>
      <c r="J508" s="100">
        <v>3</v>
      </c>
      <c r="K508" s="466" t="s">
        <v>2764</v>
      </c>
      <c r="L508" s="34" t="s">
        <v>501</v>
      </c>
      <c r="M508" s="452">
        <v>5</v>
      </c>
      <c r="N508" s="463">
        <v>0</v>
      </c>
      <c r="O508" s="376" t="s">
        <v>1623</v>
      </c>
      <c r="P508" s="557" t="s">
        <v>2724</v>
      </c>
    </row>
    <row r="509" spans="1:16" s="214" customFormat="1" x14ac:dyDescent="0.3">
      <c r="A509" s="78"/>
      <c r="B509" s="202">
        <v>5</v>
      </c>
      <c r="C509" s="95"/>
      <c r="D509" s="94">
        <v>6</v>
      </c>
      <c r="E509" s="138"/>
      <c r="F509" s="261">
        <v>6</v>
      </c>
      <c r="G509" s="138"/>
      <c r="H509" s="149">
        <v>1</v>
      </c>
      <c r="I509" s="138"/>
      <c r="J509" s="100">
        <v>4</v>
      </c>
      <c r="K509" s="466" t="s">
        <v>2763</v>
      </c>
      <c r="L509" s="34" t="s">
        <v>502</v>
      </c>
      <c r="M509" s="452">
        <v>5</v>
      </c>
      <c r="N509" s="463">
        <v>0</v>
      </c>
      <c r="O509" s="376" t="s">
        <v>1644</v>
      </c>
      <c r="P509" s="557" t="s">
        <v>2724</v>
      </c>
    </row>
    <row r="510" spans="1:16" s="214" customFormat="1" x14ac:dyDescent="0.3">
      <c r="A510" s="78"/>
      <c r="B510" s="202">
        <v>5</v>
      </c>
      <c r="C510" s="95"/>
      <c r="D510" s="94">
        <v>6</v>
      </c>
      <c r="E510" s="138"/>
      <c r="F510" s="261">
        <v>6</v>
      </c>
      <c r="G510" s="138"/>
      <c r="H510" s="149">
        <v>1</v>
      </c>
      <c r="I510" s="138"/>
      <c r="J510" s="100">
        <v>5</v>
      </c>
      <c r="K510" s="460" t="s">
        <v>2402</v>
      </c>
      <c r="L510" s="34" t="s">
        <v>503</v>
      </c>
      <c r="M510" s="452">
        <v>5</v>
      </c>
      <c r="N510" s="463">
        <v>0</v>
      </c>
      <c r="O510" s="376" t="s">
        <v>1653</v>
      </c>
      <c r="P510" s="557" t="s">
        <v>2724</v>
      </c>
    </row>
    <row r="511" spans="1:16" s="214" customFormat="1" x14ac:dyDescent="0.3">
      <c r="A511" s="78"/>
      <c r="B511" s="202">
        <v>5</v>
      </c>
      <c r="C511" s="95"/>
      <c r="D511" s="94">
        <v>6</v>
      </c>
      <c r="E511" s="138"/>
      <c r="F511" s="261">
        <v>6</v>
      </c>
      <c r="G511" s="138"/>
      <c r="H511" s="149">
        <v>1</v>
      </c>
      <c r="I511" s="138"/>
      <c r="J511" s="100">
        <v>6</v>
      </c>
      <c r="K511" s="482" t="s">
        <v>2376</v>
      </c>
      <c r="L511" s="34" t="s">
        <v>504</v>
      </c>
      <c r="M511" s="452">
        <v>5</v>
      </c>
      <c r="N511" s="463">
        <v>0</v>
      </c>
      <c r="O511" s="376" t="s">
        <v>1626</v>
      </c>
      <c r="P511" s="557" t="s">
        <v>2724</v>
      </c>
    </row>
    <row r="512" spans="1:16" s="214" customFormat="1" x14ac:dyDescent="0.3">
      <c r="A512" s="78"/>
      <c r="B512" s="202">
        <v>5</v>
      </c>
      <c r="C512" s="95"/>
      <c r="D512" s="94">
        <v>6</v>
      </c>
      <c r="E512" s="138"/>
      <c r="F512" s="261">
        <v>6</v>
      </c>
      <c r="G512" s="138"/>
      <c r="H512" s="149">
        <v>1</v>
      </c>
      <c r="I512" s="138"/>
      <c r="J512" s="100" t="s">
        <v>2769</v>
      </c>
      <c r="K512" s="466" t="s">
        <v>2762</v>
      </c>
      <c r="L512" s="34" t="s">
        <v>505</v>
      </c>
      <c r="M512" s="452">
        <v>5</v>
      </c>
      <c r="N512" s="463">
        <v>0</v>
      </c>
      <c r="O512" s="376" t="s">
        <v>1646</v>
      </c>
      <c r="P512" s="557" t="s">
        <v>2724</v>
      </c>
    </row>
    <row r="513" spans="1:16" s="214" customFormat="1" x14ac:dyDescent="0.3">
      <c r="A513" s="78"/>
      <c r="B513" s="202">
        <v>5</v>
      </c>
      <c r="C513" s="95"/>
      <c r="D513" s="94">
        <v>6</v>
      </c>
      <c r="E513" s="138"/>
      <c r="F513" s="261">
        <v>6</v>
      </c>
      <c r="G513" s="138"/>
      <c r="H513" s="149">
        <v>1</v>
      </c>
      <c r="I513" s="138"/>
      <c r="J513" s="100">
        <v>7</v>
      </c>
      <c r="K513" s="460" t="s">
        <v>2354</v>
      </c>
      <c r="L513" s="34" t="s">
        <v>506</v>
      </c>
      <c r="M513" s="452">
        <v>5</v>
      </c>
      <c r="N513" s="463">
        <v>0</v>
      </c>
      <c r="O513" s="376" t="s">
        <v>1658</v>
      </c>
      <c r="P513" s="557" t="s">
        <v>2724</v>
      </c>
    </row>
    <row r="514" spans="1:16" s="214" customFormat="1" x14ac:dyDescent="0.3">
      <c r="A514" s="78"/>
      <c r="B514" s="202">
        <v>5</v>
      </c>
      <c r="C514" s="95"/>
      <c r="D514" s="94">
        <v>6</v>
      </c>
      <c r="E514" s="138"/>
      <c r="F514" s="261">
        <v>6</v>
      </c>
      <c r="G514" s="138"/>
      <c r="H514" s="149">
        <v>1</v>
      </c>
      <c r="I514" s="138"/>
      <c r="J514" s="100">
        <v>8</v>
      </c>
      <c r="K514" s="460" t="s">
        <v>2313</v>
      </c>
      <c r="L514" s="34" t="s">
        <v>507</v>
      </c>
      <c r="M514" s="452">
        <v>5</v>
      </c>
      <c r="N514" s="463">
        <v>0</v>
      </c>
      <c r="O514" s="376" t="s">
        <v>1631</v>
      </c>
      <c r="P514" s="557" t="s">
        <v>2724</v>
      </c>
    </row>
    <row r="515" spans="1:16" s="214" customFormat="1" ht="17.25" thickBot="1" x14ac:dyDescent="0.35">
      <c r="A515" s="78"/>
      <c r="B515" s="202">
        <v>5</v>
      </c>
      <c r="C515" s="95"/>
      <c r="D515" s="115">
        <v>6</v>
      </c>
      <c r="E515" s="138"/>
      <c r="F515" s="278">
        <v>6</v>
      </c>
      <c r="G515" s="138"/>
      <c r="H515" s="259">
        <v>1</v>
      </c>
      <c r="I515" s="138"/>
      <c r="J515" s="227">
        <v>9</v>
      </c>
      <c r="K515" s="461" t="s">
        <v>1787</v>
      </c>
      <c r="L515" s="38" t="s">
        <v>508</v>
      </c>
      <c r="M515" s="468">
        <v>5</v>
      </c>
      <c r="N515" s="469">
        <v>0</v>
      </c>
      <c r="O515" s="378" t="s">
        <v>1632</v>
      </c>
      <c r="P515" s="560" t="s">
        <v>2724</v>
      </c>
    </row>
    <row r="516" spans="1:16" s="214" customFormat="1" ht="18" customHeight="1" x14ac:dyDescent="0.3">
      <c r="A516" s="78"/>
      <c r="B516" s="202">
        <v>5</v>
      </c>
      <c r="C516" s="95" t="s">
        <v>2247</v>
      </c>
      <c r="D516" s="86">
        <v>6</v>
      </c>
      <c r="E516" s="138" t="s">
        <v>2247</v>
      </c>
      <c r="F516" s="257">
        <v>7</v>
      </c>
      <c r="G516" s="150" t="s">
        <v>2410</v>
      </c>
      <c r="H516" s="137">
        <v>1</v>
      </c>
      <c r="I516" s="150" t="s">
        <v>2411</v>
      </c>
      <c r="J516" s="91">
        <v>1</v>
      </c>
      <c r="K516" s="478" t="s">
        <v>2768</v>
      </c>
      <c r="L516" s="33" t="s">
        <v>509</v>
      </c>
      <c r="M516" s="453">
        <v>5</v>
      </c>
      <c r="N516" s="462">
        <v>0</v>
      </c>
      <c r="O516" s="379" t="s">
        <v>1660</v>
      </c>
      <c r="P516" s="556" t="s">
        <v>2724</v>
      </c>
    </row>
    <row r="517" spans="1:16" s="214" customFormat="1" x14ac:dyDescent="0.3">
      <c r="A517" s="78"/>
      <c r="B517" s="202">
        <v>5</v>
      </c>
      <c r="C517" s="95"/>
      <c r="D517" s="94">
        <v>6</v>
      </c>
      <c r="E517" s="138"/>
      <c r="F517" s="261">
        <v>7</v>
      </c>
      <c r="G517" s="138"/>
      <c r="H517" s="141">
        <v>1</v>
      </c>
      <c r="I517" s="138"/>
      <c r="J517" s="100">
        <v>2</v>
      </c>
      <c r="K517" s="482" t="s">
        <v>2767</v>
      </c>
      <c r="L517" s="34" t="s">
        <v>510</v>
      </c>
      <c r="M517" s="452">
        <v>5</v>
      </c>
      <c r="N517" s="463">
        <v>0</v>
      </c>
      <c r="O517" s="376" t="s">
        <v>1661</v>
      </c>
      <c r="P517" s="557" t="s">
        <v>2724</v>
      </c>
    </row>
    <row r="518" spans="1:16" s="214" customFormat="1" x14ac:dyDescent="0.3">
      <c r="A518" s="78"/>
      <c r="B518" s="202">
        <v>5</v>
      </c>
      <c r="C518" s="95"/>
      <c r="D518" s="94">
        <v>6</v>
      </c>
      <c r="E518" s="138"/>
      <c r="F518" s="261">
        <v>7</v>
      </c>
      <c r="G518" s="138"/>
      <c r="H518" s="141">
        <v>1</v>
      </c>
      <c r="I518" s="138"/>
      <c r="J518" s="100">
        <v>3</v>
      </c>
      <c r="K518" s="466" t="s">
        <v>2412</v>
      </c>
      <c r="L518" s="34" t="s">
        <v>511</v>
      </c>
      <c r="M518" s="452">
        <v>5</v>
      </c>
      <c r="N518" s="463">
        <v>0</v>
      </c>
      <c r="O518" s="376" t="s">
        <v>1662</v>
      </c>
      <c r="P518" s="557" t="s">
        <v>2724</v>
      </c>
    </row>
    <row r="519" spans="1:16" s="214" customFormat="1" x14ac:dyDescent="0.3">
      <c r="A519" s="78"/>
      <c r="B519" s="202">
        <v>5</v>
      </c>
      <c r="C519" s="95"/>
      <c r="D519" s="94">
        <v>6</v>
      </c>
      <c r="E519" s="138"/>
      <c r="F519" s="261">
        <v>7</v>
      </c>
      <c r="G519" s="138"/>
      <c r="H519" s="141">
        <v>1</v>
      </c>
      <c r="I519" s="138"/>
      <c r="J519" s="100">
        <v>4</v>
      </c>
      <c r="K519" s="460" t="s">
        <v>2766</v>
      </c>
      <c r="L519" s="34" t="s">
        <v>512</v>
      </c>
      <c r="M519" s="452">
        <v>5</v>
      </c>
      <c r="N519" s="463">
        <v>0</v>
      </c>
      <c r="O519" s="376" t="s">
        <v>1663</v>
      </c>
      <c r="P519" s="557" t="s">
        <v>2724</v>
      </c>
    </row>
    <row r="520" spans="1:16" s="214" customFormat="1" x14ac:dyDescent="0.3">
      <c r="A520" s="78"/>
      <c r="B520" s="202">
        <v>5</v>
      </c>
      <c r="C520" s="95"/>
      <c r="D520" s="94">
        <v>6</v>
      </c>
      <c r="E520" s="138"/>
      <c r="F520" s="261">
        <v>7</v>
      </c>
      <c r="G520" s="138"/>
      <c r="H520" s="141">
        <v>1</v>
      </c>
      <c r="I520" s="138"/>
      <c r="J520" s="100">
        <v>5</v>
      </c>
      <c r="K520" s="460" t="s">
        <v>2413</v>
      </c>
      <c r="L520" s="34" t="s">
        <v>513</v>
      </c>
      <c r="M520" s="452">
        <v>5</v>
      </c>
      <c r="N520" s="463">
        <v>0</v>
      </c>
      <c r="O520" s="376" t="s">
        <v>1664</v>
      </c>
      <c r="P520" s="557" t="s">
        <v>2724</v>
      </c>
    </row>
    <row r="521" spans="1:16" s="214" customFormat="1" x14ac:dyDescent="0.3">
      <c r="A521" s="78"/>
      <c r="B521" s="202">
        <v>5</v>
      </c>
      <c r="C521" s="95"/>
      <c r="D521" s="94">
        <v>6</v>
      </c>
      <c r="E521" s="138"/>
      <c r="F521" s="261">
        <v>7</v>
      </c>
      <c r="G521" s="138"/>
      <c r="H521" s="141">
        <v>1</v>
      </c>
      <c r="I521" s="138"/>
      <c r="J521" s="100">
        <v>6</v>
      </c>
      <c r="K521" s="460" t="s">
        <v>2414</v>
      </c>
      <c r="L521" s="34" t="s">
        <v>514</v>
      </c>
      <c r="M521" s="452">
        <v>5</v>
      </c>
      <c r="N521" s="463">
        <v>0</v>
      </c>
      <c r="O521" s="376" t="s">
        <v>1665</v>
      </c>
      <c r="P521" s="557" t="s">
        <v>2724</v>
      </c>
    </row>
    <row r="522" spans="1:16" s="214" customFormat="1" ht="15" customHeight="1" x14ac:dyDescent="0.3">
      <c r="A522" s="78"/>
      <c r="B522" s="202">
        <v>5</v>
      </c>
      <c r="C522" s="95"/>
      <c r="D522" s="94">
        <v>6</v>
      </c>
      <c r="E522" s="138"/>
      <c r="F522" s="261">
        <v>7</v>
      </c>
      <c r="G522" s="138"/>
      <c r="H522" s="141">
        <v>1</v>
      </c>
      <c r="I522" s="138"/>
      <c r="J522" s="100">
        <v>7</v>
      </c>
      <c r="K522" s="460" t="s">
        <v>2389</v>
      </c>
      <c r="L522" s="34" t="s">
        <v>515</v>
      </c>
      <c r="M522" s="452">
        <v>5</v>
      </c>
      <c r="N522" s="463">
        <v>0</v>
      </c>
      <c r="O522" s="376" t="s">
        <v>1639</v>
      </c>
      <c r="P522" s="557" t="s">
        <v>2724</v>
      </c>
    </row>
    <row r="523" spans="1:16" s="214" customFormat="1" ht="16.5" customHeight="1" x14ac:dyDescent="0.3">
      <c r="A523" s="78"/>
      <c r="B523" s="202">
        <v>5</v>
      </c>
      <c r="C523" s="95"/>
      <c r="D523" s="94">
        <v>6</v>
      </c>
      <c r="E523" s="138"/>
      <c r="F523" s="261">
        <v>7</v>
      </c>
      <c r="G523" s="138"/>
      <c r="H523" s="141">
        <v>1</v>
      </c>
      <c r="I523" s="138"/>
      <c r="J523" s="100">
        <v>8</v>
      </c>
      <c r="K523" s="473" t="s">
        <v>2395</v>
      </c>
      <c r="L523" s="34" t="s">
        <v>516</v>
      </c>
      <c r="M523" s="452">
        <v>5</v>
      </c>
      <c r="N523" s="463">
        <v>0</v>
      </c>
      <c r="O523" s="376" t="s">
        <v>1666</v>
      </c>
      <c r="P523" s="557" t="s">
        <v>2724</v>
      </c>
    </row>
    <row r="524" spans="1:16" s="214" customFormat="1" ht="16.5" customHeight="1" x14ac:dyDescent="0.3">
      <c r="A524" s="78"/>
      <c r="B524" s="202">
        <v>5</v>
      </c>
      <c r="C524" s="95"/>
      <c r="D524" s="94">
        <v>6</v>
      </c>
      <c r="E524" s="138"/>
      <c r="F524" s="261">
        <v>7</v>
      </c>
      <c r="G524" s="138"/>
      <c r="H524" s="141">
        <v>1</v>
      </c>
      <c r="I524" s="138"/>
      <c r="J524" s="100">
        <v>8</v>
      </c>
      <c r="K524" s="483" t="s">
        <v>2765</v>
      </c>
      <c r="L524" s="34" t="s">
        <v>517</v>
      </c>
      <c r="M524" s="452">
        <v>5</v>
      </c>
      <c r="N524" s="463">
        <v>1</v>
      </c>
      <c r="O524" s="376" t="s">
        <v>1667</v>
      </c>
      <c r="P524" s="557" t="s">
        <v>2724</v>
      </c>
    </row>
    <row r="525" spans="1:16" s="214" customFormat="1" x14ac:dyDescent="0.3">
      <c r="A525" s="78"/>
      <c r="B525" s="202">
        <v>5</v>
      </c>
      <c r="C525" s="95"/>
      <c r="D525" s="94">
        <v>6</v>
      </c>
      <c r="E525" s="138"/>
      <c r="F525" s="261">
        <v>7</v>
      </c>
      <c r="G525" s="138"/>
      <c r="H525" s="141">
        <v>1</v>
      </c>
      <c r="I525" s="138"/>
      <c r="J525" s="100">
        <v>9</v>
      </c>
      <c r="K525" s="473" t="s">
        <v>2415</v>
      </c>
      <c r="L525" s="34" t="s">
        <v>518</v>
      </c>
      <c r="M525" s="452">
        <v>5</v>
      </c>
      <c r="N525" s="463">
        <v>0</v>
      </c>
      <c r="O525" s="376" t="s">
        <v>1668</v>
      </c>
      <c r="P525" s="557" t="s">
        <v>2724</v>
      </c>
    </row>
    <row r="526" spans="1:16" s="214" customFormat="1" x14ac:dyDescent="0.3">
      <c r="A526" s="78"/>
      <c r="B526" s="202">
        <v>5</v>
      </c>
      <c r="C526" s="95"/>
      <c r="D526" s="94">
        <v>6</v>
      </c>
      <c r="E526" s="138"/>
      <c r="F526" s="261">
        <v>7</v>
      </c>
      <c r="G526" s="138"/>
      <c r="H526" s="141">
        <v>1</v>
      </c>
      <c r="I526" s="138"/>
      <c r="J526" s="100">
        <v>10</v>
      </c>
      <c r="K526" s="460" t="s">
        <v>2416</v>
      </c>
      <c r="L526" s="34" t="s">
        <v>519</v>
      </c>
      <c r="M526" s="452">
        <v>5</v>
      </c>
      <c r="N526" s="463">
        <v>0</v>
      </c>
      <c r="O526" s="376" t="s">
        <v>1669</v>
      </c>
      <c r="P526" s="557" t="s">
        <v>2724</v>
      </c>
    </row>
    <row r="527" spans="1:16" s="214" customFormat="1" x14ac:dyDescent="0.3">
      <c r="A527" s="78"/>
      <c r="B527" s="202">
        <v>5</v>
      </c>
      <c r="C527" s="95"/>
      <c r="D527" s="94">
        <v>6</v>
      </c>
      <c r="E527" s="138"/>
      <c r="F527" s="261">
        <v>7</v>
      </c>
      <c r="G527" s="138"/>
      <c r="H527" s="141">
        <v>1</v>
      </c>
      <c r="I527" s="138"/>
      <c r="J527" s="100">
        <v>11</v>
      </c>
      <c r="K527" s="466" t="s">
        <v>2764</v>
      </c>
      <c r="L527" s="34" t="s">
        <v>520</v>
      </c>
      <c r="M527" s="452">
        <v>5</v>
      </c>
      <c r="N527" s="463">
        <v>0</v>
      </c>
      <c r="O527" s="376" t="s">
        <v>1623</v>
      </c>
      <c r="P527" s="557" t="s">
        <v>2724</v>
      </c>
    </row>
    <row r="528" spans="1:16" s="214" customFormat="1" x14ac:dyDescent="0.3">
      <c r="A528" s="78"/>
      <c r="B528" s="202">
        <v>5</v>
      </c>
      <c r="C528" s="95"/>
      <c r="D528" s="94">
        <v>6</v>
      </c>
      <c r="E528" s="138"/>
      <c r="F528" s="261">
        <v>7</v>
      </c>
      <c r="G528" s="138"/>
      <c r="H528" s="141">
        <v>1</v>
      </c>
      <c r="I528" s="138"/>
      <c r="J528" s="100">
        <v>12</v>
      </c>
      <c r="K528" s="466" t="s">
        <v>2763</v>
      </c>
      <c r="L528" s="34" t="s">
        <v>521</v>
      </c>
      <c r="M528" s="452">
        <v>5</v>
      </c>
      <c r="N528" s="463">
        <v>0</v>
      </c>
      <c r="O528" s="376" t="s">
        <v>1644</v>
      </c>
      <c r="P528" s="557" t="s">
        <v>2724</v>
      </c>
    </row>
    <row r="529" spans="1:16" s="214" customFormat="1" x14ac:dyDescent="0.3">
      <c r="A529" s="78"/>
      <c r="B529" s="202">
        <v>5</v>
      </c>
      <c r="C529" s="95"/>
      <c r="D529" s="94">
        <v>6</v>
      </c>
      <c r="E529" s="138"/>
      <c r="F529" s="261">
        <v>7</v>
      </c>
      <c r="G529" s="138"/>
      <c r="H529" s="141">
        <v>1</v>
      </c>
      <c r="I529" s="138"/>
      <c r="J529" s="100">
        <v>13</v>
      </c>
      <c r="K529" s="460" t="s">
        <v>2402</v>
      </c>
      <c r="L529" s="34" t="s">
        <v>522</v>
      </c>
      <c r="M529" s="452">
        <v>5</v>
      </c>
      <c r="N529" s="463">
        <v>0</v>
      </c>
      <c r="O529" s="376" t="s">
        <v>1653</v>
      </c>
      <c r="P529" s="557" t="s">
        <v>2724</v>
      </c>
    </row>
    <row r="530" spans="1:16" s="214" customFormat="1" x14ac:dyDescent="0.3">
      <c r="A530" s="78"/>
      <c r="B530" s="202">
        <v>5</v>
      </c>
      <c r="C530" s="95"/>
      <c r="D530" s="94">
        <v>6</v>
      </c>
      <c r="E530" s="138"/>
      <c r="F530" s="261">
        <v>7</v>
      </c>
      <c r="G530" s="138"/>
      <c r="H530" s="141">
        <v>1</v>
      </c>
      <c r="I530" s="138"/>
      <c r="J530" s="100">
        <v>14</v>
      </c>
      <c r="K530" s="458" t="s">
        <v>2376</v>
      </c>
      <c r="L530" s="34" t="s">
        <v>523</v>
      </c>
      <c r="M530" s="452">
        <v>5</v>
      </c>
      <c r="N530" s="463">
        <v>0</v>
      </c>
      <c r="O530" s="376" t="s">
        <v>1626</v>
      </c>
      <c r="P530" s="557" t="s">
        <v>2724</v>
      </c>
    </row>
    <row r="531" spans="1:16" s="214" customFormat="1" x14ac:dyDescent="0.3">
      <c r="A531" s="78"/>
      <c r="B531" s="202">
        <v>5</v>
      </c>
      <c r="C531" s="95"/>
      <c r="D531" s="94">
        <v>6</v>
      </c>
      <c r="E531" s="138"/>
      <c r="F531" s="261">
        <v>7</v>
      </c>
      <c r="G531" s="138"/>
      <c r="H531" s="141">
        <v>1</v>
      </c>
      <c r="I531" s="138"/>
      <c r="J531" s="100" t="s">
        <v>2756</v>
      </c>
      <c r="K531" s="466" t="s">
        <v>2762</v>
      </c>
      <c r="L531" s="34" t="s">
        <v>524</v>
      </c>
      <c r="M531" s="452">
        <v>5</v>
      </c>
      <c r="N531" s="463">
        <v>0</v>
      </c>
      <c r="O531" s="376" t="s">
        <v>1646</v>
      </c>
      <c r="P531" s="557" t="s">
        <v>2724</v>
      </c>
    </row>
    <row r="532" spans="1:16" s="214" customFormat="1" ht="17.25" thickBot="1" x14ac:dyDescent="0.35">
      <c r="A532" s="78"/>
      <c r="B532" s="202">
        <v>5</v>
      </c>
      <c r="C532" s="95"/>
      <c r="D532" s="115">
        <v>6</v>
      </c>
      <c r="E532" s="138"/>
      <c r="F532" s="261">
        <v>7</v>
      </c>
      <c r="G532" s="138"/>
      <c r="H532" s="141">
        <v>1</v>
      </c>
      <c r="I532" s="138"/>
      <c r="J532" s="100">
        <v>15</v>
      </c>
      <c r="K532" s="460" t="s">
        <v>2313</v>
      </c>
      <c r="L532" s="34" t="s">
        <v>525</v>
      </c>
      <c r="M532" s="452">
        <v>5</v>
      </c>
      <c r="N532" s="463">
        <v>0</v>
      </c>
      <c r="O532" s="376" t="s">
        <v>1631</v>
      </c>
      <c r="P532" s="557" t="s">
        <v>2724</v>
      </c>
    </row>
    <row r="533" spans="1:16" s="214" customFormat="1" ht="17.25" thickBot="1" x14ac:dyDescent="0.35">
      <c r="A533" s="78"/>
      <c r="B533" s="202">
        <v>5</v>
      </c>
      <c r="C533" s="95"/>
      <c r="D533" s="222">
        <v>6</v>
      </c>
      <c r="E533" s="138"/>
      <c r="F533" s="278">
        <v>7</v>
      </c>
      <c r="G533" s="138"/>
      <c r="H533" s="208">
        <v>1</v>
      </c>
      <c r="I533" s="138"/>
      <c r="J533" s="227">
        <v>16</v>
      </c>
      <c r="K533" s="461" t="s">
        <v>1787</v>
      </c>
      <c r="L533" s="38" t="s">
        <v>526</v>
      </c>
      <c r="M533" s="468">
        <v>5</v>
      </c>
      <c r="N533" s="469">
        <v>0</v>
      </c>
      <c r="O533" s="378" t="s">
        <v>1632</v>
      </c>
      <c r="P533" s="560" t="s">
        <v>2724</v>
      </c>
    </row>
    <row r="534" spans="1:16" s="214" customFormat="1" x14ac:dyDescent="0.3">
      <c r="A534" s="78"/>
      <c r="B534" s="202">
        <v>5</v>
      </c>
      <c r="C534" s="95" t="s">
        <v>2247</v>
      </c>
      <c r="D534" s="86">
        <v>6</v>
      </c>
      <c r="E534" s="93" t="s">
        <v>2247</v>
      </c>
      <c r="F534" s="137">
        <v>8</v>
      </c>
      <c r="G534" s="150" t="s">
        <v>2417</v>
      </c>
      <c r="H534" s="137">
        <v>1</v>
      </c>
      <c r="I534" s="150" t="s">
        <v>2418</v>
      </c>
      <c r="J534" s="91">
        <v>1</v>
      </c>
      <c r="K534" s="484" t="s">
        <v>2419</v>
      </c>
      <c r="L534" s="33" t="s">
        <v>527</v>
      </c>
      <c r="M534" s="453">
        <v>5</v>
      </c>
      <c r="N534" s="462">
        <v>0</v>
      </c>
      <c r="O534" s="379" t="s">
        <v>1670</v>
      </c>
      <c r="P534" s="556" t="s">
        <v>2724</v>
      </c>
    </row>
    <row r="535" spans="1:16" s="214" customFormat="1" x14ac:dyDescent="0.3">
      <c r="A535" s="78"/>
      <c r="B535" s="202">
        <v>5</v>
      </c>
      <c r="C535" s="95"/>
      <c r="D535" s="94">
        <v>6</v>
      </c>
      <c r="E535" s="93"/>
      <c r="F535" s="211">
        <v>8</v>
      </c>
      <c r="G535" s="138"/>
      <c r="H535" s="141">
        <v>1</v>
      </c>
      <c r="I535" s="138"/>
      <c r="J535" s="100">
        <v>2</v>
      </c>
      <c r="K535" s="460" t="s">
        <v>2761</v>
      </c>
      <c r="L535" s="34" t="s">
        <v>528</v>
      </c>
      <c r="M535" s="452">
        <v>5</v>
      </c>
      <c r="N535" s="463">
        <v>0</v>
      </c>
      <c r="O535" s="376" t="s">
        <v>1671</v>
      </c>
      <c r="P535" s="557" t="s">
        <v>2724</v>
      </c>
    </row>
    <row r="536" spans="1:16" s="214" customFormat="1" x14ac:dyDescent="0.3">
      <c r="A536" s="78"/>
      <c r="B536" s="202">
        <v>5</v>
      </c>
      <c r="C536" s="95"/>
      <c r="D536" s="94">
        <v>6</v>
      </c>
      <c r="E536" s="93"/>
      <c r="F536" s="211">
        <v>8</v>
      </c>
      <c r="G536" s="138"/>
      <c r="H536" s="141">
        <v>1</v>
      </c>
      <c r="I536" s="138"/>
      <c r="J536" s="100">
        <v>3</v>
      </c>
      <c r="K536" s="460" t="s">
        <v>1864</v>
      </c>
      <c r="L536" s="34" t="s">
        <v>529</v>
      </c>
      <c r="M536" s="452">
        <v>5</v>
      </c>
      <c r="N536" s="463">
        <v>0</v>
      </c>
      <c r="O536" s="376" t="s">
        <v>1642</v>
      </c>
      <c r="P536" s="557" t="s">
        <v>2724</v>
      </c>
    </row>
    <row r="537" spans="1:16" s="214" customFormat="1" x14ac:dyDescent="0.3">
      <c r="A537" s="78"/>
      <c r="B537" s="202">
        <v>5</v>
      </c>
      <c r="C537" s="95"/>
      <c r="D537" s="94">
        <v>6</v>
      </c>
      <c r="E537" s="93"/>
      <c r="F537" s="211">
        <v>8</v>
      </c>
      <c r="G537" s="138"/>
      <c r="H537" s="141">
        <v>1</v>
      </c>
      <c r="I537" s="138"/>
      <c r="J537" s="100">
        <v>4</v>
      </c>
      <c r="K537" s="466" t="s">
        <v>2301</v>
      </c>
      <c r="L537" s="34" t="s">
        <v>530</v>
      </c>
      <c r="M537" s="452">
        <v>5</v>
      </c>
      <c r="N537" s="463">
        <v>0</v>
      </c>
      <c r="O537" s="376" t="s">
        <v>1623</v>
      </c>
      <c r="P537" s="557" t="s">
        <v>2724</v>
      </c>
    </row>
    <row r="538" spans="1:16" s="214" customFormat="1" x14ac:dyDescent="0.3">
      <c r="A538" s="78"/>
      <c r="B538" s="202">
        <v>5</v>
      </c>
      <c r="C538" s="95"/>
      <c r="D538" s="94">
        <v>6</v>
      </c>
      <c r="E538" s="93"/>
      <c r="F538" s="211">
        <v>8</v>
      </c>
      <c r="G538" s="138"/>
      <c r="H538" s="141">
        <v>1</v>
      </c>
      <c r="I538" s="138"/>
      <c r="J538" s="100">
        <v>5</v>
      </c>
      <c r="K538" s="466" t="s">
        <v>2309</v>
      </c>
      <c r="L538" s="34" t="s">
        <v>531</v>
      </c>
      <c r="M538" s="452">
        <v>5</v>
      </c>
      <c r="N538" s="463">
        <v>0</v>
      </c>
      <c r="O538" s="376" t="s">
        <v>1644</v>
      </c>
      <c r="P538" s="557" t="s">
        <v>2724</v>
      </c>
    </row>
    <row r="539" spans="1:16" s="214" customFormat="1" x14ac:dyDescent="0.3">
      <c r="A539" s="78"/>
      <c r="B539" s="202">
        <v>5</v>
      </c>
      <c r="C539" s="95"/>
      <c r="D539" s="94">
        <v>6</v>
      </c>
      <c r="E539" s="93"/>
      <c r="F539" s="211">
        <v>8</v>
      </c>
      <c r="G539" s="138"/>
      <c r="H539" s="141">
        <v>1</v>
      </c>
      <c r="I539" s="138"/>
      <c r="J539" s="100">
        <v>6</v>
      </c>
      <c r="K539" s="460" t="s">
        <v>2402</v>
      </c>
      <c r="L539" s="34" t="s">
        <v>532</v>
      </c>
      <c r="M539" s="452">
        <v>5</v>
      </c>
      <c r="N539" s="463">
        <v>0</v>
      </c>
      <c r="O539" s="376" t="s">
        <v>1653</v>
      </c>
      <c r="P539" s="557" t="s">
        <v>2724</v>
      </c>
    </row>
    <row r="540" spans="1:16" s="214" customFormat="1" x14ac:dyDescent="0.3">
      <c r="A540" s="78"/>
      <c r="B540" s="202">
        <v>5</v>
      </c>
      <c r="C540" s="95"/>
      <c r="D540" s="94">
        <v>6</v>
      </c>
      <c r="E540" s="93"/>
      <c r="F540" s="211">
        <v>8</v>
      </c>
      <c r="G540" s="138"/>
      <c r="H540" s="141">
        <v>1</v>
      </c>
      <c r="I540" s="138"/>
      <c r="J540" s="100">
        <v>7</v>
      </c>
      <c r="K540" s="460" t="s">
        <v>2376</v>
      </c>
      <c r="L540" s="34" t="s">
        <v>533</v>
      </c>
      <c r="M540" s="452">
        <v>5</v>
      </c>
      <c r="N540" s="463">
        <v>0</v>
      </c>
      <c r="O540" s="376" t="s">
        <v>1626</v>
      </c>
      <c r="P540" s="557" t="s">
        <v>2724</v>
      </c>
    </row>
    <row r="541" spans="1:16" s="214" customFormat="1" x14ac:dyDescent="0.3">
      <c r="A541" s="78"/>
      <c r="B541" s="202">
        <v>5</v>
      </c>
      <c r="C541" s="95"/>
      <c r="D541" s="94">
        <v>6</v>
      </c>
      <c r="E541" s="93"/>
      <c r="F541" s="211">
        <v>8</v>
      </c>
      <c r="G541" s="138"/>
      <c r="H541" s="141">
        <v>1</v>
      </c>
      <c r="I541" s="138"/>
      <c r="J541" s="100">
        <v>7</v>
      </c>
      <c r="K541" s="466" t="s">
        <v>2394</v>
      </c>
      <c r="L541" s="34" t="s">
        <v>534</v>
      </c>
      <c r="M541" s="452"/>
      <c r="N541" s="463"/>
      <c r="O541" s="376" t="s">
        <v>1646</v>
      </c>
      <c r="P541" s="557" t="s">
        <v>2724</v>
      </c>
    </row>
    <row r="542" spans="1:16" s="214" customFormat="1" x14ac:dyDescent="0.3">
      <c r="A542" s="78"/>
      <c r="B542" s="202">
        <v>5</v>
      </c>
      <c r="C542" s="95"/>
      <c r="D542" s="94">
        <v>6</v>
      </c>
      <c r="E542" s="93"/>
      <c r="F542" s="211">
        <v>8</v>
      </c>
      <c r="G542" s="138"/>
      <c r="H542" s="141">
        <v>1</v>
      </c>
      <c r="I542" s="138"/>
      <c r="J542" s="100">
        <v>8</v>
      </c>
      <c r="K542" s="460" t="s">
        <v>2354</v>
      </c>
      <c r="L542" s="34" t="s">
        <v>535</v>
      </c>
      <c r="M542" s="452">
        <v>5</v>
      </c>
      <c r="N542" s="463">
        <v>0</v>
      </c>
      <c r="O542" s="376" t="s">
        <v>1658</v>
      </c>
      <c r="P542" s="557" t="s">
        <v>2724</v>
      </c>
    </row>
    <row r="543" spans="1:16" s="214" customFormat="1" x14ac:dyDescent="0.3">
      <c r="A543" s="78"/>
      <c r="B543" s="202">
        <v>5</v>
      </c>
      <c r="C543" s="95"/>
      <c r="D543" s="94">
        <v>6</v>
      </c>
      <c r="E543" s="93"/>
      <c r="F543" s="211">
        <v>8</v>
      </c>
      <c r="G543" s="138"/>
      <c r="H543" s="141">
        <v>1</v>
      </c>
      <c r="I543" s="138"/>
      <c r="J543" s="100">
        <v>9</v>
      </c>
      <c r="K543" s="460" t="s">
        <v>2313</v>
      </c>
      <c r="L543" s="34" t="s">
        <v>536</v>
      </c>
      <c r="M543" s="452">
        <v>5</v>
      </c>
      <c r="N543" s="463">
        <v>0</v>
      </c>
      <c r="O543" s="376" t="s">
        <v>1631</v>
      </c>
      <c r="P543" s="557" t="s">
        <v>2724</v>
      </c>
    </row>
    <row r="544" spans="1:16" s="214" customFormat="1" x14ac:dyDescent="0.3">
      <c r="A544" s="78"/>
      <c r="B544" s="202">
        <v>5</v>
      </c>
      <c r="C544" s="95"/>
      <c r="D544" s="94">
        <v>6</v>
      </c>
      <c r="E544" s="93"/>
      <c r="F544" s="211">
        <v>8</v>
      </c>
      <c r="G544" s="138"/>
      <c r="H544" s="141">
        <v>1</v>
      </c>
      <c r="I544" s="138"/>
      <c r="J544" s="100">
        <v>10</v>
      </c>
      <c r="K544" s="460" t="s">
        <v>1787</v>
      </c>
      <c r="L544" s="34" t="s">
        <v>537</v>
      </c>
      <c r="M544" s="452">
        <v>5</v>
      </c>
      <c r="N544" s="463">
        <v>0</v>
      </c>
      <c r="O544" s="376" t="s">
        <v>1632</v>
      </c>
      <c r="P544" s="557" t="s">
        <v>2724</v>
      </c>
    </row>
    <row r="545" spans="1:16" s="214" customFormat="1" ht="17.25" thickBot="1" x14ac:dyDescent="0.35">
      <c r="A545" s="78"/>
      <c r="B545" s="202">
        <v>5</v>
      </c>
      <c r="C545" s="95"/>
      <c r="D545" s="115">
        <v>6</v>
      </c>
      <c r="E545" s="93"/>
      <c r="F545" s="272">
        <v>8</v>
      </c>
      <c r="G545" s="138"/>
      <c r="H545" s="208">
        <v>1</v>
      </c>
      <c r="I545" s="138"/>
      <c r="J545" s="227">
        <v>11</v>
      </c>
      <c r="K545" s="461" t="s">
        <v>2420</v>
      </c>
      <c r="L545" s="38" t="s">
        <v>538</v>
      </c>
      <c r="M545" s="468">
        <v>5</v>
      </c>
      <c r="N545" s="469">
        <v>0</v>
      </c>
      <c r="O545" s="378" t="s">
        <v>1672</v>
      </c>
      <c r="P545" s="560" t="s">
        <v>2724</v>
      </c>
    </row>
    <row r="546" spans="1:16" s="214" customFormat="1" ht="16.5" customHeight="1" x14ac:dyDescent="0.3">
      <c r="A546" s="78"/>
      <c r="B546" s="202">
        <v>5</v>
      </c>
      <c r="C546" s="95" t="s">
        <v>2247</v>
      </c>
      <c r="D546" s="86">
        <v>7</v>
      </c>
      <c r="E546" s="150" t="s">
        <v>2421</v>
      </c>
      <c r="F546" s="91">
        <v>1</v>
      </c>
      <c r="G546" s="89" t="s">
        <v>2422</v>
      </c>
      <c r="H546" s="137">
        <v>1</v>
      </c>
      <c r="I546" s="150" t="s">
        <v>2423</v>
      </c>
      <c r="J546" s="91">
        <v>1</v>
      </c>
      <c r="K546" s="478" t="s">
        <v>2424</v>
      </c>
      <c r="L546" s="33" t="s">
        <v>539</v>
      </c>
      <c r="M546" s="453">
        <v>5</v>
      </c>
      <c r="N546" s="462">
        <v>0</v>
      </c>
      <c r="O546" s="379" t="s">
        <v>1673</v>
      </c>
      <c r="P546" s="556" t="s">
        <v>2724</v>
      </c>
    </row>
    <row r="547" spans="1:16" s="214" customFormat="1" x14ac:dyDescent="0.3">
      <c r="A547" s="78"/>
      <c r="B547" s="202">
        <v>5</v>
      </c>
      <c r="C547" s="95"/>
      <c r="D547" s="94">
        <v>7</v>
      </c>
      <c r="E547" s="138"/>
      <c r="F547" s="142">
        <v>1</v>
      </c>
      <c r="G547" s="97"/>
      <c r="H547" s="141">
        <v>1</v>
      </c>
      <c r="I547" s="138"/>
      <c r="J547" s="100">
        <v>2</v>
      </c>
      <c r="K547" s="460" t="s">
        <v>2425</v>
      </c>
      <c r="L547" s="34" t="s">
        <v>540</v>
      </c>
      <c r="M547" s="452">
        <v>5</v>
      </c>
      <c r="N547" s="463">
        <v>0</v>
      </c>
      <c r="O547" s="376" t="s">
        <v>1674</v>
      </c>
      <c r="P547" s="557" t="s">
        <v>2724</v>
      </c>
    </row>
    <row r="548" spans="1:16" s="214" customFormat="1" x14ac:dyDescent="0.3">
      <c r="A548" s="78"/>
      <c r="B548" s="202">
        <v>5</v>
      </c>
      <c r="C548" s="95"/>
      <c r="D548" s="94">
        <v>7</v>
      </c>
      <c r="E548" s="138"/>
      <c r="F548" s="142">
        <v>1</v>
      </c>
      <c r="G548" s="97"/>
      <c r="H548" s="141">
        <v>1</v>
      </c>
      <c r="I548" s="138"/>
      <c r="J548" s="100" t="s">
        <v>2747</v>
      </c>
      <c r="K548" s="466" t="s">
        <v>2394</v>
      </c>
      <c r="L548" s="34" t="s">
        <v>541</v>
      </c>
      <c r="M548" s="452">
        <v>5</v>
      </c>
      <c r="N548" s="463">
        <v>0</v>
      </c>
      <c r="O548" s="376" t="s">
        <v>1673</v>
      </c>
      <c r="P548" s="557" t="s">
        <v>2724</v>
      </c>
    </row>
    <row r="549" spans="1:16" s="214" customFormat="1" x14ac:dyDescent="0.3">
      <c r="A549" s="78"/>
      <c r="B549" s="202">
        <v>5</v>
      </c>
      <c r="C549" s="95"/>
      <c r="D549" s="94">
        <v>7</v>
      </c>
      <c r="E549" s="138"/>
      <c r="F549" s="142">
        <v>1</v>
      </c>
      <c r="G549" s="97"/>
      <c r="H549" s="141">
        <v>1</v>
      </c>
      <c r="I549" s="138"/>
      <c r="J549" s="100">
        <v>3</v>
      </c>
      <c r="K549" s="460" t="s">
        <v>2426</v>
      </c>
      <c r="L549" s="34" t="s">
        <v>542</v>
      </c>
      <c r="M549" s="452">
        <v>5</v>
      </c>
      <c r="N549" s="463">
        <v>0</v>
      </c>
      <c r="O549" s="376" t="s">
        <v>1675</v>
      </c>
      <c r="P549" s="557" t="s">
        <v>2724</v>
      </c>
    </row>
    <row r="550" spans="1:16" s="214" customFormat="1" x14ac:dyDescent="0.3">
      <c r="A550" s="78"/>
      <c r="B550" s="202">
        <v>5</v>
      </c>
      <c r="C550" s="95"/>
      <c r="D550" s="94">
        <v>7</v>
      </c>
      <c r="E550" s="138"/>
      <c r="F550" s="142">
        <v>1</v>
      </c>
      <c r="G550" s="97"/>
      <c r="H550" s="141">
        <v>1</v>
      </c>
      <c r="I550" s="138"/>
      <c r="J550" s="100">
        <v>4</v>
      </c>
      <c r="K550" s="460" t="s">
        <v>2427</v>
      </c>
      <c r="L550" s="34" t="s">
        <v>543</v>
      </c>
      <c r="M550" s="452">
        <v>5</v>
      </c>
      <c r="N550" s="463">
        <v>0</v>
      </c>
      <c r="O550" s="376" t="s">
        <v>1676</v>
      </c>
      <c r="P550" s="557" t="s">
        <v>2724</v>
      </c>
    </row>
    <row r="551" spans="1:16" s="214" customFormat="1" x14ac:dyDescent="0.3">
      <c r="A551" s="78"/>
      <c r="B551" s="202">
        <v>5</v>
      </c>
      <c r="C551" s="95"/>
      <c r="D551" s="94">
        <v>7</v>
      </c>
      <c r="E551" s="138"/>
      <c r="F551" s="142">
        <v>1</v>
      </c>
      <c r="G551" s="97"/>
      <c r="H551" s="141">
        <v>1</v>
      </c>
      <c r="I551" s="138"/>
      <c r="J551" s="100">
        <v>5</v>
      </c>
      <c r="K551" s="460" t="s">
        <v>2406</v>
      </c>
      <c r="L551" s="34" t="s">
        <v>544</v>
      </c>
      <c r="M551" s="452">
        <v>5</v>
      </c>
      <c r="N551" s="463">
        <v>0</v>
      </c>
      <c r="O551" s="376" t="s">
        <v>1677</v>
      </c>
      <c r="P551" s="557" t="s">
        <v>2724</v>
      </c>
    </row>
    <row r="552" spans="1:16" s="214" customFormat="1" x14ac:dyDescent="0.3">
      <c r="A552" s="78"/>
      <c r="B552" s="202">
        <v>5</v>
      </c>
      <c r="C552" s="95"/>
      <c r="D552" s="94">
        <v>7</v>
      </c>
      <c r="E552" s="138"/>
      <c r="F552" s="142">
        <v>1</v>
      </c>
      <c r="G552" s="97"/>
      <c r="H552" s="141">
        <v>1</v>
      </c>
      <c r="I552" s="138"/>
      <c r="J552" s="100">
        <v>6</v>
      </c>
      <c r="K552" s="473" t="s">
        <v>2376</v>
      </c>
      <c r="L552" s="34" t="s">
        <v>545</v>
      </c>
      <c r="M552" s="452">
        <v>5</v>
      </c>
      <c r="N552" s="463">
        <v>0</v>
      </c>
      <c r="O552" s="376" t="s">
        <v>1678</v>
      </c>
      <c r="P552" s="557" t="s">
        <v>2724</v>
      </c>
    </row>
    <row r="553" spans="1:16" s="214" customFormat="1" x14ac:dyDescent="0.3">
      <c r="A553" s="78"/>
      <c r="B553" s="202">
        <v>5</v>
      </c>
      <c r="C553" s="95"/>
      <c r="D553" s="94">
        <v>7</v>
      </c>
      <c r="E553" s="138"/>
      <c r="F553" s="142">
        <v>1</v>
      </c>
      <c r="G553" s="97"/>
      <c r="H553" s="141">
        <v>1</v>
      </c>
      <c r="I553" s="138"/>
      <c r="J553" s="100">
        <v>7</v>
      </c>
      <c r="K553" s="460" t="s">
        <v>2428</v>
      </c>
      <c r="L553" s="34" t="s">
        <v>546</v>
      </c>
      <c r="M553" s="452">
        <v>5</v>
      </c>
      <c r="N553" s="463">
        <v>0</v>
      </c>
      <c r="O553" s="376" t="s">
        <v>1679</v>
      </c>
      <c r="P553" s="557" t="s">
        <v>2724</v>
      </c>
    </row>
    <row r="554" spans="1:16" s="214" customFormat="1" x14ac:dyDescent="0.3">
      <c r="A554" s="78"/>
      <c r="B554" s="202">
        <v>5</v>
      </c>
      <c r="C554" s="95"/>
      <c r="D554" s="94">
        <v>7</v>
      </c>
      <c r="E554" s="138"/>
      <c r="F554" s="142">
        <v>1</v>
      </c>
      <c r="G554" s="97"/>
      <c r="H554" s="141">
        <v>1</v>
      </c>
      <c r="I554" s="138"/>
      <c r="J554" s="100">
        <v>8</v>
      </c>
      <c r="K554" s="466" t="s">
        <v>2301</v>
      </c>
      <c r="L554" s="34" t="s">
        <v>547</v>
      </c>
      <c r="M554" s="452">
        <v>5</v>
      </c>
      <c r="N554" s="463">
        <v>0</v>
      </c>
      <c r="O554" s="376" t="s">
        <v>1680</v>
      </c>
      <c r="P554" s="557" t="s">
        <v>2724</v>
      </c>
    </row>
    <row r="555" spans="1:16" s="214" customFormat="1" x14ac:dyDescent="0.3">
      <c r="A555" s="78"/>
      <c r="B555" s="202">
        <v>5</v>
      </c>
      <c r="C555" s="95"/>
      <c r="D555" s="94">
        <v>7</v>
      </c>
      <c r="E555" s="138"/>
      <c r="F555" s="142">
        <v>1</v>
      </c>
      <c r="G555" s="97"/>
      <c r="H555" s="141">
        <v>1</v>
      </c>
      <c r="I555" s="138"/>
      <c r="J555" s="100">
        <v>9</v>
      </c>
      <c r="K555" s="466" t="s">
        <v>2309</v>
      </c>
      <c r="L555" s="34" t="s">
        <v>548</v>
      </c>
      <c r="M555" s="452">
        <v>5</v>
      </c>
      <c r="N555" s="463">
        <v>0</v>
      </c>
      <c r="O555" s="376" t="s">
        <v>1681</v>
      </c>
      <c r="P555" s="557" t="s">
        <v>2724</v>
      </c>
    </row>
    <row r="556" spans="1:16" s="214" customFormat="1" x14ac:dyDescent="0.3">
      <c r="A556" s="78"/>
      <c r="B556" s="202">
        <v>5</v>
      </c>
      <c r="C556" s="95"/>
      <c r="D556" s="94">
        <v>7</v>
      </c>
      <c r="E556" s="138"/>
      <c r="F556" s="142">
        <v>1</v>
      </c>
      <c r="G556" s="97"/>
      <c r="H556" s="141">
        <v>1</v>
      </c>
      <c r="I556" s="138"/>
      <c r="J556" s="100">
        <v>10</v>
      </c>
      <c r="K556" s="460" t="s">
        <v>2354</v>
      </c>
      <c r="L556" s="34" t="s">
        <v>549</v>
      </c>
      <c r="M556" s="452">
        <v>5</v>
      </c>
      <c r="N556" s="463">
        <v>0</v>
      </c>
      <c r="O556" s="376" t="s">
        <v>1682</v>
      </c>
      <c r="P556" s="557" t="s">
        <v>2724</v>
      </c>
    </row>
    <row r="557" spans="1:16" s="214" customFormat="1" ht="17.25" thickBot="1" x14ac:dyDescent="0.35">
      <c r="A557" s="78"/>
      <c r="B557" s="202">
        <v>5</v>
      </c>
      <c r="C557" s="95"/>
      <c r="D557" s="115">
        <v>7</v>
      </c>
      <c r="E557" s="138"/>
      <c r="F557" s="155">
        <v>1</v>
      </c>
      <c r="G557" s="97"/>
      <c r="H557" s="208">
        <v>1</v>
      </c>
      <c r="I557" s="145"/>
      <c r="J557" s="227">
        <v>11</v>
      </c>
      <c r="K557" s="461" t="s">
        <v>2313</v>
      </c>
      <c r="L557" s="38" t="s">
        <v>550</v>
      </c>
      <c r="M557" s="468">
        <v>5</v>
      </c>
      <c r="N557" s="469">
        <v>0</v>
      </c>
      <c r="O557" s="378" t="s">
        <v>1683</v>
      </c>
      <c r="P557" s="560" t="s">
        <v>2724</v>
      </c>
    </row>
    <row r="558" spans="1:16" s="214" customFormat="1" ht="18.75" customHeight="1" x14ac:dyDescent="0.3">
      <c r="A558" s="78"/>
      <c r="B558" s="202">
        <v>5</v>
      </c>
      <c r="C558" s="95" t="s">
        <v>2247</v>
      </c>
      <c r="D558" s="217">
        <v>7</v>
      </c>
      <c r="E558" s="138" t="s">
        <v>2247</v>
      </c>
      <c r="F558" s="91">
        <v>2</v>
      </c>
      <c r="G558" s="89" t="s">
        <v>2429</v>
      </c>
      <c r="H558" s="264">
        <v>1</v>
      </c>
      <c r="I558" s="150" t="s">
        <v>2430</v>
      </c>
      <c r="J558" s="258">
        <v>1</v>
      </c>
      <c r="K558" s="478" t="s">
        <v>2431</v>
      </c>
      <c r="L558" s="33" t="s">
        <v>551</v>
      </c>
      <c r="M558" s="453">
        <v>5</v>
      </c>
      <c r="N558" s="462">
        <v>0</v>
      </c>
      <c r="O558" s="379" t="s">
        <v>1684</v>
      </c>
      <c r="P558" s="556" t="s">
        <v>2724</v>
      </c>
    </row>
    <row r="559" spans="1:16" s="214" customFormat="1" ht="18" customHeight="1" x14ac:dyDescent="0.3">
      <c r="A559" s="78"/>
      <c r="B559" s="202">
        <v>5</v>
      </c>
      <c r="C559" s="95" t="s">
        <v>2247</v>
      </c>
      <c r="D559" s="217">
        <v>7</v>
      </c>
      <c r="E559" s="138" t="s">
        <v>2247</v>
      </c>
      <c r="F559" s="100">
        <v>2</v>
      </c>
      <c r="G559" s="97"/>
      <c r="H559" s="217">
        <v>1</v>
      </c>
      <c r="I559" s="256"/>
      <c r="J559" s="220" t="s">
        <v>2732</v>
      </c>
      <c r="K559" s="466" t="s">
        <v>2394</v>
      </c>
      <c r="L559" s="34" t="s">
        <v>552</v>
      </c>
      <c r="M559" s="452">
        <v>5</v>
      </c>
      <c r="N559" s="463">
        <v>0</v>
      </c>
      <c r="O559" s="376" t="s">
        <v>1673</v>
      </c>
      <c r="P559" s="557" t="s">
        <v>2724</v>
      </c>
    </row>
    <row r="560" spans="1:16" s="214" customFormat="1" x14ac:dyDescent="0.3">
      <c r="A560" s="78"/>
      <c r="B560" s="202">
        <v>5</v>
      </c>
      <c r="C560" s="95"/>
      <c r="D560" s="221">
        <v>7</v>
      </c>
      <c r="E560" s="138"/>
      <c r="F560" s="142">
        <v>2</v>
      </c>
      <c r="G560" s="97"/>
      <c r="H560" s="217">
        <v>2</v>
      </c>
      <c r="I560" s="175" t="s">
        <v>2432</v>
      </c>
      <c r="J560" s="151">
        <v>2</v>
      </c>
      <c r="K560" s="472" t="s">
        <v>2432</v>
      </c>
      <c r="L560" s="34" t="s">
        <v>553</v>
      </c>
      <c r="M560" s="452">
        <v>5</v>
      </c>
      <c r="N560" s="463">
        <v>0</v>
      </c>
      <c r="O560" s="376" t="s">
        <v>1685</v>
      </c>
      <c r="P560" s="557" t="s">
        <v>2724</v>
      </c>
    </row>
    <row r="561" spans="1:16" s="214" customFormat="1" x14ac:dyDescent="0.3">
      <c r="A561" s="78"/>
      <c r="B561" s="202">
        <v>5</v>
      </c>
      <c r="C561" s="95"/>
      <c r="D561" s="221">
        <v>7</v>
      </c>
      <c r="E561" s="138"/>
      <c r="F561" s="142">
        <v>2</v>
      </c>
      <c r="G561" s="97"/>
      <c r="H561" s="217">
        <v>3</v>
      </c>
      <c r="I561" s="175" t="s">
        <v>2433</v>
      </c>
      <c r="J561" s="151">
        <v>3</v>
      </c>
      <c r="K561" s="472" t="s">
        <v>2433</v>
      </c>
      <c r="L561" s="34" t="s">
        <v>554</v>
      </c>
      <c r="M561" s="452">
        <v>5</v>
      </c>
      <c r="N561" s="463">
        <v>0</v>
      </c>
      <c r="O561" s="376" t="s">
        <v>1686</v>
      </c>
      <c r="P561" s="557" t="s">
        <v>2724</v>
      </c>
    </row>
    <row r="562" spans="1:16" s="214" customFormat="1" x14ac:dyDescent="0.3">
      <c r="A562" s="78"/>
      <c r="B562" s="202">
        <v>5</v>
      </c>
      <c r="C562" s="95"/>
      <c r="D562" s="221">
        <v>7</v>
      </c>
      <c r="E562" s="138"/>
      <c r="F562" s="142">
        <v>2</v>
      </c>
      <c r="G562" s="97"/>
      <c r="H562" s="217">
        <v>4</v>
      </c>
      <c r="I562" s="175" t="s">
        <v>2434</v>
      </c>
      <c r="J562" s="151">
        <v>4</v>
      </c>
      <c r="K562" s="485" t="s">
        <v>2434</v>
      </c>
      <c r="L562" s="34" t="s">
        <v>555</v>
      </c>
      <c r="M562" s="452">
        <v>5</v>
      </c>
      <c r="N562" s="463">
        <v>0</v>
      </c>
      <c r="O562" s="376" t="s">
        <v>1687</v>
      </c>
      <c r="P562" s="557" t="s">
        <v>2724</v>
      </c>
    </row>
    <row r="563" spans="1:16" s="214" customFormat="1" x14ac:dyDescent="0.3">
      <c r="A563" s="78"/>
      <c r="B563" s="202">
        <v>5</v>
      </c>
      <c r="C563" s="95"/>
      <c r="D563" s="221">
        <v>7</v>
      </c>
      <c r="E563" s="138"/>
      <c r="F563" s="142">
        <v>2</v>
      </c>
      <c r="G563" s="97"/>
      <c r="H563" s="217">
        <v>5</v>
      </c>
      <c r="I563" s="175" t="s">
        <v>2435</v>
      </c>
      <c r="J563" s="151">
        <v>5</v>
      </c>
      <c r="K563" s="485" t="s">
        <v>2435</v>
      </c>
      <c r="L563" s="34" t="s">
        <v>556</v>
      </c>
      <c r="M563" s="452">
        <v>5</v>
      </c>
      <c r="N563" s="463">
        <v>0</v>
      </c>
      <c r="O563" s="376" t="s">
        <v>1688</v>
      </c>
      <c r="P563" s="557" t="s">
        <v>2724</v>
      </c>
    </row>
    <row r="564" spans="1:16" s="214" customFormat="1" x14ac:dyDescent="0.3">
      <c r="A564" s="78"/>
      <c r="B564" s="202">
        <v>5</v>
      </c>
      <c r="C564" s="95"/>
      <c r="D564" s="221">
        <v>7</v>
      </c>
      <c r="E564" s="138"/>
      <c r="F564" s="142">
        <v>2</v>
      </c>
      <c r="G564" s="97"/>
      <c r="H564" s="217">
        <v>6</v>
      </c>
      <c r="I564" s="175" t="s">
        <v>2436</v>
      </c>
      <c r="J564" s="151">
        <v>6</v>
      </c>
      <c r="K564" s="472" t="s">
        <v>2436</v>
      </c>
      <c r="L564" s="34" t="s">
        <v>557</v>
      </c>
      <c r="M564" s="452">
        <v>5</v>
      </c>
      <c r="N564" s="463">
        <v>0</v>
      </c>
      <c r="O564" s="376" t="s">
        <v>1689</v>
      </c>
      <c r="P564" s="557" t="s">
        <v>2724</v>
      </c>
    </row>
    <row r="565" spans="1:16" s="214" customFormat="1" x14ac:dyDescent="0.3">
      <c r="A565" s="78"/>
      <c r="B565" s="202">
        <v>5</v>
      </c>
      <c r="C565" s="95"/>
      <c r="D565" s="221">
        <v>7</v>
      </c>
      <c r="E565" s="138"/>
      <c r="F565" s="142">
        <v>2</v>
      </c>
      <c r="G565" s="97"/>
      <c r="H565" s="217">
        <v>7</v>
      </c>
      <c r="I565" s="175" t="s">
        <v>2437</v>
      </c>
      <c r="J565" s="151">
        <v>7</v>
      </c>
      <c r="K565" s="472" t="s">
        <v>2437</v>
      </c>
      <c r="L565" s="34" t="s">
        <v>558</v>
      </c>
      <c r="M565" s="452">
        <v>5</v>
      </c>
      <c r="N565" s="463">
        <v>0</v>
      </c>
      <c r="O565" s="376" t="s">
        <v>1690</v>
      </c>
      <c r="P565" s="557" t="s">
        <v>2724</v>
      </c>
    </row>
    <row r="566" spans="1:16" s="214" customFormat="1" x14ac:dyDescent="0.3">
      <c r="A566" s="78"/>
      <c r="B566" s="202">
        <v>5</v>
      </c>
      <c r="C566" s="95"/>
      <c r="D566" s="221">
        <v>7</v>
      </c>
      <c r="E566" s="138"/>
      <c r="F566" s="142">
        <v>2</v>
      </c>
      <c r="G566" s="97"/>
      <c r="H566" s="217">
        <v>8</v>
      </c>
      <c r="I566" s="175" t="s">
        <v>2438</v>
      </c>
      <c r="J566" s="151">
        <v>8</v>
      </c>
      <c r="K566" s="472" t="s">
        <v>2438</v>
      </c>
      <c r="L566" s="34" t="s">
        <v>559</v>
      </c>
      <c r="M566" s="452">
        <v>5</v>
      </c>
      <c r="N566" s="463">
        <v>0</v>
      </c>
      <c r="O566" s="376" t="s">
        <v>1691</v>
      </c>
      <c r="P566" s="557" t="s">
        <v>2724</v>
      </c>
    </row>
    <row r="567" spans="1:16" s="214" customFormat="1" ht="15.75" customHeight="1" x14ac:dyDescent="0.3">
      <c r="A567" s="78"/>
      <c r="B567" s="202">
        <v>5</v>
      </c>
      <c r="C567" s="95"/>
      <c r="D567" s="221">
        <v>7</v>
      </c>
      <c r="E567" s="138"/>
      <c r="F567" s="142">
        <v>2</v>
      </c>
      <c r="G567" s="97"/>
      <c r="H567" s="217">
        <v>9</v>
      </c>
      <c r="I567" s="176" t="s">
        <v>2439</v>
      </c>
      <c r="J567" s="151">
        <v>9</v>
      </c>
      <c r="K567" s="472" t="s">
        <v>2439</v>
      </c>
      <c r="L567" s="34" t="s">
        <v>560</v>
      </c>
      <c r="M567" s="452">
        <v>5</v>
      </c>
      <c r="N567" s="463">
        <v>0</v>
      </c>
      <c r="O567" s="376" t="s">
        <v>1692</v>
      </c>
      <c r="P567" s="557" t="s">
        <v>2724</v>
      </c>
    </row>
    <row r="568" spans="1:16" s="214" customFormat="1" ht="15.75" customHeight="1" x14ac:dyDescent="0.3">
      <c r="A568" s="78"/>
      <c r="B568" s="202">
        <v>5</v>
      </c>
      <c r="C568" s="95"/>
      <c r="D568" s="221">
        <v>7</v>
      </c>
      <c r="E568" s="138"/>
      <c r="F568" s="142">
        <v>2</v>
      </c>
      <c r="G568" s="97"/>
      <c r="H568" s="217">
        <v>9</v>
      </c>
      <c r="I568" s="256"/>
      <c r="J568" s="151" t="s">
        <v>2760</v>
      </c>
      <c r="K568" s="466" t="s">
        <v>2394</v>
      </c>
      <c r="L568" s="34" t="s">
        <v>561</v>
      </c>
      <c r="M568" s="452">
        <v>5</v>
      </c>
      <c r="N568" s="463">
        <v>0</v>
      </c>
      <c r="O568" s="376" t="s">
        <v>1673</v>
      </c>
      <c r="P568" s="557" t="s">
        <v>2724</v>
      </c>
    </row>
    <row r="569" spans="1:16" s="214" customFormat="1" x14ac:dyDescent="0.3">
      <c r="A569" s="78"/>
      <c r="B569" s="202">
        <v>5</v>
      </c>
      <c r="C569" s="95"/>
      <c r="D569" s="221">
        <v>7</v>
      </c>
      <c r="E569" s="138"/>
      <c r="F569" s="142">
        <v>2</v>
      </c>
      <c r="G569" s="97"/>
      <c r="H569" s="217">
        <v>10</v>
      </c>
      <c r="I569" s="175" t="s">
        <v>2440</v>
      </c>
      <c r="J569" s="151">
        <v>10</v>
      </c>
      <c r="K569" s="472" t="s">
        <v>2441</v>
      </c>
      <c r="L569" s="34" t="s">
        <v>562</v>
      </c>
      <c r="M569" s="452">
        <v>5</v>
      </c>
      <c r="N569" s="463">
        <v>0</v>
      </c>
      <c r="O569" s="376" t="s">
        <v>1693</v>
      </c>
      <c r="P569" s="557" t="s">
        <v>2724</v>
      </c>
    </row>
    <row r="570" spans="1:16" s="214" customFormat="1" x14ac:dyDescent="0.3">
      <c r="A570" s="78"/>
      <c r="B570" s="202">
        <v>5</v>
      </c>
      <c r="C570" s="95"/>
      <c r="D570" s="221">
        <v>7</v>
      </c>
      <c r="E570" s="138"/>
      <c r="F570" s="142">
        <v>2</v>
      </c>
      <c r="G570" s="97"/>
      <c r="H570" s="217">
        <v>11</v>
      </c>
      <c r="I570" s="176" t="s">
        <v>2442</v>
      </c>
      <c r="J570" s="151">
        <v>11</v>
      </c>
      <c r="K570" s="485" t="s">
        <v>2442</v>
      </c>
      <c r="L570" s="34" t="s">
        <v>563</v>
      </c>
      <c r="M570" s="452">
        <v>5</v>
      </c>
      <c r="N570" s="463">
        <v>0</v>
      </c>
      <c r="O570" s="376" t="s">
        <v>1694</v>
      </c>
      <c r="P570" s="557" t="s">
        <v>2724</v>
      </c>
    </row>
    <row r="571" spans="1:16" s="214" customFormat="1" x14ac:dyDescent="0.3">
      <c r="A571" s="78"/>
      <c r="B571" s="202">
        <v>5</v>
      </c>
      <c r="C571" s="95"/>
      <c r="D571" s="221">
        <v>7</v>
      </c>
      <c r="E571" s="138"/>
      <c r="F571" s="142">
        <v>2</v>
      </c>
      <c r="G571" s="97"/>
      <c r="H571" s="217">
        <v>11</v>
      </c>
      <c r="I571" s="138"/>
      <c r="J571" s="151" t="s">
        <v>2759</v>
      </c>
      <c r="K571" s="466" t="s">
        <v>2394</v>
      </c>
      <c r="L571" s="34" t="s">
        <v>564</v>
      </c>
      <c r="M571" s="452">
        <v>5</v>
      </c>
      <c r="N571" s="463">
        <v>0</v>
      </c>
      <c r="O571" s="376" t="s">
        <v>1673</v>
      </c>
      <c r="P571" s="557" t="s">
        <v>2724</v>
      </c>
    </row>
    <row r="572" spans="1:16" s="214" customFormat="1" x14ac:dyDescent="0.3">
      <c r="A572" s="78"/>
      <c r="B572" s="202">
        <v>5</v>
      </c>
      <c r="C572" s="95"/>
      <c r="D572" s="221">
        <v>7</v>
      </c>
      <c r="E572" s="138"/>
      <c r="F572" s="142">
        <v>2</v>
      </c>
      <c r="G572" s="97"/>
      <c r="H572" s="217">
        <v>12</v>
      </c>
      <c r="I572" s="176" t="s">
        <v>2443</v>
      </c>
      <c r="J572" s="151">
        <v>12</v>
      </c>
      <c r="K572" s="472" t="s">
        <v>2402</v>
      </c>
      <c r="L572" s="34" t="s">
        <v>565</v>
      </c>
      <c r="M572" s="452">
        <v>5</v>
      </c>
      <c r="N572" s="463">
        <v>0</v>
      </c>
      <c r="O572" s="376" t="s">
        <v>1695</v>
      </c>
      <c r="P572" s="557" t="s">
        <v>2724</v>
      </c>
    </row>
    <row r="573" spans="1:16" s="214" customFormat="1" x14ac:dyDescent="0.3">
      <c r="A573" s="78"/>
      <c r="B573" s="202">
        <v>5</v>
      </c>
      <c r="C573" s="95"/>
      <c r="D573" s="221">
        <v>7</v>
      </c>
      <c r="E573" s="138"/>
      <c r="F573" s="142">
        <v>2</v>
      </c>
      <c r="G573" s="97"/>
      <c r="H573" s="217">
        <v>12</v>
      </c>
      <c r="I573" s="138"/>
      <c r="J573" s="151">
        <v>13</v>
      </c>
      <c r="K573" s="485" t="s">
        <v>2376</v>
      </c>
      <c r="L573" s="34" t="s">
        <v>566</v>
      </c>
      <c r="M573" s="452">
        <v>5</v>
      </c>
      <c r="N573" s="463">
        <v>0</v>
      </c>
      <c r="O573" s="376" t="s">
        <v>1678</v>
      </c>
      <c r="P573" s="557" t="s">
        <v>2724</v>
      </c>
    </row>
    <row r="574" spans="1:16" s="214" customFormat="1" x14ac:dyDescent="0.3">
      <c r="A574" s="78"/>
      <c r="B574" s="202">
        <v>5</v>
      </c>
      <c r="C574" s="95"/>
      <c r="D574" s="221">
        <v>7</v>
      </c>
      <c r="E574" s="138"/>
      <c r="F574" s="142">
        <v>2</v>
      </c>
      <c r="G574" s="97"/>
      <c r="H574" s="217">
        <v>12</v>
      </c>
      <c r="I574" s="138"/>
      <c r="J574" s="151" t="s">
        <v>2758</v>
      </c>
      <c r="K574" s="466" t="s">
        <v>2394</v>
      </c>
      <c r="L574" s="34" t="s">
        <v>567</v>
      </c>
      <c r="M574" s="452">
        <v>5</v>
      </c>
      <c r="N574" s="463">
        <v>0</v>
      </c>
      <c r="O574" s="376" t="s">
        <v>1673</v>
      </c>
      <c r="P574" s="557" t="s">
        <v>2724</v>
      </c>
    </row>
    <row r="575" spans="1:16" s="214" customFormat="1" x14ac:dyDescent="0.3">
      <c r="A575" s="78"/>
      <c r="B575" s="202">
        <v>5</v>
      </c>
      <c r="C575" s="95"/>
      <c r="D575" s="221">
        <v>7</v>
      </c>
      <c r="E575" s="138"/>
      <c r="F575" s="142">
        <v>2</v>
      </c>
      <c r="G575" s="97"/>
      <c r="H575" s="217">
        <v>12</v>
      </c>
      <c r="I575" s="138"/>
      <c r="J575" s="151">
        <v>14</v>
      </c>
      <c r="K575" s="472" t="s">
        <v>2354</v>
      </c>
      <c r="L575" s="34" t="s">
        <v>568</v>
      </c>
      <c r="M575" s="452">
        <v>5</v>
      </c>
      <c r="N575" s="463">
        <v>0</v>
      </c>
      <c r="O575" s="376" t="s">
        <v>1682</v>
      </c>
      <c r="P575" s="557" t="s">
        <v>2724</v>
      </c>
    </row>
    <row r="576" spans="1:16" s="214" customFormat="1" ht="17.25" thickBot="1" x14ac:dyDescent="0.35">
      <c r="A576" s="78"/>
      <c r="B576" s="202">
        <v>5</v>
      </c>
      <c r="C576" s="95"/>
      <c r="D576" s="282">
        <v>7</v>
      </c>
      <c r="E576" s="138"/>
      <c r="F576" s="155">
        <v>2</v>
      </c>
      <c r="G576" s="97"/>
      <c r="H576" s="265">
        <v>12</v>
      </c>
      <c r="I576" s="138"/>
      <c r="J576" s="209">
        <v>15</v>
      </c>
      <c r="K576" s="474" t="s">
        <v>2313</v>
      </c>
      <c r="L576" s="42" t="s">
        <v>569</v>
      </c>
      <c r="M576" s="488">
        <v>5</v>
      </c>
      <c r="N576" s="489">
        <v>0</v>
      </c>
      <c r="O576" s="437" t="s">
        <v>1683</v>
      </c>
      <c r="P576" s="558" t="s">
        <v>2724</v>
      </c>
    </row>
    <row r="577" spans="1:16" s="214" customFormat="1" ht="15.75" customHeight="1" x14ac:dyDescent="0.3">
      <c r="A577" s="78"/>
      <c r="B577" s="202">
        <v>5</v>
      </c>
      <c r="C577" s="95" t="s">
        <v>2247</v>
      </c>
      <c r="D577" s="86">
        <v>7</v>
      </c>
      <c r="E577" s="93" t="s">
        <v>2247</v>
      </c>
      <c r="F577" s="137">
        <v>3</v>
      </c>
      <c r="G577" s="150" t="s">
        <v>2444</v>
      </c>
      <c r="H577" s="137">
        <v>1</v>
      </c>
      <c r="I577" s="150" t="s">
        <v>2445</v>
      </c>
      <c r="J577" s="91">
        <v>1</v>
      </c>
      <c r="K577" s="484" t="s">
        <v>2446</v>
      </c>
      <c r="L577" s="33" t="s">
        <v>570</v>
      </c>
      <c r="M577" s="453">
        <v>5</v>
      </c>
      <c r="N577" s="462">
        <v>0</v>
      </c>
      <c r="O577" s="363" t="s">
        <v>1696</v>
      </c>
      <c r="P577" s="402" t="s">
        <v>2748</v>
      </c>
    </row>
    <row r="578" spans="1:16" s="214" customFormat="1" x14ac:dyDescent="0.3">
      <c r="A578" s="78"/>
      <c r="B578" s="202">
        <v>5</v>
      </c>
      <c r="C578" s="95"/>
      <c r="D578" s="94">
        <v>7</v>
      </c>
      <c r="E578" s="93"/>
      <c r="F578" s="211">
        <v>3</v>
      </c>
      <c r="G578" s="138"/>
      <c r="H578" s="141">
        <v>1</v>
      </c>
      <c r="I578" s="138"/>
      <c r="J578" s="100">
        <v>2</v>
      </c>
      <c r="K578" s="460" t="s">
        <v>2447</v>
      </c>
      <c r="L578" s="34" t="s">
        <v>571</v>
      </c>
      <c r="M578" s="452">
        <v>5</v>
      </c>
      <c r="N578" s="463">
        <v>0</v>
      </c>
      <c r="O578" s="361" t="s">
        <v>1697</v>
      </c>
      <c r="P578" s="402" t="s">
        <v>2748</v>
      </c>
    </row>
    <row r="579" spans="1:16" s="214" customFormat="1" ht="15" customHeight="1" x14ac:dyDescent="0.3">
      <c r="A579" s="78"/>
      <c r="B579" s="202">
        <v>5</v>
      </c>
      <c r="C579" s="95"/>
      <c r="D579" s="94">
        <v>7</v>
      </c>
      <c r="E579" s="93"/>
      <c r="F579" s="211">
        <v>3</v>
      </c>
      <c r="G579" s="138"/>
      <c r="H579" s="141">
        <v>1</v>
      </c>
      <c r="I579" s="138"/>
      <c r="J579" s="100">
        <v>3</v>
      </c>
      <c r="K579" s="466" t="s">
        <v>2394</v>
      </c>
      <c r="L579" s="34" t="s">
        <v>572</v>
      </c>
      <c r="M579" s="452">
        <v>5</v>
      </c>
      <c r="N579" s="463">
        <v>0</v>
      </c>
      <c r="O579" s="361" t="s">
        <v>1673</v>
      </c>
      <c r="P579" s="402" t="s">
        <v>2748</v>
      </c>
    </row>
    <row r="580" spans="1:16" s="214" customFormat="1" x14ac:dyDescent="0.3">
      <c r="A580" s="78"/>
      <c r="B580" s="202">
        <v>5</v>
      </c>
      <c r="C580" s="95"/>
      <c r="D580" s="94">
        <v>7</v>
      </c>
      <c r="E580" s="93"/>
      <c r="F580" s="211">
        <v>3</v>
      </c>
      <c r="G580" s="138"/>
      <c r="H580" s="141">
        <v>1</v>
      </c>
      <c r="I580" s="138"/>
      <c r="J580" s="100">
        <v>4</v>
      </c>
      <c r="K580" s="460" t="s">
        <v>2406</v>
      </c>
      <c r="L580" s="34" t="s">
        <v>573</v>
      </c>
      <c r="M580" s="452">
        <v>5</v>
      </c>
      <c r="N580" s="463">
        <v>0</v>
      </c>
      <c r="O580" s="361" t="s">
        <v>1677</v>
      </c>
      <c r="P580" s="402" t="s">
        <v>2748</v>
      </c>
    </row>
    <row r="581" spans="1:16" s="214" customFormat="1" x14ac:dyDescent="0.3">
      <c r="A581" s="78"/>
      <c r="B581" s="202">
        <v>5</v>
      </c>
      <c r="C581" s="95"/>
      <c r="D581" s="94">
        <v>7</v>
      </c>
      <c r="E581" s="93"/>
      <c r="F581" s="211">
        <v>3</v>
      </c>
      <c r="G581" s="138"/>
      <c r="H581" s="141">
        <v>1</v>
      </c>
      <c r="I581" s="138"/>
      <c r="J581" s="100">
        <v>5</v>
      </c>
      <c r="K581" s="450" t="s">
        <v>2376</v>
      </c>
      <c r="L581" s="34" t="s">
        <v>574</v>
      </c>
      <c r="M581" s="452">
        <v>5</v>
      </c>
      <c r="N581" s="463">
        <v>0</v>
      </c>
      <c r="O581" s="361" t="s">
        <v>1678</v>
      </c>
      <c r="P581" s="402" t="s">
        <v>2748</v>
      </c>
    </row>
    <row r="582" spans="1:16" s="214" customFormat="1" x14ac:dyDescent="0.3">
      <c r="A582" s="78"/>
      <c r="B582" s="202">
        <v>5</v>
      </c>
      <c r="C582" s="95"/>
      <c r="D582" s="94">
        <v>7</v>
      </c>
      <c r="E582" s="93"/>
      <c r="F582" s="211">
        <v>3</v>
      </c>
      <c r="G582" s="138"/>
      <c r="H582" s="141">
        <v>1</v>
      </c>
      <c r="I582" s="138"/>
      <c r="J582" s="100">
        <v>6</v>
      </c>
      <c r="K582" s="460" t="s">
        <v>2354</v>
      </c>
      <c r="L582" s="34" t="s">
        <v>575</v>
      </c>
      <c r="M582" s="452">
        <v>5</v>
      </c>
      <c r="N582" s="463">
        <v>0</v>
      </c>
      <c r="O582" s="361" t="s">
        <v>1682</v>
      </c>
      <c r="P582" s="402" t="s">
        <v>2748</v>
      </c>
    </row>
    <row r="583" spans="1:16" s="214" customFormat="1" ht="17.25" thickBot="1" x14ac:dyDescent="0.35">
      <c r="A583" s="78"/>
      <c r="B583" s="202">
        <v>5</v>
      </c>
      <c r="C583" s="95"/>
      <c r="D583" s="115">
        <v>7</v>
      </c>
      <c r="E583" s="93"/>
      <c r="F583" s="272">
        <v>3</v>
      </c>
      <c r="G583" s="138"/>
      <c r="H583" s="208">
        <v>1</v>
      </c>
      <c r="I583" s="138"/>
      <c r="J583" s="227">
        <v>7</v>
      </c>
      <c r="K583" s="461" t="s">
        <v>2313</v>
      </c>
      <c r="L583" s="41" t="s">
        <v>576</v>
      </c>
      <c r="M583" s="486">
        <v>5</v>
      </c>
      <c r="N583" s="487">
        <v>0</v>
      </c>
      <c r="O583" s="373" t="s">
        <v>1683</v>
      </c>
      <c r="P583" s="404" t="s">
        <v>2748</v>
      </c>
    </row>
    <row r="584" spans="1:16" s="214" customFormat="1" ht="15.75" customHeight="1" x14ac:dyDescent="0.3">
      <c r="A584" s="78"/>
      <c r="B584" s="202">
        <v>5</v>
      </c>
      <c r="C584" s="95" t="s">
        <v>2247</v>
      </c>
      <c r="D584" s="217">
        <v>8</v>
      </c>
      <c r="E584" s="150" t="s">
        <v>2448</v>
      </c>
      <c r="F584" s="257">
        <v>1</v>
      </c>
      <c r="G584" s="150" t="s">
        <v>2449</v>
      </c>
      <c r="H584" s="257">
        <v>1</v>
      </c>
      <c r="I584" s="150" t="s">
        <v>2450</v>
      </c>
      <c r="J584" s="91">
        <v>1</v>
      </c>
      <c r="K584" s="205" t="s">
        <v>2451</v>
      </c>
      <c r="L584" s="11" t="s">
        <v>577</v>
      </c>
      <c r="M584" s="68">
        <v>5</v>
      </c>
      <c r="N584" s="64">
        <v>0</v>
      </c>
      <c r="O584" s="379" t="s">
        <v>1698</v>
      </c>
      <c r="P584" s="556" t="s">
        <v>2725</v>
      </c>
    </row>
    <row r="585" spans="1:16" s="214" customFormat="1" x14ac:dyDescent="0.3">
      <c r="A585" s="78"/>
      <c r="B585" s="202">
        <v>5</v>
      </c>
      <c r="C585" s="95"/>
      <c r="D585" s="221">
        <v>8</v>
      </c>
      <c r="E585" s="138"/>
      <c r="F585" s="261">
        <v>1</v>
      </c>
      <c r="G585" s="138"/>
      <c r="H585" s="149">
        <v>1</v>
      </c>
      <c r="I585" s="138"/>
      <c r="J585" s="100">
        <v>2</v>
      </c>
      <c r="K585" s="139" t="s">
        <v>2757</v>
      </c>
      <c r="L585" s="2" t="s">
        <v>578</v>
      </c>
      <c r="M585" s="63">
        <v>5</v>
      </c>
      <c r="N585" s="62">
        <v>0</v>
      </c>
      <c r="O585" s="376" t="s">
        <v>1699</v>
      </c>
      <c r="P585" s="557" t="s">
        <v>2725</v>
      </c>
    </row>
    <row r="586" spans="1:16" s="214" customFormat="1" x14ac:dyDescent="0.3">
      <c r="A586" s="78"/>
      <c r="B586" s="202">
        <v>5</v>
      </c>
      <c r="C586" s="95"/>
      <c r="D586" s="221">
        <v>8</v>
      </c>
      <c r="E586" s="138"/>
      <c r="F586" s="261">
        <v>1</v>
      </c>
      <c r="G586" s="138"/>
      <c r="H586" s="149">
        <v>1</v>
      </c>
      <c r="I586" s="138"/>
      <c r="J586" s="100">
        <v>3</v>
      </c>
      <c r="K586" s="168" t="s">
        <v>2030</v>
      </c>
      <c r="L586" s="2" t="s">
        <v>579</v>
      </c>
      <c r="M586" s="63">
        <v>5</v>
      </c>
      <c r="N586" s="62">
        <v>0</v>
      </c>
      <c r="O586" s="376" t="s">
        <v>1700</v>
      </c>
      <c r="P586" s="557" t="s">
        <v>2725</v>
      </c>
    </row>
    <row r="587" spans="1:16" s="214" customFormat="1" x14ac:dyDescent="0.3">
      <c r="A587" s="78"/>
      <c r="B587" s="202">
        <v>5</v>
      </c>
      <c r="C587" s="95"/>
      <c r="D587" s="221">
        <v>8</v>
      </c>
      <c r="E587" s="138"/>
      <c r="F587" s="261">
        <v>1</v>
      </c>
      <c r="G587" s="138"/>
      <c r="H587" s="149">
        <v>1</v>
      </c>
      <c r="I587" s="138"/>
      <c r="J587" s="100">
        <v>4</v>
      </c>
      <c r="K587" s="139" t="s">
        <v>2452</v>
      </c>
      <c r="L587" s="2" t="s">
        <v>580</v>
      </c>
      <c r="M587" s="63">
        <v>5</v>
      </c>
      <c r="N587" s="62">
        <v>0</v>
      </c>
      <c r="O587" s="376" t="s">
        <v>1701</v>
      </c>
      <c r="P587" s="557" t="s">
        <v>2725</v>
      </c>
    </row>
    <row r="588" spans="1:16" s="214" customFormat="1" x14ac:dyDescent="0.3">
      <c r="A588" s="78"/>
      <c r="B588" s="202">
        <v>5</v>
      </c>
      <c r="C588" s="95"/>
      <c r="D588" s="221">
        <v>8</v>
      </c>
      <c r="E588" s="138"/>
      <c r="F588" s="261">
        <v>1</v>
      </c>
      <c r="G588" s="138"/>
      <c r="H588" s="149">
        <v>1</v>
      </c>
      <c r="I588" s="138"/>
      <c r="J588" s="100">
        <v>5</v>
      </c>
      <c r="K588" s="139" t="s">
        <v>2033</v>
      </c>
      <c r="L588" s="2" t="s">
        <v>581</v>
      </c>
      <c r="M588" s="63">
        <v>5</v>
      </c>
      <c r="N588" s="62">
        <v>0</v>
      </c>
      <c r="O588" s="376" t="s">
        <v>1702</v>
      </c>
      <c r="P588" s="557" t="s">
        <v>2725</v>
      </c>
    </row>
    <row r="589" spans="1:16" s="214" customFormat="1" x14ac:dyDescent="0.3">
      <c r="A589" s="78"/>
      <c r="B589" s="202">
        <v>5</v>
      </c>
      <c r="C589" s="95"/>
      <c r="D589" s="221">
        <v>8</v>
      </c>
      <c r="E589" s="138"/>
      <c r="F589" s="261">
        <v>1</v>
      </c>
      <c r="G589" s="138"/>
      <c r="H589" s="149">
        <v>1</v>
      </c>
      <c r="I589" s="138"/>
      <c r="J589" s="100">
        <v>6</v>
      </c>
      <c r="K589" s="139" t="s">
        <v>2453</v>
      </c>
      <c r="L589" s="2" t="s">
        <v>582</v>
      </c>
      <c r="M589" s="63">
        <v>5</v>
      </c>
      <c r="N589" s="62">
        <v>0</v>
      </c>
      <c r="O589" s="376" t="s">
        <v>1703</v>
      </c>
      <c r="P589" s="557" t="s">
        <v>2725</v>
      </c>
    </row>
    <row r="590" spans="1:16" s="214" customFormat="1" x14ac:dyDescent="0.3">
      <c r="A590" s="78"/>
      <c r="B590" s="202">
        <v>5</v>
      </c>
      <c r="C590" s="95"/>
      <c r="D590" s="221">
        <v>8</v>
      </c>
      <c r="E590" s="138"/>
      <c r="F590" s="261">
        <v>1</v>
      </c>
      <c r="G590" s="138"/>
      <c r="H590" s="149">
        <v>1</v>
      </c>
      <c r="I590" s="138"/>
      <c r="J590" s="100">
        <v>7</v>
      </c>
      <c r="K590" s="139" t="s">
        <v>2034</v>
      </c>
      <c r="L590" s="2" t="s">
        <v>583</v>
      </c>
      <c r="M590" s="63">
        <v>5</v>
      </c>
      <c r="N590" s="62">
        <v>0</v>
      </c>
      <c r="O590" s="376" t="s">
        <v>1704</v>
      </c>
      <c r="P590" s="557" t="s">
        <v>2725</v>
      </c>
    </row>
    <row r="591" spans="1:16" s="214" customFormat="1" x14ac:dyDescent="0.3">
      <c r="A591" s="78"/>
      <c r="B591" s="202">
        <v>5</v>
      </c>
      <c r="C591" s="95"/>
      <c r="D591" s="221">
        <v>8</v>
      </c>
      <c r="E591" s="138"/>
      <c r="F591" s="261">
        <v>1</v>
      </c>
      <c r="G591" s="138"/>
      <c r="H591" s="149">
        <v>1</v>
      </c>
      <c r="I591" s="138"/>
      <c r="J591" s="100">
        <v>8</v>
      </c>
      <c r="K591" s="139" t="s">
        <v>2454</v>
      </c>
      <c r="L591" s="2" t="s">
        <v>584</v>
      </c>
      <c r="M591" s="63">
        <v>5</v>
      </c>
      <c r="N591" s="62">
        <v>0</v>
      </c>
      <c r="O591" s="376" t="s">
        <v>1705</v>
      </c>
      <c r="P591" s="557" t="s">
        <v>2725</v>
      </c>
    </row>
    <row r="592" spans="1:16" s="214" customFormat="1" x14ac:dyDescent="0.3">
      <c r="A592" s="78"/>
      <c r="B592" s="202">
        <v>5</v>
      </c>
      <c r="C592" s="95"/>
      <c r="D592" s="221">
        <v>8</v>
      </c>
      <c r="E592" s="138"/>
      <c r="F592" s="261">
        <v>1</v>
      </c>
      <c r="G592" s="138"/>
      <c r="H592" s="149">
        <v>1</v>
      </c>
      <c r="I592" s="138"/>
      <c r="J592" s="100">
        <v>9</v>
      </c>
      <c r="K592" s="139" t="s">
        <v>2455</v>
      </c>
      <c r="L592" s="2" t="s">
        <v>585</v>
      </c>
      <c r="M592" s="63">
        <v>5</v>
      </c>
      <c r="N592" s="62">
        <v>0</v>
      </c>
      <c r="O592" s="376" t="s">
        <v>1706</v>
      </c>
      <c r="P592" s="557" t="s">
        <v>2725</v>
      </c>
    </row>
    <row r="593" spans="1:16" s="214" customFormat="1" x14ac:dyDescent="0.3">
      <c r="A593" s="78"/>
      <c r="B593" s="202">
        <v>5</v>
      </c>
      <c r="C593" s="95"/>
      <c r="D593" s="221">
        <v>8</v>
      </c>
      <c r="E593" s="138"/>
      <c r="F593" s="261">
        <v>1</v>
      </c>
      <c r="G593" s="138"/>
      <c r="H593" s="149">
        <v>1</v>
      </c>
      <c r="I593" s="138"/>
      <c r="J593" s="100">
        <v>10</v>
      </c>
      <c r="K593" s="168" t="s">
        <v>2456</v>
      </c>
      <c r="L593" s="2" t="s">
        <v>586</v>
      </c>
      <c r="M593" s="63">
        <v>5</v>
      </c>
      <c r="N593" s="62">
        <v>0</v>
      </c>
      <c r="O593" s="376" t="s">
        <v>1707</v>
      </c>
      <c r="P593" s="557" t="s">
        <v>2725</v>
      </c>
    </row>
    <row r="594" spans="1:16" s="214" customFormat="1" ht="17.25" thickBot="1" x14ac:dyDescent="0.35">
      <c r="A594" s="78"/>
      <c r="B594" s="202">
        <v>5</v>
      </c>
      <c r="C594" s="95"/>
      <c r="D594" s="282">
        <v>8</v>
      </c>
      <c r="E594" s="138"/>
      <c r="F594" s="278">
        <v>1</v>
      </c>
      <c r="G594" s="138"/>
      <c r="H594" s="259">
        <v>1</v>
      </c>
      <c r="I594" s="138"/>
      <c r="J594" s="227">
        <v>11</v>
      </c>
      <c r="K594" s="266" t="s">
        <v>2457</v>
      </c>
      <c r="L594" s="12" t="s">
        <v>587</v>
      </c>
      <c r="M594" s="69">
        <v>5</v>
      </c>
      <c r="N594" s="65">
        <v>0</v>
      </c>
      <c r="O594" s="380" t="s">
        <v>1708</v>
      </c>
      <c r="P594" s="560" t="s">
        <v>2725</v>
      </c>
    </row>
    <row r="595" spans="1:16" s="214" customFormat="1" ht="15.75" customHeight="1" x14ac:dyDescent="0.3">
      <c r="A595" s="78"/>
      <c r="B595" s="202">
        <v>5</v>
      </c>
      <c r="C595" s="95" t="s">
        <v>2247</v>
      </c>
      <c r="D595" s="86">
        <v>8</v>
      </c>
      <c r="E595" s="93" t="s">
        <v>2247</v>
      </c>
      <c r="F595" s="88">
        <v>2</v>
      </c>
      <c r="G595" s="89" t="s">
        <v>2458</v>
      </c>
      <c r="H595" s="257">
        <v>1</v>
      </c>
      <c r="I595" s="150" t="s">
        <v>2458</v>
      </c>
      <c r="J595" s="91">
        <v>1</v>
      </c>
      <c r="K595" s="178" t="s">
        <v>2459</v>
      </c>
      <c r="L595" s="1" t="s">
        <v>588</v>
      </c>
      <c r="M595" s="72">
        <v>5</v>
      </c>
      <c r="N595" s="73">
        <v>0</v>
      </c>
      <c r="O595" s="382" t="s">
        <v>1709</v>
      </c>
      <c r="P595" s="556" t="s">
        <v>2725</v>
      </c>
    </row>
    <row r="596" spans="1:16" s="214" customFormat="1" x14ac:dyDescent="0.3">
      <c r="A596" s="78"/>
      <c r="B596" s="202">
        <v>5</v>
      </c>
      <c r="C596" s="95"/>
      <c r="D596" s="94">
        <v>8</v>
      </c>
      <c r="E596" s="93"/>
      <c r="F596" s="96">
        <v>2</v>
      </c>
      <c r="G596" s="97"/>
      <c r="H596" s="149">
        <v>1</v>
      </c>
      <c r="I596" s="138"/>
      <c r="J596" s="100">
        <v>2</v>
      </c>
      <c r="K596" s="139" t="s">
        <v>2460</v>
      </c>
      <c r="L596" s="2" t="s">
        <v>589</v>
      </c>
      <c r="M596" s="63">
        <v>5</v>
      </c>
      <c r="N596" s="62">
        <v>0</v>
      </c>
      <c r="O596" s="376" t="s">
        <v>1710</v>
      </c>
      <c r="P596" s="557" t="s">
        <v>2725</v>
      </c>
    </row>
    <row r="597" spans="1:16" s="214" customFormat="1" x14ac:dyDescent="0.3">
      <c r="A597" s="78"/>
      <c r="B597" s="202">
        <v>5</v>
      </c>
      <c r="C597" s="95"/>
      <c r="D597" s="94">
        <v>8</v>
      </c>
      <c r="E597" s="93"/>
      <c r="F597" s="96">
        <v>2</v>
      </c>
      <c r="G597" s="97"/>
      <c r="H597" s="149">
        <v>1</v>
      </c>
      <c r="I597" s="138"/>
      <c r="J597" s="100">
        <v>3</v>
      </c>
      <c r="K597" s="139" t="s">
        <v>2461</v>
      </c>
      <c r="L597" s="2" t="s">
        <v>590</v>
      </c>
      <c r="M597" s="63">
        <v>5</v>
      </c>
      <c r="N597" s="62">
        <v>0</v>
      </c>
      <c r="O597" s="376" t="s">
        <v>1711</v>
      </c>
      <c r="P597" s="557" t="s">
        <v>2725</v>
      </c>
    </row>
    <row r="598" spans="1:16" s="214" customFormat="1" ht="17.25" thickBot="1" x14ac:dyDescent="0.35">
      <c r="A598" s="78"/>
      <c r="B598" s="202">
        <v>5</v>
      </c>
      <c r="C598" s="95"/>
      <c r="D598" s="94">
        <v>8</v>
      </c>
      <c r="E598" s="93"/>
      <c r="F598" s="102">
        <v>2</v>
      </c>
      <c r="G598" s="97"/>
      <c r="H598" s="149">
        <v>1</v>
      </c>
      <c r="I598" s="138"/>
      <c r="J598" s="100">
        <v>4</v>
      </c>
      <c r="K598" s="106" t="s">
        <v>2462</v>
      </c>
      <c r="L598" s="2" t="s">
        <v>591</v>
      </c>
      <c r="M598" s="63">
        <v>5</v>
      </c>
      <c r="N598" s="62">
        <v>0</v>
      </c>
      <c r="O598" s="376" t="s">
        <v>1712</v>
      </c>
      <c r="P598" s="557" t="s">
        <v>2725</v>
      </c>
    </row>
    <row r="599" spans="1:16" s="214" customFormat="1" ht="17.25" thickBot="1" x14ac:dyDescent="0.35">
      <c r="A599" s="78"/>
      <c r="B599" s="202">
        <v>5</v>
      </c>
      <c r="C599" s="95"/>
      <c r="D599" s="94">
        <v>8</v>
      </c>
      <c r="E599" s="93"/>
      <c r="F599" s="131">
        <v>2</v>
      </c>
      <c r="G599" s="97"/>
      <c r="H599" s="149">
        <v>1</v>
      </c>
      <c r="I599" s="138"/>
      <c r="J599" s="100">
        <v>5</v>
      </c>
      <c r="K599" s="168" t="s">
        <v>2463</v>
      </c>
      <c r="L599" s="2" t="s">
        <v>592</v>
      </c>
      <c r="M599" s="63">
        <v>5</v>
      </c>
      <c r="N599" s="62">
        <v>0</v>
      </c>
      <c r="O599" s="376" t="s">
        <v>1713</v>
      </c>
      <c r="P599" s="557" t="s">
        <v>2725</v>
      </c>
    </row>
    <row r="600" spans="1:16" s="214" customFormat="1" ht="17.25" thickBot="1" x14ac:dyDescent="0.35">
      <c r="A600" s="78"/>
      <c r="B600" s="202">
        <v>5</v>
      </c>
      <c r="C600" s="95"/>
      <c r="D600" s="94">
        <v>8</v>
      </c>
      <c r="E600" s="93"/>
      <c r="F600" s="131">
        <v>2</v>
      </c>
      <c r="G600" s="97"/>
      <c r="H600" s="149">
        <v>1</v>
      </c>
      <c r="I600" s="138"/>
      <c r="J600" s="100">
        <v>6</v>
      </c>
      <c r="K600" s="168" t="s">
        <v>2032</v>
      </c>
      <c r="L600" s="2" t="s">
        <v>593</v>
      </c>
      <c r="M600" s="63">
        <v>5</v>
      </c>
      <c r="N600" s="62">
        <v>0</v>
      </c>
      <c r="O600" s="376" t="s">
        <v>1714</v>
      </c>
      <c r="P600" s="557" t="s">
        <v>2725</v>
      </c>
    </row>
    <row r="601" spans="1:16" s="214" customFormat="1" x14ac:dyDescent="0.3">
      <c r="A601" s="78"/>
      <c r="B601" s="202">
        <v>5</v>
      </c>
      <c r="C601" s="95"/>
      <c r="D601" s="94">
        <v>8</v>
      </c>
      <c r="E601" s="93"/>
      <c r="F601" s="88">
        <v>2</v>
      </c>
      <c r="G601" s="97"/>
      <c r="H601" s="149">
        <v>1</v>
      </c>
      <c r="I601" s="138"/>
      <c r="J601" s="100">
        <v>7</v>
      </c>
      <c r="K601" s="139" t="s">
        <v>2033</v>
      </c>
      <c r="L601" s="2" t="s">
        <v>594</v>
      </c>
      <c r="M601" s="63">
        <v>5</v>
      </c>
      <c r="N601" s="62">
        <v>0</v>
      </c>
      <c r="O601" s="376" t="s">
        <v>1702</v>
      </c>
      <c r="P601" s="557" t="s">
        <v>2725</v>
      </c>
    </row>
    <row r="602" spans="1:16" s="214" customFormat="1" x14ac:dyDescent="0.3">
      <c r="A602" s="78"/>
      <c r="B602" s="202">
        <v>5</v>
      </c>
      <c r="C602" s="95"/>
      <c r="D602" s="94">
        <v>8</v>
      </c>
      <c r="E602" s="93"/>
      <c r="F602" s="96">
        <v>2</v>
      </c>
      <c r="G602" s="97"/>
      <c r="H602" s="149">
        <v>1</v>
      </c>
      <c r="I602" s="138"/>
      <c r="J602" s="100">
        <v>8</v>
      </c>
      <c r="K602" s="139" t="s">
        <v>2034</v>
      </c>
      <c r="L602" s="2" t="s">
        <v>595</v>
      </c>
      <c r="M602" s="63">
        <v>5</v>
      </c>
      <c r="N602" s="62">
        <v>0</v>
      </c>
      <c r="O602" s="376" t="s">
        <v>1704</v>
      </c>
      <c r="P602" s="557" t="s">
        <v>2725</v>
      </c>
    </row>
    <row r="603" spans="1:16" s="214" customFormat="1" ht="17.25" thickBot="1" x14ac:dyDescent="0.35">
      <c r="A603" s="78"/>
      <c r="B603" s="202">
        <v>5</v>
      </c>
      <c r="C603" s="95"/>
      <c r="D603" s="94">
        <v>8</v>
      </c>
      <c r="E603" s="93"/>
      <c r="F603" s="102">
        <v>2</v>
      </c>
      <c r="G603" s="97"/>
      <c r="H603" s="149">
        <v>1</v>
      </c>
      <c r="I603" s="138"/>
      <c r="J603" s="100">
        <v>9</v>
      </c>
      <c r="K603" s="168" t="s">
        <v>2464</v>
      </c>
      <c r="L603" s="2" t="s">
        <v>596</v>
      </c>
      <c r="M603" s="63">
        <v>5</v>
      </c>
      <c r="N603" s="62">
        <v>0</v>
      </c>
      <c r="O603" s="376" t="s">
        <v>1715</v>
      </c>
      <c r="P603" s="557" t="s">
        <v>2725</v>
      </c>
    </row>
    <row r="604" spans="1:16" s="214" customFormat="1" ht="17.25" thickBot="1" x14ac:dyDescent="0.35">
      <c r="A604" s="78"/>
      <c r="B604" s="202">
        <v>5</v>
      </c>
      <c r="C604" s="95"/>
      <c r="D604" s="94">
        <v>8</v>
      </c>
      <c r="E604" s="93"/>
      <c r="F604" s="88">
        <v>2</v>
      </c>
      <c r="G604" s="97"/>
      <c r="H604" s="149">
        <v>1</v>
      </c>
      <c r="I604" s="138"/>
      <c r="J604" s="105">
        <v>11</v>
      </c>
      <c r="K604" s="182" t="s">
        <v>2465</v>
      </c>
      <c r="L604" s="10" t="s">
        <v>597</v>
      </c>
      <c r="M604" s="66">
        <v>5</v>
      </c>
      <c r="N604" s="67">
        <v>0</v>
      </c>
      <c r="O604" s="378" t="s">
        <v>1716</v>
      </c>
      <c r="P604" s="560" t="s">
        <v>2725</v>
      </c>
    </row>
    <row r="605" spans="1:16" s="214" customFormat="1" ht="17.25" thickBot="1" x14ac:dyDescent="0.35">
      <c r="A605" s="78"/>
      <c r="B605" s="202">
        <v>5</v>
      </c>
      <c r="C605" s="95"/>
      <c r="D605" s="115">
        <v>8</v>
      </c>
      <c r="E605" s="93"/>
      <c r="F605" s="96">
        <v>2</v>
      </c>
      <c r="G605" s="97"/>
      <c r="H605" s="96">
        <v>2</v>
      </c>
      <c r="I605" s="150" t="s">
        <v>2466</v>
      </c>
      <c r="J605" s="88" t="s">
        <v>2756</v>
      </c>
      <c r="K605" s="229" t="s">
        <v>2467</v>
      </c>
      <c r="L605" s="11" t="s">
        <v>598</v>
      </c>
      <c r="M605" s="68">
        <v>5</v>
      </c>
      <c r="N605" s="64">
        <v>0</v>
      </c>
      <c r="O605" s="490" t="s">
        <v>1717</v>
      </c>
      <c r="P605" s="556" t="s">
        <v>2725</v>
      </c>
    </row>
    <row r="606" spans="1:16" s="214" customFormat="1" ht="17.25" thickBot="1" x14ac:dyDescent="0.35">
      <c r="A606" s="78"/>
      <c r="B606" s="202">
        <v>5</v>
      </c>
      <c r="C606" s="95"/>
      <c r="D606" s="86">
        <v>8</v>
      </c>
      <c r="E606" s="93"/>
      <c r="F606" s="102">
        <v>2</v>
      </c>
      <c r="G606" s="97"/>
      <c r="H606" s="153">
        <v>2</v>
      </c>
      <c r="I606" s="145"/>
      <c r="J606" s="227" t="s">
        <v>2755</v>
      </c>
      <c r="K606" s="284" t="s">
        <v>2468</v>
      </c>
      <c r="L606" s="12" t="s">
        <v>599</v>
      </c>
      <c r="M606" s="69">
        <v>5</v>
      </c>
      <c r="N606" s="65">
        <v>0</v>
      </c>
      <c r="O606" s="380" t="s">
        <v>1718</v>
      </c>
      <c r="P606" s="560" t="s">
        <v>2725</v>
      </c>
    </row>
    <row r="607" spans="1:16" s="214" customFormat="1" ht="15.75" customHeight="1" x14ac:dyDescent="0.3">
      <c r="A607" s="78"/>
      <c r="B607" s="202">
        <v>5</v>
      </c>
      <c r="C607" s="95" t="s">
        <v>2247</v>
      </c>
      <c r="D607" s="217">
        <v>8</v>
      </c>
      <c r="E607" s="138" t="s">
        <v>2247</v>
      </c>
      <c r="F607" s="149">
        <v>3</v>
      </c>
      <c r="G607" s="150" t="s">
        <v>2469</v>
      </c>
      <c r="H607" s="96">
        <v>1</v>
      </c>
      <c r="I607" s="150" t="s">
        <v>2469</v>
      </c>
      <c r="J607" s="91">
        <v>1</v>
      </c>
      <c r="K607" s="205" t="s">
        <v>2470</v>
      </c>
      <c r="L607" s="11" t="s">
        <v>600</v>
      </c>
      <c r="M607" s="68">
        <v>5</v>
      </c>
      <c r="N607" s="64">
        <v>0</v>
      </c>
      <c r="O607" s="379" t="s">
        <v>1719</v>
      </c>
      <c r="P607" s="556" t="s">
        <v>2725</v>
      </c>
    </row>
    <row r="608" spans="1:16" s="214" customFormat="1" x14ac:dyDescent="0.3">
      <c r="A608" s="78"/>
      <c r="B608" s="202">
        <v>5</v>
      </c>
      <c r="C608" s="95"/>
      <c r="D608" s="282">
        <v>8</v>
      </c>
      <c r="E608" s="138"/>
      <c r="F608" s="261">
        <v>3</v>
      </c>
      <c r="G608" s="138"/>
      <c r="H608" s="149">
        <v>1</v>
      </c>
      <c r="I608" s="138"/>
      <c r="J608" s="100">
        <v>2</v>
      </c>
      <c r="K608" s="168" t="s">
        <v>2471</v>
      </c>
      <c r="L608" s="2" t="s">
        <v>601</v>
      </c>
      <c r="M608" s="63">
        <v>5</v>
      </c>
      <c r="N608" s="62">
        <v>0</v>
      </c>
      <c r="O608" s="376" t="s">
        <v>1720</v>
      </c>
      <c r="P608" s="557" t="s">
        <v>2725</v>
      </c>
    </row>
    <row r="609" spans="1:16" s="214" customFormat="1" x14ac:dyDescent="0.3">
      <c r="A609" s="78"/>
      <c r="B609" s="202">
        <v>5</v>
      </c>
      <c r="C609" s="95"/>
      <c r="D609" s="282">
        <v>8</v>
      </c>
      <c r="E609" s="138"/>
      <c r="F609" s="261">
        <v>3</v>
      </c>
      <c r="G609" s="138"/>
      <c r="H609" s="149">
        <v>1</v>
      </c>
      <c r="I609" s="138"/>
      <c r="J609" s="100">
        <v>3</v>
      </c>
      <c r="K609" s="139" t="s">
        <v>2754</v>
      </c>
      <c r="L609" s="2" t="s">
        <v>602</v>
      </c>
      <c r="M609" s="63">
        <v>5</v>
      </c>
      <c r="N609" s="62">
        <v>0</v>
      </c>
      <c r="O609" s="376" t="s">
        <v>1721</v>
      </c>
      <c r="P609" s="557" t="s">
        <v>2725</v>
      </c>
    </row>
    <row r="610" spans="1:16" s="214" customFormat="1" x14ac:dyDescent="0.3">
      <c r="A610" s="78"/>
      <c r="B610" s="202">
        <v>5</v>
      </c>
      <c r="C610" s="95"/>
      <c r="D610" s="282">
        <v>8</v>
      </c>
      <c r="E610" s="138"/>
      <c r="F610" s="261">
        <v>3</v>
      </c>
      <c r="G610" s="138"/>
      <c r="H610" s="149">
        <v>1</v>
      </c>
      <c r="I610" s="138"/>
      <c r="J610" s="100">
        <v>4</v>
      </c>
      <c r="K610" s="231" t="s">
        <v>2030</v>
      </c>
      <c r="L610" s="2" t="s">
        <v>603</v>
      </c>
      <c r="M610" s="63">
        <v>5</v>
      </c>
      <c r="N610" s="62">
        <v>0</v>
      </c>
      <c r="O610" s="376" t="s">
        <v>1700</v>
      </c>
      <c r="P610" s="557" t="s">
        <v>2725</v>
      </c>
    </row>
    <row r="611" spans="1:16" s="214" customFormat="1" x14ac:dyDescent="0.3">
      <c r="A611" s="78"/>
      <c r="B611" s="202">
        <v>5</v>
      </c>
      <c r="C611" s="95"/>
      <c r="D611" s="282">
        <v>8</v>
      </c>
      <c r="E611" s="138"/>
      <c r="F611" s="261">
        <v>3</v>
      </c>
      <c r="G611" s="138"/>
      <c r="H611" s="149">
        <v>1</v>
      </c>
      <c r="I611" s="138"/>
      <c r="J611" s="100">
        <v>5</v>
      </c>
      <c r="K611" s="139" t="s">
        <v>2032</v>
      </c>
      <c r="L611" s="2" t="s">
        <v>604</v>
      </c>
      <c r="M611" s="63">
        <v>5</v>
      </c>
      <c r="N611" s="62">
        <v>0</v>
      </c>
      <c r="O611" s="376" t="s">
        <v>1714</v>
      </c>
      <c r="P611" s="557" t="s">
        <v>2725</v>
      </c>
    </row>
    <row r="612" spans="1:16" s="214" customFormat="1" x14ac:dyDescent="0.3">
      <c r="A612" s="78"/>
      <c r="B612" s="202">
        <v>5</v>
      </c>
      <c r="C612" s="95"/>
      <c r="D612" s="282">
        <v>8</v>
      </c>
      <c r="E612" s="138"/>
      <c r="F612" s="261">
        <v>3</v>
      </c>
      <c r="G612" s="138"/>
      <c r="H612" s="149">
        <v>1</v>
      </c>
      <c r="I612" s="138"/>
      <c r="J612" s="100">
        <v>6</v>
      </c>
      <c r="K612" s="139" t="s">
        <v>2033</v>
      </c>
      <c r="L612" s="2" t="s">
        <v>605</v>
      </c>
      <c r="M612" s="63">
        <v>5</v>
      </c>
      <c r="N612" s="62">
        <v>0</v>
      </c>
      <c r="O612" s="376" t="s">
        <v>1702</v>
      </c>
      <c r="P612" s="557" t="s">
        <v>2725</v>
      </c>
    </row>
    <row r="613" spans="1:16" s="214" customFormat="1" x14ac:dyDescent="0.3">
      <c r="A613" s="78"/>
      <c r="B613" s="202">
        <v>5</v>
      </c>
      <c r="C613" s="95"/>
      <c r="D613" s="282">
        <v>8</v>
      </c>
      <c r="E613" s="138"/>
      <c r="F613" s="261">
        <v>3</v>
      </c>
      <c r="G613" s="138"/>
      <c r="H613" s="149">
        <v>1</v>
      </c>
      <c r="I613" s="138"/>
      <c r="J613" s="100">
        <v>7</v>
      </c>
      <c r="K613" s="139" t="s">
        <v>2034</v>
      </c>
      <c r="L613" s="2" t="s">
        <v>606</v>
      </c>
      <c r="M613" s="63">
        <v>5</v>
      </c>
      <c r="N613" s="62">
        <v>0</v>
      </c>
      <c r="O613" s="376" t="s">
        <v>1704</v>
      </c>
      <c r="P613" s="557" t="s">
        <v>2725</v>
      </c>
    </row>
    <row r="614" spans="1:16" s="214" customFormat="1" x14ac:dyDescent="0.3">
      <c r="A614" s="78"/>
      <c r="B614" s="202">
        <v>5</v>
      </c>
      <c r="C614" s="95"/>
      <c r="D614" s="282">
        <v>8</v>
      </c>
      <c r="E614" s="138"/>
      <c r="F614" s="261">
        <v>3</v>
      </c>
      <c r="G614" s="138"/>
      <c r="H614" s="149">
        <v>1</v>
      </c>
      <c r="I614" s="138"/>
      <c r="J614" s="100">
        <v>8</v>
      </c>
      <c r="K614" s="139" t="s">
        <v>2472</v>
      </c>
      <c r="L614" s="2" t="s">
        <v>607</v>
      </c>
      <c r="M614" s="63">
        <v>5</v>
      </c>
      <c r="N614" s="62">
        <v>0</v>
      </c>
      <c r="O614" s="376" t="s">
        <v>1722</v>
      </c>
      <c r="P614" s="557" t="s">
        <v>2725</v>
      </c>
    </row>
    <row r="615" spans="1:16" s="214" customFormat="1" x14ac:dyDescent="0.3">
      <c r="A615" s="78"/>
      <c r="B615" s="202">
        <v>5</v>
      </c>
      <c r="C615" s="95"/>
      <c r="D615" s="282">
        <v>8</v>
      </c>
      <c r="E615" s="138"/>
      <c r="F615" s="261">
        <v>3</v>
      </c>
      <c r="G615" s="138"/>
      <c r="H615" s="149">
        <v>1</v>
      </c>
      <c r="I615" s="138"/>
      <c r="J615" s="100">
        <v>9</v>
      </c>
      <c r="K615" s="139" t="s">
        <v>2473</v>
      </c>
      <c r="L615" s="2" t="s">
        <v>608</v>
      </c>
      <c r="M615" s="63">
        <v>5</v>
      </c>
      <c r="N615" s="62">
        <v>0</v>
      </c>
      <c r="O615" s="376" t="s">
        <v>1723</v>
      </c>
      <c r="P615" s="557" t="s">
        <v>2725</v>
      </c>
    </row>
    <row r="616" spans="1:16" s="214" customFormat="1" x14ac:dyDescent="0.3">
      <c r="A616" s="78"/>
      <c r="B616" s="202">
        <v>5</v>
      </c>
      <c r="C616" s="95"/>
      <c r="D616" s="282">
        <v>8</v>
      </c>
      <c r="E616" s="138"/>
      <c r="F616" s="261">
        <v>3</v>
      </c>
      <c r="G616" s="138"/>
      <c r="H616" s="149">
        <v>1</v>
      </c>
      <c r="I616" s="138"/>
      <c r="J616" s="100">
        <v>10</v>
      </c>
      <c r="K616" s="139" t="s">
        <v>2056</v>
      </c>
      <c r="L616" s="2" t="s">
        <v>609</v>
      </c>
      <c r="M616" s="63">
        <v>5</v>
      </c>
      <c r="N616" s="62">
        <v>0</v>
      </c>
      <c r="O616" s="376" t="s">
        <v>1724</v>
      </c>
      <c r="P616" s="557" t="s">
        <v>2725</v>
      </c>
    </row>
    <row r="617" spans="1:16" s="214" customFormat="1" ht="17.25" thickBot="1" x14ac:dyDescent="0.35">
      <c r="A617" s="78"/>
      <c r="B617" s="202">
        <v>5</v>
      </c>
      <c r="C617" s="95"/>
      <c r="D617" s="282">
        <v>8</v>
      </c>
      <c r="E617" s="138"/>
      <c r="F617" s="278">
        <v>3</v>
      </c>
      <c r="G617" s="138"/>
      <c r="H617" s="149">
        <v>1</v>
      </c>
      <c r="I617" s="138"/>
      <c r="J617" s="100">
        <v>11</v>
      </c>
      <c r="K617" s="106" t="s">
        <v>2474</v>
      </c>
      <c r="L617" s="12" t="s">
        <v>610</v>
      </c>
      <c r="M617" s="69">
        <v>5</v>
      </c>
      <c r="N617" s="65">
        <v>0</v>
      </c>
      <c r="O617" s="380" t="s">
        <v>1725</v>
      </c>
      <c r="P617" s="560" t="s">
        <v>2725</v>
      </c>
    </row>
    <row r="618" spans="1:16" s="214" customFormat="1" ht="16.5" customHeight="1" x14ac:dyDescent="0.3">
      <c r="A618" s="78"/>
      <c r="B618" s="202">
        <v>5</v>
      </c>
      <c r="C618" s="95" t="s">
        <v>2247</v>
      </c>
      <c r="D618" s="264">
        <v>8</v>
      </c>
      <c r="E618" s="138" t="s">
        <v>2247</v>
      </c>
      <c r="F618" s="257">
        <v>4</v>
      </c>
      <c r="G618" s="150" t="s">
        <v>2475</v>
      </c>
      <c r="H618" s="257">
        <v>1</v>
      </c>
      <c r="I618" s="150" t="s">
        <v>2475</v>
      </c>
      <c r="J618" s="91">
        <v>1</v>
      </c>
      <c r="K618" s="178" t="s">
        <v>2476</v>
      </c>
      <c r="L618" s="1" t="s">
        <v>611</v>
      </c>
      <c r="M618" s="72">
        <v>5</v>
      </c>
      <c r="N618" s="73">
        <v>0</v>
      </c>
      <c r="O618" s="382" t="s">
        <v>1726</v>
      </c>
      <c r="P618" s="556" t="s">
        <v>2725</v>
      </c>
    </row>
    <row r="619" spans="1:16" s="214" customFormat="1" x14ac:dyDescent="0.3">
      <c r="A619" s="78"/>
      <c r="B619" s="202">
        <v>5</v>
      </c>
      <c r="C619" s="95"/>
      <c r="D619" s="221">
        <v>8</v>
      </c>
      <c r="E619" s="138"/>
      <c r="F619" s="261">
        <v>4</v>
      </c>
      <c r="G619" s="138"/>
      <c r="H619" s="149">
        <v>1</v>
      </c>
      <c r="I619" s="138"/>
      <c r="J619" s="100">
        <v>2</v>
      </c>
      <c r="K619" s="139" t="s">
        <v>2477</v>
      </c>
      <c r="L619" s="2" t="s">
        <v>612</v>
      </c>
      <c r="M619" s="63">
        <v>5</v>
      </c>
      <c r="N619" s="62">
        <v>0</v>
      </c>
      <c r="O619" s="376" t="s">
        <v>1727</v>
      </c>
      <c r="P619" s="557" t="s">
        <v>2725</v>
      </c>
    </row>
    <row r="620" spans="1:16" s="214" customFormat="1" x14ac:dyDescent="0.3">
      <c r="A620" s="78"/>
      <c r="B620" s="202">
        <v>5</v>
      </c>
      <c r="C620" s="95"/>
      <c r="D620" s="221">
        <v>8</v>
      </c>
      <c r="E620" s="138"/>
      <c r="F620" s="261">
        <v>4</v>
      </c>
      <c r="G620" s="138"/>
      <c r="H620" s="149">
        <v>1</v>
      </c>
      <c r="I620" s="138"/>
      <c r="J620" s="100">
        <v>3</v>
      </c>
      <c r="K620" s="139" t="s">
        <v>2478</v>
      </c>
      <c r="L620" s="2" t="s">
        <v>613</v>
      </c>
      <c r="M620" s="63">
        <v>5</v>
      </c>
      <c r="N620" s="62">
        <v>0</v>
      </c>
      <c r="O620" s="376" t="s">
        <v>1728</v>
      </c>
      <c r="P620" s="557" t="s">
        <v>2725</v>
      </c>
    </row>
    <row r="621" spans="1:16" s="214" customFormat="1" x14ac:dyDescent="0.3">
      <c r="A621" s="78"/>
      <c r="B621" s="202">
        <v>5</v>
      </c>
      <c r="C621" s="95"/>
      <c r="D621" s="221">
        <v>8</v>
      </c>
      <c r="E621" s="138"/>
      <c r="F621" s="261">
        <v>4</v>
      </c>
      <c r="G621" s="138"/>
      <c r="H621" s="149">
        <v>1</v>
      </c>
      <c r="I621" s="138"/>
      <c r="J621" s="100">
        <v>4</v>
      </c>
      <c r="K621" s="139" t="s">
        <v>2479</v>
      </c>
      <c r="L621" s="2" t="s">
        <v>614</v>
      </c>
      <c r="M621" s="63">
        <v>5</v>
      </c>
      <c r="N621" s="62">
        <v>0</v>
      </c>
      <c r="O621" s="376" t="s">
        <v>1729</v>
      </c>
      <c r="P621" s="557" t="s">
        <v>2725</v>
      </c>
    </row>
    <row r="622" spans="1:16" s="214" customFormat="1" x14ac:dyDescent="0.3">
      <c r="A622" s="78"/>
      <c r="B622" s="202">
        <v>5</v>
      </c>
      <c r="C622" s="95"/>
      <c r="D622" s="221">
        <v>8</v>
      </c>
      <c r="E622" s="138"/>
      <c r="F622" s="261">
        <v>4</v>
      </c>
      <c r="G622" s="138"/>
      <c r="H622" s="149">
        <v>1</v>
      </c>
      <c r="I622" s="138"/>
      <c r="J622" s="100">
        <v>5</v>
      </c>
      <c r="K622" s="106" t="s">
        <v>2480</v>
      </c>
      <c r="L622" s="2" t="s">
        <v>615</v>
      </c>
      <c r="M622" s="63">
        <v>5</v>
      </c>
      <c r="N622" s="62">
        <v>0</v>
      </c>
      <c r="O622" s="376" t="s">
        <v>1730</v>
      </c>
      <c r="P622" s="557" t="s">
        <v>2725</v>
      </c>
    </row>
    <row r="623" spans="1:16" s="214" customFormat="1" x14ac:dyDescent="0.3">
      <c r="A623" s="78"/>
      <c r="B623" s="202">
        <v>5</v>
      </c>
      <c r="C623" s="95"/>
      <c r="D623" s="221">
        <v>8</v>
      </c>
      <c r="E623" s="138"/>
      <c r="F623" s="261">
        <v>4</v>
      </c>
      <c r="G623" s="138"/>
      <c r="H623" s="149">
        <v>1</v>
      </c>
      <c r="I623" s="138"/>
      <c r="J623" s="100">
        <v>6</v>
      </c>
      <c r="K623" s="168" t="s">
        <v>2030</v>
      </c>
      <c r="L623" s="2" t="s">
        <v>616</v>
      </c>
      <c r="M623" s="63">
        <v>5</v>
      </c>
      <c r="N623" s="62">
        <v>0</v>
      </c>
      <c r="O623" s="376" t="s">
        <v>1700</v>
      </c>
      <c r="P623" s="557" t="s">
        <v>2725</v>
      </c>
    </row>
    <row r="624" spans="1:16" s="214" customFormat="1" x14ac:dyDescent="0.3">
      <c r="A624" s="78"/>
      <c r="B624" s="202">
        <v>5</v>
      </c>
      <c r="C624" s="95"/>
      <c r="D624" s="221">
        <v>8</v>
      </c>
      <c r="E624" s="138"/>
      <c r="F624" s="261">
        <v>4</v>
      </c>
      <c r="G624" s="138"/>
      <c r="H624" s="149">
        <v>1</v>
      </c>
      <c r="I624" s="138"/>
      <c r="J624" s="100">
        <v>7</v>
      </c>
      <c r="K624" s="139" t="s">
        <v>2032</v>
      </c>
      <c r="L624" s="2" t="s">
        <v>617</v>
      </c>
      <c r="M624" s="63">
        <v>5</v>
      </c>
      <c r="N624" s="62">
        <v>0</v>
      </c>
      <c r="O624" s="376" t="s">
        <v>1714</v>
      </c>
      <c r="P624" s="557" t="s">
        <v>2725</v>
      </c>
    </row>
    <row r="625" spans="1:16" s="214" customFormat="1" x14ac:dyDescent="0.3">
      <c r="A625" s="78"/>
      <c r="B625" s="202">
        <v>5</v>
      </c>
      <c r="C625" s="95"/>
      <c r="D625" s="221">
        <v>8</v>
      </c>
      <c r="E625" s="138"/>
      <c r="F625" s="261">
        <v>4</v>
      </c>
      <c r="G625" s="138"/>
      <c r="H625" s="149">
        <v>1</v>
      </c>
      <c r="I625" s="138"/>
      <c r="J625" s="100">
        <v>8</v>
      </c>
      <c r="K625" s="139" t="s">
        <v>2033</v>
      </c>
      <c r="L625" s="2" t="s">
        <v>618</v>
      </c>
      <c r="M625" s="63">
        <v>5</v>
      </c>
      <c r="N625" s="62">
        <v>0</v>
      </c>
      <c r="O625" s="376" t="s">
        <v>1702</v>
      </c>
      <c r="P625" s="557" t="s">
        <v>2725</v>
      </c>
    </row>
    <row r="626" spans="1:16" s="214" customFormat="1" x14ac:dyDescent="0.3">
      <c r="A626" s="78"/>
      <c r="B626" s="202">
        <v>5</v>
      </c>
      <c r="C626" s="95"/>
      <c r="D626" s="221">
        <v>8</v>
      </c>
      <c r="E626" s="138"/>
      <c r="F626" s="261">
        <v>4</v>
      </c>
      <c r="G626" s="138"/>
      <c r="H626" s="149">
        <v>1</v>
      </c>
      <c r="I626" s="138"/>
      <c r="J626" s="100">
        <v>9</v>
      </c>
      <c r="K626" s="139" t="s">
        <v>2034</v>
      </c>
      <c r="L626" s="2" t="s">
        <v>619</v>
      </c>
      <c r="M626" s="63">
        <v>5</v>
      </c>
      <c r="N626" s="62">
        <v>0</v>
      </c>
      <c r="O626" s="376" t="s">
        <v>1704</v>
      </c>
      <c r="P626" s="557" t="s">
        <v>2725</v>
      </c>
    </row>
    <row r="627" spans="1:16" s="214" customFormat="1" x14ac:dyDescent="0.3">
      <c r="A627" s="78"/>
      <c r="B627" s="202">
        <v>5</v>
      </c>
      <c r="C627" s="95"/>
      <c r="D627" s="221">
        <v>8</v>
      </c>
      <c r="E627" s="138"/>
      <c r="F627" s="261">
        <v>4</v>
      </c>
      <c r="G627" s="138"/>
      <c r="H627" s="149">
        <v>1</v>
      </c>
      <c r="I627" s="138"/>
      <c r="J627" s="100">
        <v>10</v>
      </c>
      <c r="K627" s="139" t="s">
        <v>2472</v>
      </c>
      <c r="L627" s="2" t="s">
        <v>620</v>
      </c>
      <c r="M627" s="63">
        <v>5</v>
      </c>
      <c r="N627" s="62">
        <v>0</v>
      </c>
      <c r="O627" s="376" t="s">
        <v>1722</v>
      </c>
      <c r="P627" s="557" t="s">
        <v>2725</v>
      </c>
    </row>
    <row r="628" spans="1:16" s="214" customFormat="1" x14ac:dyDescent="0.3">
      <c r="A628" s="78"/>
      <c r="B628" s="202">
        <v>5</v>
      </c>
      <c r="C628" s="95"/>
      <c r="D628" s="221">
        <v>8</v>
      </c>
      <c r="E628" s="138"/>
      <c r="F628" s="261">
        <v>4</v>
      </c>
      <c r="G628" s="138"/>
      <c r="H628" s="149">
        <v>1</v>
      </c>
      <c r="I628" s="138"/>
      <c r="J628" s="100">
        <v>11</v>
      </c>
      <c r="K628" s="139" t="s">
        <v>2481</v>
      </c>
      <c r="L628" s="2" t="s">
        <v>621</v>
      </c>
      <c r="M628" s="63">
        <v>5</v>
      </c>
      <c r="N628" s="62">
        <v>0</v>
      </c>
      <c r="O628" s="376" t="s">
        <v>1731</v>
      </c>
      <c r="P628" s="557" t="s">
        <v>2725</v>
      </c>
    </row>
    <row r="629" spans="1:16" s="214" customFormat="1" x14ac:dyDescent="0.3">
      <c r="A629" s="78"/>
      <c r="B629" s="202">
        <v>5</v>
      </c>
      <c r="C629" s="95"/>
      <c r="D629" s="221">
        <v>8</v>
      </c>
      <c r="E629" s="138"/>
      <c r="F629" s="261">
        <v>4</v>
      </c>
      <c r="G629" s="138"/>
      <c r="H629" s="149">
        <v>1</v>
      </c>
      <c r="I629" s="138"/>
      <c r="J629" s="100">
        <v>12</v>
      </c>
      <c r="K629" s="139" t="s">
        <v>2056</v>
      </c>
      <c r="L629" s="2" t="s">
        <v>622</v>
      </c>
      <c r="M629" s="63">
        <v>5</v>
      </c>
      <c r="N629" s="62">
        <v>0</v>
      </c>
      <c r="O629" s="376" t="s">
        <v>1724</v>
      </c>
      <c r="P629" s="557" t="s">
        <v>2725</v>
      </c>
    </row>
    <row r="630" spans="1:16" s="214" customFormat="1" x14ac:dyDescent="0.3">
      <c r="A630" s="78"/>
      <c r="B630" s="202">
        <v>5</v>
      </c>
      <c r="C630" s="95"/>
      <c r="D630" s="221">
        <v>8</v>
      </c>
      <c r="E630" s="138"/>
      <c r="F630" s="261">
        <v>4</v>
      </c>
      <c r="G630" s="138"/>
      <c r="H630" s="149">
        <v>1</v>
      </c>
      <c r="I630" s="138"/>
      <c r="J630" s="100">
        <v>13</v>
      </c>
      <c r="K630" s="139" t="s">
        <v>2482</v>
      </c>
      <c r="L630" s="2" t="s">
        <v>623</v>
      </c>
      <c r="M630" s="63">
        <v>5</v>
      </c>
      <c r="N630" s="62">
        <v>0</v>
      </c>
      <c r="O630" s="376" t="s">
        <v>1732</v>
      </c>
      <c r="P630" s="557" t="s">
        <v>2725</v>
      </c>
    </row>
    <row r="631" spans="1:16" s="214" customFormat="1" ht="17.25" thickBot="1" x14ac:dyDescent="0.35">
      <c r="A631" s="78"/>
      <c r="B631" s="202">
        <v>5</v>
      </c>
      <c r="C631" s="95"/>
      <c r="D631" s="282">
        <v>8</v>
      </c>
      <c r="E631" s="138"/>
      <c r="F631" s="278">
        <v>4</v>
      </c>
      <c r="G631" s="138"/>
      <c r="H631" s="153">
        <v>1</v>
      </c>
      <c r="I631" s="138"/>
      <c r="J631" s="227">
        <v>14</v>
      </c>
      <c r="K631" s="266" t="s">
        <v>2474</v>
      </c>
      <c r="L631" s="10" t="s">
        <v>624</v>
      </c>
      <c r="M631" s="66">
        <v>5</v>
      </c>
      <c r="N631" s="67">
        <v>0</v>
      </c>
      <c r="O631" s="378" t="s">
        <v>1725</v>
      </c>
      <c r="P631" s="560" t="s">
        <v>2725</v>
      </c>
    </row>
    <row r="632" spans="1:16" s="214" customFormat="1" ht="15" customHeight="1" x14ac:dyDescent="0.3">
      <c r="A632" s="78"/>
      <c r="B632" s="202">
        <v>5</v>
      </c>
      <c r="C632" s="95" t="s">
        <v>2247</v>
      </c>
      <c r="D632" s="264">
        <v>8</v>
      </c>
      <c r="E632" s="138" t="s">
        <v>2247</v>
      </c>
      <c r="F632" s="257">
        <v>5</v>
      </c>
      <c r="G632" s="85" t="s">
        <v>2483</v>
      </c>
      <c r="H632" s="88">
        <v>1</v>
      </c>
      <c r="I632" s="89" t="s">
        <v>2484</v>
      </c>
      <c r="J632" s="91">
        <v>1</v>
      </c>
      <c r="K632" s="205" t="s">
        <v>2485</v>
      </c>
      <c r="L632" s="11" t="s">
        <v>625</v>
      </c>
      <c r="M632" s="68">
        <v>5</v>
      </c>
      <c r="N632" s="64">
        <v>0</v>
      </c>
      <c r="O632" s="379" t="s">
        <v>1733</v>
      </c>
      <c r="P632" s="556" t="s">
        <v>2725</v>
      </c>
    </row>
    <row r="633" spans="1:16" s="214" customFormat="1" ht="17.25" thickBot="1" x14ac:dyDescent="0.35">
      <c r="A633" s="78"/>
      <c r="B633" s="202">
        <v>5</v>
      </c>
      <c r="C633" s="95"/>
      <c r="D633" s="282">
        <v>8</v>
      </c>
      <c r="E633" s="138"/>
      <c r="F633" s="278">
        <v>5</v>
      </c>
      <c r="G633" s="93"/>
      <c r="H633" s="96">
        <v>1</v>
      </c>
      <c r="I633" s="97"/>
      <c r="J633" s="227">
        <v>2</v>
      </c>
      <c r="K633" s="266" t="s">
        <v>2486</v>
      </c>
      <c r="L633" s="12" t="s">
        <v>626</v>
      </c>
      <c r="M633" s="69">
        <v>5</v>
      </c>
      <c r="N633" s="65">
        <v>0</v>
      </c>
      <c r="O633" s="380" t="s">
        <v>1734</v>
      </c>
      <c r="P633" s="558" t="s">
        <v>2725</v>
      </c>
    </row>
    <row r="634" spans="1:16" s="214" customFormat="1" ht="15.75" customHeight="1" thickBot="1" x14ac:dyDescent="0.35">
      <c r="A634" s="78"/>
      <c r="B634" s="202">
        <v>5</v>
      </c>
      <c r="C634" s="95" t="s">
        <v>2247</v>
      </c>
      <c r="D634" s="264">
        <v>8</v>
      </c>
      <c r="E634" s="138" t="s">
        <v>2247</v>
      </c>
      <c r="F634" s="257">
        <v>5</v>
      </c>
      <c r="G634" s="93"/>
      <c r="H634" s="96">
        <v>4</v>
      </c>
      <c r="I634" s="89" t="s">
        <v>2487</v>
      </c>
      <c r="J634" s="131">
        <v>1</v>
      </c>
      <c r="K634" s="192" t="s">
        <v>2488</v>
      </c>
      <c r="L634" s="14" t="s">
        <v>627</v>
      </c>
      <c r="M634" s="433">
        <v>5</v>
      </c>
      <c r="N634" s="434">
        <v>0</v>
      </c>
      <c r="O634" s="383" t="s">
        <v>1735</v>
      </c>
      <c r="P634" s="404" t="s">
        <v>2721</v>
      </c>
    </row>
    <row r="635" spans="1:16" s="214" customFormat="1" x14ac:dyDescent="0.3">
      <c r="A635" s="78"/>
      <c r="B635" s="202">
        <v>5</v>
      </c>
      <c r="C635" s="95"/>
      <c r="D635" s="221">
        <v>8</v>
      </c>
      <c r="E635" s="138"/>
      <c r="F635" s="261">
        <v>5</v>
      </c>
      <c r="G635" s="93"/>
      <c r="H635" s="96">
        <v>5</v>
      </c>
      <c r="I635" s="89" t="s">
        <v>2027</v>
      </c>
      <c r="J635" s="98">
        <v>2</v>
      </c>
      <c r="K635" s="101" t="s">
        <v>2027</v>
      </c>
      <c r="L635" s="1" t="s">
        <v>628</v>
      </c>
      <c r="M635" s="72">
        <v>5</v>
      </c>
      <c r="N635" s="73">
        <v>0</v>
      </c>
      <c r="O635" s="382" t="s">
        <v>1736</v>
      </c>
      <c r="P635" s="556" t="s">
        <v>2721</v>
      </c>
    </row>
    <row r="636" spans="1:16" s="214" customFormat="1" ht="17.25" thickBot="1" x14ac:dyDescent="0.35">
      <c r="A636" s="78"/>
      <c r="B636" s="202">
        <v>5</v>
      </c>
      <c r="C636" s="95"/>
      <c r="D636" s="221">
        <v>8</v>
      </c>
      <c r="E636" s="138"/>
      <c r="F636" s="278">
        <v>5</v>
      </c>
      <c r="G636" s="93"/>
      <c r="H636" s="96">
        <v>5</v>
      </c>
      <c r="I636" s="125"/>
      <c r="J636" s="102">
        <v>3</v>
      </c>
      <c r="K636" s="210" t="s">
        <v>2489</v>
      </c>
      <c r="L636" s="10" t="s">
        <v>629</v>
      </c>
      <c r="M636" s="66">
        <v>5</v>
      </c>
      <c r="N636" s="67">
        <v>0</v>
      </c>
      <c r="O636" s="378" t="s">
        <v>1737</v>
      </c>
      <c r="P636" s="560" t="s">
        <v>2721</v>
      </c>
    </row>
    <row r="637" spans="1:16" s="214" customFormat="1" x14ac:dyDescent="0.3">
      <c r="A637" s="78"/>
      <c r="B637" s="202">
        <v>5</v>
      </c>
      <c r="C637" s="95"/>
      <c r="D637" s="221">
        <v>8</v>
      </c>
      <c r="E637" s="138"/>
      <c r="F637" s="278">
        <v>5</v>
      </c>
      <c r="G637" s="93"/>
      <c r="H637" s="96">
        <v>6</v>
      </c>
      <c r="I637" s="132" t="s">
        <v>2028</v>
      </c>
      <c r="J637" s="98">
        <v>4</v>
      </c>
      <c r="K637" s="280" t="s">
        <v>2028</v>
      </c>
      <c r="L637" s="11" t="s">
        <v>630</v>
      </c>
      <c r="M637" s="68">
        <v>5</v>
      </c>
      <c r="N637" s="64">
        <v>0</v>
      </c>
      <c r="O637" s="379" t="s">
        <v>1738</v>
      </c>
      <c r="P637" s="556" t="s">
        <v>2721</v>
      </c>
    </row>
    <row r="638" spans="1:16" s="214" customFormat="1" ht="15.75" customHeight="1" x14ac:dyDescent="0.3">
      <c r="A638" s="78"/>
      <c r="B638" s="202">
        <v>5</v>
      </c>
      <c r="C638" s="95"/>
      <c r="D638" s="217">
        <v>8</v>
      </c>
      <c r="E638" s="138"/>
      <c r="F638" s="149">
        <v>5</v>
      </c>
      <c r="G638" s="93"/>
      <c r="H638" s="96">
        <v>4</v>
      </c>
      <c r="I638" s="97"/>
      <c r="J638" s="100">
        <v>5</v>
      </c>
      <c r="K638" s="101" t="s">
        <v>2490</v>
      </c>
      <c r="L638" s="2" t="s">
        <v>631</v>
      </c>
      <c r="M638" s="63">
        <v>5</v>
      </c>
      <c r="N638" s="62">
        <v>0</v>
      </c>
      <c r="O638" s="376" t="s">
        <v>1739</v>
      </c>
      <c r="P638" s="557" t="s">
        <v>2721</v>
      </c>
    </row>
    <row r="639" spans="1:16" s="214" customFormat="1" ht="19.5" customHeight="1" thickBot="1" x14ac:dyDescent="0.35">
      <c r="A639" s="78"/>
      <c r="B639" s="202">
        <v>5</v>
      </c>
      <c r="C639" s="95"/>
      <c r="D639" s="217">
        <v>8</v>
      </c>
      <c r="E639" s="138"/>
      <c r="F639" s="149">
        <v>5</v>
      </c>
      <c r="G639" s="93"/>
      <c r="H639" s="102">
        <v>4</v>
      </c>
      <c r="I639" s="125"/>
      <c r="J639" s="100">
        <v>6</v>
      </c>
      <c r="K639" s="101" t="s">
        <v>2491</v>
      </c>
      <c r="L639" s="12" t="s">
        <v>632</v>
      </c>
      <c r="M639" s="69">
        <v>5</v>
      </c>
      <c r="N639" s="65">
        <v>0</v>
      </c>
      <c r="O639" s="380" t="s">
        <v>1740</v>
      </c>
      <c r="P639" s="560" t="s">
        <v>2721</v>
      </c>
    </row>
    <row r="640" spans="1:16" s="214" customFormat="1" ht="15" customHeight="1" thickBot="1" x14ac:dyDescent="0.35">
      <c r="A640" s="78"/>
      <c r="B640" s="202">
        <v>5</v>
      </c>
      <c r="C640" s="95" t="s">
        <v>2247</v>
      </c>
      <c r="D640" s="285">
        <v>8</v>
      </c>
      <c r="E640" s="138" t="s">
        <v>2247</v>
      </c>
      <c r="F640" s="131">
        <v>6</v>
      </c>
      <c r="G640" s="150" t="s">
        <v>2492</v>
      </c>
      <c r="H640" s="141">
        <v>1</v>
      </c>
      <c r="I640" s="150" t="s">
        <v>2492</v>
      </c>
      <c r="J640" s="91">
        <v>1</v>
      </c>
      <c r="K640" s="178" t="s">
        <v>2493</v>
      </c>
      <c r="L640" s="11" t="s">
        <v>633</v>
      </c>
      <c r="M640" s="68">
        <v>5</v>
      </c>
      <c r="N640" s="64">
        <v>0</v>
      </c>
      <c r="O640" s="379" t="s">
        <v>1741</v>
      </c>
      <c r="P640" s="556" t="s">
        <v>2725</v>
      </c>
    </row>
    <row r="641" spans="1:16" s="214" customFormat="1" ht="17.25" thickBot="1" x14ac:dyDescent="0.35">
      <c r="A641" s="78"/>
      <c r="B641" s="202">
        <v>5</v>
      </c>
      <c r="C641" s="95"/>
      <c r="D641" s="265">
        <v>8</v>
      </c>
      <c r="E641" s="138"/>
      <c r="F641" s="117">
        <v>6</v>
      </c>
      <c r="G641" s="138"/>
      <c r="H641" s="144">
        <v>1</v>
      </c>
      <c r="I641" s="138"/>
      <c r="J641" s="96">
        <v>2</v>
      </c>
      <c r="K641" s="182" t="s">
        <v>2494</v>
      </c>
      <c r="L641" s="2" t="s">
        <v>634</v>
      </c>
      <c r="M641" s="63">
        <v>5</v>
      </c>
      <c r="N641" s="62">
        <v>0</v>
      </c>
      <c r="O641" s="376" t="s">
        <v>1742</v>
      </c>
      <c r="P641" s="557" t="s">
        <v>2725</v>
      </c>
    </row>
    <row r="642" spans="1:16" s="214" customFormat="1" ht="17.25" thickBot="1" x14ac:dyDescent="0.35">
      <c r="A642" s="78"/>
      <c r="B642" s="202">
        <v>5</v>
      </c>
      <c r="C642" s="95"/>
      <c r="D642" s="207">
        <v>8</v>
      </c>
      <c r="E642" s="138"/>
      <c r="F642" s="103">
        <v>6</v>
      </c>
      <c r="G642" s="138"/>
      <c r="H642" s="96">
        <v>1</v>
      </c>
      <c r="I642" s="138"/>
      <c r="J642" s="96" t="s">
        <v>2753</v>
      </c>
      <c r="K642" s="120" t="s">
        <v>2495</v>
      </c>
      <c r="L642" s="12" t="s">
        <v>635</v>
      </c>
      <c r="M642" s="69">
        <v>5</v>
      </c>
      <c r="N642" s="65">
        <v>0</v>
      </c>
      <c r="O642" s="380" t="s">
        <v>1743</v>
      </c>
      <c r="P642" s="560" t="s">
        <v>2725</v>
      </c>
    </row>
    <row r="643" spans="1:16" s="214" customFormat="1" ht="28.5" customHeight="1" x14ac:dyDescent="0.3">
      <c r="A643" s="78"/>
      <c r="B643" s="202">
        <v>5</v>
      </c>
      <c r="C643" s="95" t="s">
        <v>2247</v>
      </c>
      <c r="D643" s="264">
        <v>9</v>
      </c>
      <c r="E643" s="150" t="s">
        <v>2496</v>
      </c>
      <c r="F643" s="257">
        <v>1</v>
      </c>
      <c r="G643" s="150" t="s">
        <v>2497</v>
      </c>
      <c r="H643" s="91">
        <v>1</v>
      </c>
      <c r="I643" s="150" t="s">
        <v>2497</v>
      </c>
      <c r="J643" s="252">
        <v>1</v>
      </c>
      <c r="K643" s="205" t="s">
        <v>2498</v>
      </c>
      <c r="L643" s="22" t="s">
        <v>636</v>
      </c>
      <c r="M643" s="491">
        <v>5</v>
      </c>
      <c r="N643" s="492">
        <v>0</v>
      </c>
      <c r="O643" s="375" t="s">
        <v>1744</v>
      </c>
      <c r="P643" s="575" t="s">
        <v>2727</v>
      </c>
    </row>
    <row r="644" spans="1:16" s="214" customFormat="1" x14ac:dyDescent="0.3">
      <c r="A644" s="78"/>
      <c r="B644" s="202">
        <v>5</v>
      </c>
      <c r="C644" s="95"/>
      <c r="D644" s="221">
        <v>9</v>
      </c>
      <c r="E644" s="138"/>
      <c r="F644" s="261">
        <v>1</v>
      </c>
      <c r="G644" s="138"/>
      <c r="H644" s="100">
        <v>1</v>
      </c>
      <c r="I644" s="138"/>
      <c r="J644" s="96">
        <v>2</v>
      </c>
      <c r="K644" s="168" t="s">
        <v>1940</v>
      </c>
      <c r="L644" s="2" t="s">
        <v>637</v>
      </c>
      <c r="M644" s="63">
        <v>5</v>
      </c>
      <c r="N644" s="62">
        <v>0</v>
      </c>
      <c r="O644" s="376" t="s">
        <v>1745</v>
      </c>
      <c r="P644" s="576" t="s">
        <v>2727</v>
      </c>
    </row>
    <row r="645" spans="1:16" s="214" customFormat="1" ht="17.25" thickBot="1" x14ac:dyDescent="0.35">
      <c r="A645" s="78"/>
      <c r="B645" s="202">
        <v>5</v>
      </c>
      <c r="C645" s="95"/>
      <c r="D645" s="282">
        <v>9</v>
      </c>
      <c r="E645" s="138"/>
      <c r="F645" s="278">
        <v>1</v>
      </c>
      <c r="G645" s="138"/>
      <c r="H645" s="227">
        <v>1</v>
      </c>
      <c r="I645" s="138"/>
      <c r="J645" s="227">
        <v>5</v>
      </c>
      <c r="K645" s="266" t="s">
        <v>1787</v>
      </c>
      <c r="L645" s="12" t="s">
        <v>638</v>
      </c>
      <c r="M645" s="69">
        <v>5</v>
      </c>
      <c r="N645" s="65">
        <v>0</v>
      </c>
      <c r="O645" s="380" t="s">
        <v>1746</v>
      </c>
      <c r="P645" s="578" t="s">
        <v>2727</v>
      </c>
    </row>
    <row r="646" spans="1:16" s="214" customFormat="1" ht="27.75" customHeight="1" x14ac:dyDescent="0.3">
      <c r="A646" s="78"/>
      <c r="B646" s="202">
        <v>5</v>
      </c>
      <c r="C646" s="95" t="s">
        <v>2247</v>
      </c>
      <c r="D646" s="264">
        <v>9</v>
      </c>
      <c r="E646" s="93" t="s">
        <v>2247</v>
      </c>
      <c r="F646" s="88">
        <v>2</v>
      </c>
      <c r="G646" s="89" t="s">
        <v>2499</v>
      </c>
      <c r="H646" s="257">
        <v>1</v>
      </c>
      <c r="I646" s="150" t="s">
        <v>2500</v>
      </c>
      <c r="J646" s="91">
        <v>1</v>
      </c>
      <c r="K646" s="178" t="s">
        <v>2498</v>
      </c>
      <c r="L646" s="18" t="s">
        <v>639</v>
      </c>
      <c r="M646" s="427">
        <v>5</v>
      </c>
      <c r="N646" s="428">
        <v>0</v>
      </c>
      <c r="O646" s="382" t="s">
        <v>1744</v>
      </c>
      <c r="P646" s="575" t="s">
        <v>2727</v>
      </c>
    </row>
    <row r="647" spans="1:16" s="214" customFormat="1" x14ac:dyDescent="0.3">
      <c r="A647" s="78"/>
      <c r="B647" s="202">
        <v>5</v>
      </c>
      <c r="C647" s="95"/>
      <c r="D647" s="221">
        <v>9</v>
      </c>
      <c r="E647" s="93"/>
      <c r="F647" s="96">
        <v>2</v>
      </c>
      <c r="G647" s="97"/>
      <c r="H647" s="149">
        <v>1</v>
      </c>
      <c r="I647" s="138"/>
      <c r="J647" s="100">
        <v>2</v>
      </c>
      <c r="K647" s="106" t="s">
        <v>1864</v>
      </c>
      <c r="L647" s="2" t="s">
        <v>640</v>
      </c>
      <c r="M647" s="63">
        <v>5</v>
      </c>
      <c r="N647" s="62">
        <v>0</v>
      </c>
      <c r="O647" s="376" t="s">
        <v>1747</v>
      </c>
      <c r="P647" s="576" t="s">
        <v>2727</v>
      </c>
    </row>
    <row r="648" spans="1:16" s="214" customFormat="1" x14ac:dyDescent="0.3">
      <c r="A648" s="78"/>
      <c r="B648" s="202">
        <v>5</v>
      </c>
      <c r="C648" s="95"/>
      <c r="D648" s="221">
        <v>9</v>
      </c>
      <c r="E648" s="93"/>
      <c r="F648" s="96">
        <v>2</v>
      </c>
      <c r="G648" s="97"/>
      <c r="H648" s="149">
        <v>1</v>
      </c>
      <c r="I648" s="138"/>
      <c r="J648" s="100">
        <v>3</v>
      </c>
      <c r="K648" s="146" t="s">
        <v>2309</v>
      </c>
      <c r="L648" s="2" t="s">
        <v>641</v>
      </c>
      <c r="M648" s="63">
        <v>5</v>
      </c>
      <c r="N648" s="62">
        <v>0</v>
      </c>
      <c r="O648" s="376" t="s">
        <v>1748</v>
      </c>
      <c r="P648" s="576" t="s">
        <v>2727</v>
      </c>
    </row>
    <row r="649" spans="1:16" s="214" customFormat="1" x14ac:dyDescent="0.3">
      <c r="A649" s="78"/>
      <c r="B649" s="202">
        <v>5</v>
      </c>
      <c r="C649" s="95"/>
      <c r="D649" s="221">
        <v>9</v>
      </c>
      <c r="E649" s="93"/>
      <c r="F649" s="96">
        <v>2</v>
      </c>
      <c r="G649" s="97"/>
      <c r="H649" s="149">
        <v>1</v>
      </c>
      <c r="I649" s="138"/>
      <c r="J649" s="100" t="s">
        <v>2753</v>
      </c>
      <c r="K649" s="146" t="s">
        <v>2301</v>
      </c>
      <c r="L649" s="2" t="s">
        <v>642</v>
      </c>
      <c r="M649" s="63">
        <v>5</v>
      </c>
      <c r="N649" s="62">
        <v>0</v>
      </c>
      <c r="O649" s="376" t="s">
        <v>1749</v>
      </c>
      <c r="P649" s="576" t="s">
        <v>2727</v>
      </c>
    </row>
    <row r="650" spans="1:16" s="214" customFormat="1" x14ac:dyDescent="0.3">
      <c r="A650" s="78"/>
      <c r="B650" s="202">
        <v>5</v>
      </c>
      <c r="C650" s="95"/>
      <c r="D650" s="221">
        <v>9</v>
      </c>
      <c r="E650" s="93"/>
      <c r="F650" s="96">
        <v>2</v>
      </c>
      <c r="G650" s="97"/>
      <c r="H650" s="149">
        <v>1</v>
      </c>
      <c r="I650" s="138"/>
      <c r="J650" s="100">
        <v>4</v>
      </c>
      <c r="K650" s="139" t="s">
        <v>2752</v>
      </c>
      <c r="L650" s="2" t="s">
        <v>643</v>
      </c>
      <c r="M650" s="63">
        <v>5</v>
      </c>
      <c r="N650" s="62">
        <v>0</v>
      </c>
      <c r="O650" s="376" t="s">
        <v>1750</v>
      </c>
      <c r="P650" s="576" t="s">
        <v>2727</v>
      </c>
    </row>
    <row r="651" spans="1:16" s="214" customFormat="1" x14ac:dyDescent="0.3">
      <c r="A651" s="78"/>
      <c r="B651" s="202">
        <v>5</v>
      </c>
      <c r="C651" s="95"/>
      <c r="D651" s="221">
        <v>9</v>
      </c>
      <c r="E651" s="93"/>
      <c r="F651" s="96">
        <v>2</v>
      </c>
      <c r="G651" s="97"/>
      <c r="H651" s="149">
        <v>1</v>
      </c>
      <c r="I651" s="138"/>
      <c r="J651" s="100">
        <v>5</v>
      </c>
      <c r="K651" s="139" t="s">
        <v>2501</v>
      </c>
      <c r="L651" s="2" t="s">
        <v>644</v>
      </c>
      <c r="M651" s="63">
        <v>5</v>
      </c>
      <c r="N651" s="62">
        <v>0</v>
      </c>
      <c r="O651" s="376" t="s">
        <v>1751</v>
      </c>
      <c r="P651" s="576" t="s">
        <v>2727</v>
      </c>
    </row>
    <row r="652" spans="1:16" s="214" customFormat="1" x14ac:dyDescent="0.3">
      <c r="A652" s="78"/>
      <c r="B652" s="202">
        <v>5</v>
      </c>
      <c r="C652" s="95"/>
      <c r="D652" s="221">
        <v>9</v>
      </c>
      <c r="E652" s="93"/>
      <c r="F652" s="96">
        <v>2</v>
      </c>
      <c r="G652" s="97"/>
      <c r="H652" s="149">
        <v>1</v>
      </c>
      <c r="I652" s="138"/>
      <c r="J652" s="100">
        <v>6</v>
      </c>
      <c r="K652" s="139" t="s">
        <v>2502</v>
      </c>
      <c r="L652" s="2" t="s">
        <v>645</v>
      </c>
      <c r="M652" s="63">
        <v>5</v>
      </c>
      <c r="N652" s="62">
        <v>0</v>
      </c>
      <c r="O652" s="376" t="s">
        <v>1752</v>
      </c>
      <c r="P652" s="576" t="s">
        <v>2727</v>
      </c>
    </row>
    <row r="653" spans="1:16" s="214" customFormat="1" x14ac:dyDescent="0.3">
      <c r="A653" s="78"/>
      <c r="B653" s="202">
        <v>5</v>
      </c>
      <c r="C653" s="95"/>
      <c r="D653" s="221">
        <v>9</v>
      </c>
      <c r="E653" s="93"/>
      <c r="F653" s="96">
        <v>2</v>
      </c>
      <c r="G653" s="97"/>
      <c r="H653" s="149">
        <v>1</v>
      </c>
      <c r="I653" s="138"/>
      <c r="J653" s="100">
        <v>7</v>
      </c>
      <c r="K653" s="139" t="s">
        <v>1787</v>
      </c>
      <c r="L653" s="2" t="s">
        <v>646</v>
      </c>
      <c r="M653" s="63">
        <v>5</v>
      </c>
      <c r="N653" s="62">
        <v>0</v>
      </c>
      <c r="O653" s="376" t="s">
        <v>1746</v>
      </c>
      <c r="P653" s="576" t="s">
        <v>2727</v>
      </c>
    </row>
    <row r="654" spans="1:16" s="214" customFormat="1" ht="17.25" thickBot="1" x14ac:dyDescent="0.35">
      <c r="A654" s="78"/>
      <c r="B654" s="202">
        <v>5</v>
      </c>
      <c r="C654" s="95"/>
      <c r="D654" s="282">
        <v>9</v>
      </c>
      <c r="E654" s="169"/>
      <c r="F654" s="102">
        <v>2</v>
      </c>
      <c r="G654" s="97"/>
      <c r="H654" s="259">
        <v>1</v>
      </c>
      <c r="I654" s="138"/>
      <c r="J654" s="227">
        <v>8</v>
      </c>
      <c r="K654" s="266" t="s">
        <v>2009</v>
      </c>
      <c r="L654" s="10" t="s">
        <v>647</v>
      </c>
      <c r="M654" s="66">
        <v>5</v>
      </c>
      <c r="N654" s="67">
        <v>0</v>
      </c>
      <c r="O654" s="378" t="s">
        <v>1753</v>
      </c>
      <c r="P654" s="577" t="s">
        <v>2727</v>
      </c>
    </row>
    <row r="655" spans="1:16" s="214" customFormat="1" ht="17.25" customHeight="1" x14ac:dyDescent="0.3">
      <c r="A655" s="78"/>
      <c r="B655" s="202">
        <v>5</v>
      </c>
      <c r="C655" s="95" t="s">
        <v>2247</v>
      </c>
      <c r="D655" s="86">
        <v>10</v>
      </c>
      <c r="E655" s="95" t="s">
        <v>2503</v>
      </c>
      <c r="F655" s="98">
        <v>1</v>
      </c>
      <c r="G655" s="89" t="s">
        <v>2504</v>
      </c>
      <c r="H655" s="264">
        <v>1</v>
      </c>
      <c r="I655" s="150" t="s">
        <v>2505</v>
      </c>
      <c r="J655" s="258">
        <v>1</v>
      </c>
      <c r="K655" s="205" t="s">
        <v>2506</v>
      </c>
      <c r="L655" s="11" t="s">
        <v>648</v>
      </c>
      <c r="M655" s="68">
        <v>5</v>
      </c>
      <c r="N655" s="64">
        <v>0</v>
      </c>
      <c r="O655" s="379" t="s">
        <v>1754</v>
      </c>
      <c r="P655" s="562" t="s">
        <v>2750</v>
      </c>
    </row>
    <row r="656" spans="1:16" s="214" customFormat="1" ht="17.25" thickBot="1" x14ac:dyDescent="0.35">
      <c r="A656" s="78"/>
      <c r="B656" s="202">
        <v>5</v>
      </c>
      <c r="C656" s="95"/>
      <c r="D656" s="94">
        <v>10</v>
      </c>
      <c r="E656" s="95"/>
      <c r="F656" s="96">
        <v>1</v>
      </c>
      <c r="G656" s="97"/>
      <c r="H656" s="217">
        <v>1</v>
      </c>
      <c r="I656" s="138"/>
      <c r="J656" s="184">
        <v>2</v>
      </c>
      <c r="K656" s="171" t="s">
        <v>2507</v>
      </c>
      <c r="L656" s="12" t="s">
        <v>649</v>
      </c>
      <c r="M656" s="69">
        <v>5</v>
      </c>
      <c r="N656" s="65">
        <v>0</v>
      </c>
      <c r="O656" s="380" t="s">
        <v>1755</v>
      </c>
      <c r="P656" s="564" t="s">
        <v>2750</v>
      </c>
    </row>
    <row r="657" spans="1:16" s="214" customFormat="1" ht="18" customHeight="1" x14ac:dyDescent="0.3">
      <c r="A657" s="78"/>
      <c r="B657" s="202">
        <v>5</v>
      </c>
      <c r="C657" s="95"/>
      <c r="D657" s="94">
        <v>10</v>
      </c>
      <c r="E657" s="95"/>
      <c r="F657" s="96">
        <v>1</v>
      </c>
      <c r="G657" s="97"/>
      <c r="H657" s="217">
        <v>2</v>
      </c>
      <c r="I657" s="150" t="s">
        <v>2508</v>
      </c>
      <c r="J657" s="86">
        <v>3</v>
      </c>
      <c r="K657" s="92" t="s">
        <v>2508</v>
      </c>
      <c r="L657" s="11" t="s">
        <v>650</v>
      </c>
      <c r="M657" s="68">
        <v>5</v>
      </c>
      <c r="N657" s="64">
        <v>0</v>
      </c>
      <c r="O657" s="379" t="s">
        <v>1756</v>
      </c>
      <c r="P657" s="562" t="s">
        <v>2750</v>
      </c>
    </row>
    <row r="658" spans="1:16" s="214" customFormat="1" x14ac:dyDescent="0.3">
      <c r="A658" s="78"/>
      <c r="B658" s="202">
        <v>5</v>
      </c>
      <c r="C658" s="95"/>
      <c r="D658" s="94">
        <v>10</v>
      </c>
      <c r="E658" s="95"/>
      <c r="F658" s="96">
        <v>1</v>
      </c>
      <c r="G658" s="97"/>
      <c r="H658" s="217">
        <v>2</v>
      </c>
      <c r="I658" s="138"/>
      <c r="J658" s="140">
        <v>4</v>
      </c>
      <c r="K658" s="101" t="s">
        <v>2509</v>
      </c>
      <c r="L658" s="2" t="s">
        <v>651</v>
      </c>
      <c r="M658" s="63">
        <v>5</v>
      </c>
      <c r="N658" s="62">
        <v>0</v>
      </c>
      <c r="O658" s="376" t="s">
        <v>1757</v>
      </c>
      <c r="P658" s="579" t="s">
        <v>2750</v>
      </c>
    </row>
    <row r="659" spans="1:16" s="214" customFormat="1" ht="17.25" thickBot="1" x14ac:dyDescent="0.35">
      <c r="A659" s="78"/>
      <c r="B659" s="202">
        <v>5</v>
      </c>
      <c r="C659" s="95"/>
      <c r="D659" s="94">
        <v>10</v>
      </c>
      <c r="E659" s="95"/>
      <c r="F659" s="96">
        <v>1</v>
      </c>
      <c r="G659" s="97"/>
      <c r="H659" s="217">
        <v>2</v>
      </c>
      <c r="I659" s="145"/>
      <c r="J659" s="172">
        <v>5</v>
      </c>
      <c r="K659" s="196" t="s">
        <v>2510</v>
      </c>
      <c r="L659" s="12" t="s">
        <v>652</v>
      </c>
      <c r="M659" s="69">
        <v>5</v>
      </c>
      <c r="N659" s="65">
        <v>0</v>
      </c>
      <c r="O659" s="380" t="s">
        <v>1758</v>
      </c>
      <c r="P659" s="564" t="s">
        <v>2750</v>
      </c>
    </row>
    <row r="660" spans="1:16" s="214" customFormat="1" ht="17.25" thickBot="1" x14ac:dyDescent="0.35">
      <c r="A660" s="78"/>
      <c r="B660" s="202">
        <v>5</v>
      </c>
      <c r="C660" s="95"/>
      <c r="D660" s="115">
        <v>10</v>
      </c>
      <c r="E660" s="95"/>
      <c r="F660" s="102">
        <v>1</v>
      </c>
      <c r="G660" s="97"/>
      <c r="H660" s="172">
        <v>3</v>
      </c>
      <c r="I660" s="138" t="s">
        <v>2511</v>
      </c>
      <c r="J660" s="172">
        <v>1</v>
      </c>
      <c r="K660" s="196" t="s">
        <v>2506</v>
      </c>
      <c r="L660" s="17" t="s">
        <v>653</v>
      </c>
      <c r="M660" s="423">
        <v>5</v>
      </c>
      <c r="N660" s="424">
        <v>0</v>
      </c>
      <c r="O660" s="381" t="s">
        <v>1759</v>
      </c>
      <c r="P660" s="561" t="s">
        <v>2750</v>
      </c>
    </row>
    <row r="661" spans="1:16" s="214" customFormat="1" x14ac:dyDescent="0.3">
      <c r="A661" s="78"/>
      <c r="B661" s="202">
        <v>5</v>
      </c>
      <c r="C661" s="95" t="s">
        <v>2247</v>
      </c>
      <c r="D661" s="86">
        <v>10</v>
      </c>
      <c r="E661" s="95" t="s">
        <v>2247</v>
      </c>
      <c r="F661" s="88">
        <v>1</v>
      </c>
      <c r="G661" s="150" t="s">
        <v>2504</v>
      </c>
      <c r="H661" s="137">
        <v>6</v>
      </c>
      <c r="I661" s="219" t="s">
        <v>2512</v>
      </c>
      <c r="J661" s="91">
        <v>1</v>
      </c>
      <c r="K661" s="178" t="s">
        <v>1760</v>
      </c>
      <c r="L661" s="11" t="s">
        <v>654</v>
      </c>
      <c r="M661" s="68">
        <v>5</v>
      </c>
      <c r="N661" s="64">
        <v>0</v>
      </c>
      <c r="O661" s="379" t="s">
        <v>1760</v>
      </c>
      <c r="P661" s="562" t="s">
        <v>2750</v>
      </c>
    </row>
    <row r="662" spans="1:16" s="214" customFormat="1" x14ac:dyDescent="0.3">
      <c r="A662" s="78"/>
      <c r="B662" s="202">
        <v>5</v>
      </c>
      <c r="C662" s="95"/>
      <c r="D662" s="140">
        <v>10</v>
      </c>
      <c r="E662" s="95"/>
      <c r="F662" s="98">
        <v>1</v>
      </c>
      <c r="G662" s="138"/>
      <c r="H662" s="141">
        <v>6</v>
      </c>
      <c r="I662" s="104"/>
      <c r="J662" s="100">
        <v>2</v>
      </c>
      <c r="K662" s="139" t="s">
        <v>1761</v>
      </c>
      <c r="L662" s="2" t="s">
        <v>655</v>
      </c>
      <c r="M662" s="63">
        <v>5</v>
      </c>
      <c r="N662" s="62">
        <v>0</v>
      </c>
      <c r="O662" s="376" t="s">
        <v>1761</v>
      </c>
      <c r="P662" s="579" t="s">
        <v>2750</v>
      </c>
    </row>
    <row r="663" spans="1:16" s="214" customFormat="1" ht="17.25" thickBot="1" x14ac:dyDescent="0.35">
      <c r="A663" s="78"/>
      <c r="B663" s="202">
        <v>5</v>
      </c>
      <c r="C663" s="95"/>
      <c r="D663" s="115">
        <v>10</v>
      </c>
      <c r="E663" s="95"/>
      <c r="F663" s="102">
        <v>1</v>
      </c>
      <c r="G663" s="138"/>
      <c r="H663" s="208">
        <v>6</v>
      </c>
      <c r="I663" s="104"/>
      <c r="J663" s="179">
        <v>3</v>
      </c>
      <c r="K663" s="146" t="s">
        <v>2513</v>
      </c>
      <c r="L663" s="12" t="s">
        <v>656</v>
      </c>
      <c r="M663" s="69">
        <v>5</v>
      </c>
      <c r="N663" s="65">
        <v>0</v>
      </c>
      <c r="O663" s="380" t="s">
        <v>1762</v>
      </c>
      <c r="P663" s="564" t="s">
        <v>2750</v>
      </c>
    </row>
    <row r="664" spans="1:16" s="214" customFormat="1" x14ac:dyDescent="0.3">
      <c r="A664" s="78"/>
      <c r="B664" s="202">
        <v>5</v>
      </c>
      <c r="C664" s="95" t="s">
        <v>2247</v>
      </c>
      <c r="D664" s="86">
        <v>10</v>
      </c>
      <c r="E664" s="95" t="s">
        <v>2247</v>
      </c>
      <c r="F664" s="137">
        <v>2</v>
      </c>
      <c r="G664" s="150" t="s">
        <v>1763</v>
      </c>
      <c r="H664" s="257">
        <v>1</v>
      </c>
      <c r="I664" s="150" t="s">
        <v>1763</v>
      </c>
      <c r="J664" s="91">
        <v>1</v>
      </c>
      <c r="K664" s="178" t="s">
        <v>1763</v>
      </c>
      <c r="L664" s="1" t="s">
        <v>657</v>
      </c>
      <c r="M664" s="72">
        <v>5</v>
      </c>
      <c r="N664" s="73">
        <v>0</v>
      </c>
      <c r="O664" s="382" t="s">
        <v>1763</v>
      </c>
      <c r="P664" s="562" t="s">
        <v>2750</v>
      </c>
    </row>
    <row r="665" spans="1:16" s="214" customFormat="1" x14ac:dyDescent="0.3">
      <c r="A665" s="78"/>
      <c r="B665" s="202">
        <v>5</v>
      </c>
      <c r="C665" s="95"/>
      <c r="D665" s="140">
        <v>10</v>
      </c>
      <c r="E665" s="95"/>
      <c r="F665" s="141">
        <v>2</v>
      </c>
      <c r="G665" s="138"/>
      <c r="H665" s="149">
        <v>1</v>
      </c>
      <c r="I665" s="138"/>
      <c r="J665" s="100">
        <v>2</v>
      </c>
      <c r="K665" s="182" t="s">
        <v>1764</v>
      </c>
      <c r="L665" s="2" t="s">
        <v>658</v>
      </c>
      <c r="M665" s="63">
        <v>5</v>
      </c>
      <c r="N665" s="62">
        <v>0</v>
      </c>
      <c r="O665" s="376" t="s">
        <v>1764</v>
      </c>
      <c r="P665" s="579" t="s">
        <v>2750</v>
      </c>
    </row>
    <row r="666" spans="1:16" s="214" customFormat="1" ht="17.25" thickBot="1" x14ac:dyDescent="0.35">
      <c r="A666" s="78"/>
      <c r="B666" s="202">
        <v>5</v>
      </c>
      <c r="C666" s="95"/>
      <c r="D666" s="172">
        <v>10</v>
      </c>
      <c r="E666" s="95"/>
      <c r="F666" s="208">
        <v>2</v>
      </c>
      <c r="G666" s="138"/>
      <c r="H666" s="259">
        <v>1</v>
      </c>
      <c r="I666" s="138"/>
      <c r="J666" s="227">
        <v>3</v>
      </c>
      <c r="K666" s="425" t="s">
        <v>2513</v>
      </c>
      <c r="L666" s="10" t="s">
        <v>659</v>
      </c>
      <c r="M666" s="66">
        <v>5</v>
      </c>
      <c r="N666" s="67">
        <v>0</v>
      </c>
      <c r="O666" s="378" t="s">
        <v>1762</v>
      </c>
      <c r="P666" s="564" t="s">
        <v>2750</v>
      </c>
    </row>
    <row r="667" spans="1:16" s="214" customFormat="1" x14ac:dyDescent="0.3">
      <c r="A667" s="78"/>
      <c r="B667" s="202">
        <v>5</v>
      </c>
      <c r="C667" s="95" t="s">
        <v>2247</v>
      </c>
      <c r="D667" s="86">
        <v>10</v>
      </c>
      <c r="E667" s="95" t="s">
        <v>2247</v>
      </c>
      <c r="F667" s="88">
        <v>3</v>
      </c>
      <c r="G667" s="150" t="s">
        <v>2514</v>
      </c>
      <c r="H667" s="257">
        <v>1</v>
      </c>
      <c r="I667" s="150" t="s">
        <v>2514</v>
      </c>
      <c r="J667" s="91">
        <v>1</v>
      </c>
      <c r="K667" s="229" t="s">
        <v>1765</v>
      </c>
      <c r="L667" s="11" t="s">
        <v>660</v>
      </c>
      <c r="M667" s="68">
        <v>5</v>
      </c>
      <c r="N667" s="64">
        <v>0</v>
      </c>
      <c r="O667" s="379" t="s">
        <v>1765</v>
      </c>
      <c r="P667" s="562" t="s">
        <v>2750</v>
      </c>
    </row>
    <row r="668" spans="1:16" s="214" customFormat="1" x14ac:dyDescent="0.3">
      <c r="A668" s="78"/>
      <c r="B668" s="202">
        <v>5</v>
      </c>
      <c r="C668" s="95"/>
      <c r="D668" s="140">
        <v>10</v>
      </c>
      <c r="E668" s="95"/>
      <c r="F668" s="98">
        <v>3</v>
      </c>
      <c r="G668" s="138"/>
      <c r="H668" s="149">
        <v>1</v>
      </c>
      <c r="I668" s="138"/>
      <c r="J668" s="100">
        <v>2</v>
      </c>
      <c r="K668" s="230" t="s">
        <v>1766</v>
      </c>
      <c r="L668" s="2" t="s">
        <v>661</v>
      </c>
      <c r="M668" s="63">
        <v>5</v>
      </c>
      <c r="N668" s="62">
        <v>0</v>
      </c>
      <c r="O668" s="376" t="s">
        <v>1766</v>
      </c>
      <c r="P668" s="579" t="s">
        <v>2750</v>
      </c>
    </row>
    <row r="669" spans="1:16" s="214" customFormat="1" ht="15.75" customHeight="1" x14ac:dyDescent="0.3">
      <c r="A669" s="78"/>
      <c r="B669" s="202">
        <v>5</v>
      </c>
      <c r="C669" s="95"/>
      <c r="D669" s="140">
        <v>10</v>
      </c>
      <c r="E669" s="95"/>
      <c r="F669" s="98">
        <v>3</v>
      </c>
      <c r="G669" s="138"/>
      <c r="H669" s="149">
        <v>1</v>
      </c>
      <c r="I669" s="138"/>
      <c r="J669" s="100">
        <v>3</v>
      </c>
      <c r="K669" s="230" t="s">
        <v>2515</v>
      </c>
      <c r="L669" s="2" t="s">
        <v>662</v>
      </c>
      <c r="M669" s="63">
        <v>5</v>
      </c>
      <c r="N669" s="62">
        <v>0</v>
      </c>
      <c r="O669" s="376" t="s">
        <v>1767</v>
      </c>
      <c r="P669" s="579" t="s">
        <v>2750</v>
      </c>
    </row>
    <row r="670" spans="1:16" s="214" customFormat="1" ht="17.25" thickBot="1" x14ac:dyDescent="0.35">
      <c r="A670" s="78"/>
      <c r="B670" s="202">
        <v>5</v>
      </c>
      <c r="C670" s="95"/>
      <c r="D670" s="172">
        <v>10</v>
      </c>
      <c r="E670" s="95"/>
      <c r="F670" s="117">
        <v>3</v>
      </c>
      <c r="G670" s="138"/>
      <c r="H670" s="259">
        <v>1</v>
      </c>
      <c r="I670" s="138"/>
      <c r="J670" s="227">
        <v>4</v>
      </c>
      <c r="K670" s="426" t="s">
        <v>2513</v>
      </c>
      <c r="L670" s="12" t="s">
        <v>663</v>
      </c>
      <c r="M670" s="69">
        <v>5</v>
      </c>
      <c r="N670" s="65">
        <v>0</v>
      </c>
      <c r="O670" s="380" t="s">
        <v>1762</v>
      </c>
      <c r="P670" s="564" t="s">
        <v>2750</v>
      </c>
    </row>
    <row r="671" spans="1:16" s="214" customFormat="1" x14ac:dyDescent="0.3">
      <c r="A671" s="78"/>
      <c r="B671" s="202">
        <v>5</v>
      </c>
      <c r="C671" s="95" t="s">
        <v>2247</v>
      </c>
      <c r="D671" s="86">
        <v>10</v>
      </c>
      <c r="E671" s="95" t="s">
        <v>2247</v>
      </c>
      <c r="F671" s="141">
        <v>4</v>
      </c>
      <c r="G671" s="150" t="s">
        <v>2516</v>
      </c>
      <c r="H671" s="149">
        <v>1</v>
      </c>
      <c r="I671" s="150" t="s">
        <v>2516</v>
      </c>
      <c r="J671" s="100">
        <v>1</v>
      </c>
      <c r="K671" s="139" t="s">
        <v>1768</v>
      </c>
      <c r="L671" s="1" t="s">
        <v>664</v>
      </c>
      <c r="M671" s="72">
        <v>5</v>
      </c>
      <c r="N671" s="73">
        <v>0</v>
      </c>
      <c r="O671" s="382" t="s">
        <v>1768</v>
      </c>
      <c r="P671" s="562" t="s">
        <v>2750</v>
      </c>
    </row>
    <row r="672" spans="1:16" s="214" customFormat="1" ht="17.25" thickBot="1" x14ac:dyDescent="0.35">
      <c r="A672" s="78"/>
      <c r="B672" s="202">
        <v>5</v>
      </c>
      <c r="C672" s="95"/>
      <c r="D672" s="115">
        <v>10</v>
      </c>
      <c r="E672" s="95"/>
      <c r="F672" s="272">
        <v>4</v>
      </c>
      <c r="G672" s="138"/>
      <c r="H672" s="153">
        <v>1</v>
      </c>
      <c r="I672" s="138"/>
      <c r="J672" s="155">
        <v>2</v>
      </c>
      <c r="K672" s="146" t="s">
        <v>2513</v>
      </c>
      <c r="L672" s="10" t="s">
        <v>665</v>
      </c>
      <c r="M672" s="66">
        <v>5</v>
      </c>
      <c r="N672" s="67">
        <v>0</v>
      </c>
      <c r="O672" s="378" t="s">
        <v>1762</v>
      </c>
      <c r="P672" s="564" t="s">
        <v>2750</v>
      </c>
    </row>
    <row r="673" spans="1:16" s="214" customFormat="1" x14ac:dyDescent="0.3">
      <c r="A673" s="78"/>
      <c r="B673" s="202">
        <v>5</v>
      </c>
      <c r="C673" s="95" t="s">
        <v>2247</v>
      </c>
      <c r="D673" s="86">
        <v>10</v>
      </c>
      <c r="E673" s="95" t="s">
        <v>2247</v>
      </c>
      <c r="F673" s="137">
        <v>5</v>
      </c>
      <c r="G673" s="150" t="s">
        <v>2517</v>
      </c>
      <c r="H673" s="257">
        <v>1</v>
      </c>
      <c r="I673" s="150" t="s">
        <v>2518</v>
      </c>
      <c r="J673" s="91">
        <v>1</v>
      </c>
      <c r="K673" s="178" t="s">
        <v>1769</v>
      </c>
      <c r="L673" s="11" t="s">
        <v>666</v>
      </c>
      <c r="M673" s="68">
        <v>5</v>
      </c>
      <c r="N673" s="64">
        <v>0</v>
      </c>
      <c r="O673" s="379" t="s">
        <v>1769</v>
      </c>
      <c r="P673" s="402" t="s">
        <v>2750</v>
      </c>
    </row>
    <row r="674" spans="1:16" s="214" customFormat="1" x14ac:dyDescent="0.3">
      <c r="A674" s="78"/>
      <c r="B674" s="202">
        <v>5</v>
      </c>
      <c r="C674" s="95"/>
      <c r="D674" s="94">
        <v>10</v>
      </c>
      <c r="E674" s="95"/>
      <c r="F674" s="211">
        <v>5</v>
      </c>
      <c r="G674" s="138"/>
      <c r="H674" s="149">
        <v>1</v>
      </c>
      <c r="I674" s="138"/>
      <c r="J674" s="142">
        <v>2</v>
      </c>
      <c r="K674" s="143" t="s">
        <v>1770</v>
      </c>
      <c r="L674" s="2" t="s">
        <v>667</v>
      </c>
      <c r="M674" s="63">
        <v>5</v>
      </c>
      <c r="N674" s="62">
        <v>0</v>
      </c>
      <c r="O674" s="376" t="s">
        <v>1770</v>
      </c>
      <c r="P674" s="402" t="s">
        <v>2750</v>
      </c>
    </row>
    <row r="675" spans="1:16" s="214" customFormat="1" ht="17.25" thickBot="1" x14ac:dyDescent="0.35">
      <c r="A675" s="78"/>
      <c r="B675" s="202">
        <v>5</v>
      </c>
      <c r="C675" s="95"/>
      <c r="D675" s="115">
        <v>10</v>
      </c>
      <c r="E675" s="95"/>
      <c r="F675" s="263">
        <v>5</v>
      </c>
      <c r="G675" s="138"/>
      <c r="H675" s="259">
        <v>1</v>
      </c>
      <c r="I675" s="138"/>
      <c r="J675" s="179">
        <v>3</v>
      </c>
      <c r="K675" s="146" t="s">
        <v>2513</v>
      </c>
      <c r="L675" s="12" t="s">
        <v>668</v>
      </c>
      <c r="M675" s="69">
        <v>5</v>
      </c>
      <c r="N675" s="65">
        <v>0</v>
      </c>
      <c r="O675" s="380" t="s">
        <v>1762</v>
      </c>
      <c r="P675" s="404" t="s">
        <v>2750</v>
      </c>
    </row>
    <row r="676" spans="1:16" s="214" customFormat="1" x14ac:dyDescent="0.3">
      <c r="A676" s="78"/>
      <c r="B676" s="202">
        <v>5</v>
      </c>
      <c r="C676" s="95"/>
      <c r="D676" s="86">
        <v>10</v>
      </c>
      <c r="E676" s="95"/>
      <c r="F676" s="137">
        <v>5</v>
      </c>
      <c r="G676" s="138"/>
      <c r="H676" s="137">
        <v>2</v>
      </c>
      <c r="I676" s="150" t="s">
        <v>2519</v>
      </c>
      <c r="J676" s="91">
        <v>1</v>
      </c>
      <c r="K676" s="178" t="s">
        <v>1769</v>
      </c>
      <c r="L676" s="1" t="s">
        <v>669</v>
      </c>
      <c r="M676" s="72">
        <v>5</v>
      </c>
      <c r="N676" s="73">
        <v>0</v>
      </c>
      <c r="O676" s="382" t="s">
        <v>1769</v>
      </c>
      <c r="P676" s="562" t="s">
        <v>2750</v>
      </c>
    </row>
    <row r="677" spans="1:16" s="214" customFormat="1" ht="17.25" thickBot="1" x14ac:dyDescent="0.35">
      <c r="A677" s="78"/>
      <c r="B677" s="202">
        <v>5</v>
      </c>
      <c r="C677" s="95"/>
      <c r="D677" s="186">
        <v>10</v>
      </c>
      <c r="E677" s="95"/>
      <c r="F677" s="144">
        <v>5</v>
      </c>
      <c r="G677" s="138"/>
      <c r="H677" s="208">
        <v>2</v>
      </c>
      <c r="I677" s="138"/>
      <c r="J677" s="227">
        <v>3</v>
      </c>
      <c r="K677" s="146" t="s">
        <v>2513</v>
      </c>
      <c r="L677" s="10" t="s">
        <v>670</v>
      </c>
      <c r="M677" s="66">
        <v>5</v>
      </c>
      <c r="N677" s="67">
        <v>0</v>
      </c>
      <c r="O677" s="378" t="s">
        <v>1762</v>
      </c>
      <c r="P677" s="564" t="s">
        <v>2750</v>
      </c>
    </row>
    <row r="678" spans="1:16" s="214" customFormat="1" x14ac:dyDescent="0.3">
      <c r="A678" s="78"/>
      <c r="B678" s="202">
        <v>5</v>
      </c>
      <c r="C678" s="95" t="s">
        <v>2247</v>
      </c>
      <c r="D678" s="86">
        <v>10</v>
      </c>
      <c r="E678" s="95" t="s">
        <v>2247</v>
      </c>
      <c r="F678" s="88">
        <v>6</v>
      </c>
      <c r="G678" s="89" t="s">
        <v>2520</v>
      </c>
      <c r="H678" s="86">
        <v>1</v>
      </c>
      <c r="I678" s="150" t="s">
        <v>2521</v>
      </c>
      <c r="J678" s="86">
        <v>1</v>
      </c>
      <c r="K678" s="178" t="s">
        <v>1771</v>
      </c>
      <c r="L678" s="11" t="s">
        <v>671</v>
      </c>
      <c r="M678" s="68">
        <v>5</v>
      </c>
      <c r="N678" s="64">
        <v>0</v>
      </c>
      <c r="O678" s="379" t="s">
        <v>1771</v>
      </c>
      <c r="P678" s="402" t="s">
        <v>2750</v>
      </c>
    </row>
    <row r="679" spans="1:16" s="214" customFormat="1" ht="17.25" thickBot="1" x14ac:dyDescent="0.35">
      <c r="A679" s="78"/>
      <c r="B679" s="202">
        <v>5</v>
      </c>
      <c r="C679" s="95"/>
      <c r="D679" s="94">
        <v>10</v>
      </c>
      <c r="E679" s="95"/>
      <c r="F679" s="96">
        <v>6</v>
      </c>
      <c r="G679" s="97"/>
      <c r="H679" s="172">
        <v>1</v>
      </c>
      <c r="I679" s="138"/>
      <c r="J679" s="172">
        <v>3</v>
      </c>
      <c r="K679" s="426" t="s">
        <v>2513</v>
      </c>
      <c r="L679" s="12" t="s">
        <v>672</v>
      </c>
      <c r="M679" s="69">
        <v>5</v>
      </c>
      <c r="N679" s="65">
        <v>0</v>
      </c>
      <c r="O679" s="380" t="s">
        <v>1762</v>
      </c>
      <c r="P679" s="404" t="s">
        <v>2750</v>
      </c>
    </row>
    <row r="680" spans="1:16" s="214" customFormat="1" x14ac:dyDescent="0.3">
      <c r="A680" s="78"/>
      <c r="B680" s="202">
        <v>5</v>
      </c>
      <c r="C680" s="95"/>
      <c r="D680" s="94">
        <v>10</v>
      </c>
      <c r="E680" s="95"/>
      <c r="F680" s="96">
        <v>6</v>
      </c>
      <c r="G680" s="97"/>
      <c r="H680" s="217">
        <v>2</v>
      </c>
      <c r="I680" s="150" t="s">
        <v>1772</v>
      </c>
      <c r="J680" s="220">
        <v>2</v>
      </c>
      <c r="K680" s="139" t="s">
        <v>1772</v>
      </c>
      <c r="L680" s="1" t="s">
        <v>673</v>
      </c>
      <c r="M680" s="72">
        <v>5</v>
      </c>
      <c r="N680" s="73">
        <v>0</v>
      </c>
      <c r="O680" s="382" t="s">
        <v>1772</v>
      </c>
      <c r="P680" s="562" t="s">
        <v>2750</v>
      </c>
    </row>
    <row r="681" spans="1:16" s="214" customFormat="1" ht="17.25" thickBot="1" x14ac:dyDescent="0.35">
      <c r="A681" s="78"/>
      <c r="B681" s="202">
        <v>5</v>
      </c>
      <c r="C681" s="95"/>
      <c r="D681" s="115">
        <v>10</v>
      </c>
      <c r="E681" s="95"/>
      <c r="F681" s="116">
        <v>6</v>
      </c>
      <c r="G681" s="97"/>
      <c r="H681" s="265">
        <v>2</v>
      </c>
      <c r="I681" s="138"/>
      <c r="J681" s="209">
        <v>3</v>
      </c>
      <c r="K681" s="146" t="s">
        <v>2513</v>
      </c>
      <c r="L681" s="12" t="s">
        <v>674</v>
      </c>
      <c r="M681" s="69">
        <v>5</v>
      </c>
      <c r="N681" s="65">
        <v>0</v>
      </c>
      <c r="O681" s="380" t="s">
        <v>1762</v>
      </c>
      <c r="P681" s="564" t="s">
        <v>2750</v>
      </c>
    </row>
    <row r="682" spans="1:16" s="214" customFormat="1" ht="18" customHeight="1" x14ac:dyDescent="0.3">
      <c r="A682" s="78"/>
      <c r="B682" s="202">
        <v>5</v>
      </c>
      <c r="C682" s="95" t="s">
        <v>2247</v>
      </c>
      <c r="D682" s="140">
        <v>10</v>
      </c>
      <c r="E682" s="95" t="s">
        <v>2247</v>
      </c>
      <c r="F682" s="137">
        <v>7</v>
      </c>
      <c r="G682" s="150" t="s">
        <v>2522</v>
      </c>
      <c r="H682" s="88">
        <v>1</v>
      </c>
      <c r="I682" s="150" t="s">
        <v>2523</v>
      </c>
      <c r="J682" s="258">
        <v>1</v>
      </c>
      <c r="K682" s="178" t="s">
        <v>1773</v>
      </c>
      <c r="L682" s="1" t="s">
        <v>675</v>
      </c>
      <c r="M682" s="72">
        <v>5</v>
      </c>
      <c r="N682" s="73">
        <v>0</v>
      </c>
      <c r="O682" s="382" t="s">
        <v>1773</v>
      </c>
      <c r="P682" s="402" t="s">
        <v>2750</v>
      </c>
    </row>
    <row r="683" spans="1:16" s="214" customFormat="1" ht="17.25" thickBot="1" x14ac:dyDescent="0.35">
      <c r="A683" s="78"/>
      <c r="B683" s="202">
        <v>5</v>
      </c>
      <c r="C683" s="95"/>
      <c r="D683" s="94">
        <v>10</v>
      </c>
      <c r="E683" s="95"/>
      <c r="F683" s="211">
        <v>7</v>
      </c>
      <c r="G683" s="138"/>
      <c r="H683" s="98">
        <v>1</v>
      </c>
      <c r="I683" s="138"/>
      <c r="J683" s="184">
        <v>4</v>
      </c>
      <c r="K683" s="425" t="s">
        <v>2513</v>
      </c>
      <c r="L683" s="10" t="s">
        <v>676</v>
      </c>
      <c r="M683" s="66">
        <v>5</v>
      </c>
      <c r="N683" s="67">
        <v>0</v>
      </c>
      <c r="O683" s="378" t="s">
        <v>1762</v>
      </c>
      <c r="P683" s="404" t="s">
        <v>2750</v>
      </c>
    </row>
    <row r="684" spans="1:16" s="214" customFormat="1" x14ac:dyDescent="0.3">
      <c r="A684" s="78"/>
      <c r="B684" s="202">
        <v>5</v>
      </c>
      <c r="C684" s="95"/>
      <c r="D684" s="94">
        <v>10</v>
      </c>
      <c r="E684" s="95"/>
      <c r="F684" s="211">
        <v>7</v>
      </c>
      <c r="G684" s="138"/>
      <c r="H684" s="98">
        <v>2</v>
      </c>
      <c r="I684" s="150" t="s">
        <v>1774</v>
      </c>
      <c r="J684" s="86">
        <v>2</v>
      </c>
      <c r="K684" s="178" t="s">
        <v>1774</v>
      </c>
      <c r="L684" s="11" t="s">
        <v>677</v>
      </c>
      <c r="M684" s="68">
        <v>5</v>
      </c>
      <c r="N684" s="64">
        <v>0</v>
      </c>
      <c r="O684" s="379" t="s">
        <v>1774</v>
      </c>
      <c r="P684" s="562" t="s">
        <v>2750</v>
      </c>
    </row>
    <row r="685" spans="1:16" s="214" customFormat="1" ht="17.25" thickBot="1" x14ac:dyDescent="0.35">
      <c r="A685" s="78"/>
      <c r="B685" s="202">
        <v>5</v>
      </c>
      <c r="C685" s="95"/>
      <c r="D685" s="94">
        <v>10</v>
      </c>
      <c r="E685" s="95"/>
      <c r="F685" s="211">
        <v>7</v>
      </c>
      <c r="G685" s="138"/>
      <c r="H685" s="98">
        <v>2</v>
      </c>
      <c r="I685" s="138"/>
      <c r="J685" s="115">
        <v>4</v>
      </c>
      <c r="K685" s="426" t="s">
        <v>2513</v>
      </c>
      <c r="L685" s="12" t="s">
        <v>678</v>
      </c>
      <c r="M685" s="69">
        <v>5</v>
      </c>
      <c r="N685" s="65">
        <v>0</v>
      </c>
      <c r="O685" s="380" t="s">
        <v>1762</v>
      </c>
      <c r="P685" s="564" t="s">
        <v>2750</v>
      </c>
    </row>
    <row r="686" spans="1:16" s="214" customFormat="1" x14ac:dyDescent="0.3">
      <c r="A686" s="78"/>
      <c r="B686" s="202">
        <v>5</v>
      </c>
      <c r="C686" s="95"/>
      <c r="D686" s="94">
        <v>10</v>
      </c>
      <c r="E686" s="95"/>
      <c r="F686" s="211">
        <v>7</v>
      </c>
      <c r="G686" s="138"/>
      <c r="H686" s="98">
        <v>3</v>
      </c>
      <c r="I686" s="150" t="s">
        <v>2524</v>
      </c>
      <c r="J686" s="220">
        <v>3</v>
      </c>
      <c r="K686" s="139" t="s">
        <v>1775</v>
      </c>
      <c r="L686" s="1" t="s">
        <v>679</v>
      </c>
      <c r="M686" s="72">
        <v>5</v>
      </c>
      <c r="N686" s="73">
        <v>0</v>
      </c>
      <c r="O686" s="382" t="s">
        <v>1775</v>
      </c>
      <c r="P686" s="402" t="s">
        <v>2750</v>
      </c>
    </row>
    <row r="687" spans="1:16" s="214" customFormat="1" ht="17.25" thickBot="1" x14ac:dyDescent="0.35">
      <c r="A687" s="78"/>
      <c r="B687" s="202">
        <v>5</v>
      </c>
      <c r="C687" s="95"/>
      <c r="D687" s="186">
        <v>10</v>
      </c>
      <c r="E687" s="95"/>
      <c r="F687" s="272">
        <v>7</v>
      </c>
      <c r="G687" s="138"/>
      <c r="H687" s="117">
        <v>3</v>
      </c>
      <c r="I687" s="138"/>
      <c r="J687" s="119">
        <v>4</v>
      </c>
      <c r="K687" s="425" t="s">
        <v>2513</v>
      </c>
      <c r="L687" s="10" t="s">
        <v>680</v>
      </c>
      <c r="M687" s="66">
        <v>5</v>
      </c>
      <c r="N687" s="67">
        <v>0</v>
      </c>
      <c r="O687" s="378" t="s">
        <v>1762</v>
      </c>
      <c r="P687" s="404" t="s">
        <v>2750</v>
      </c>
    </row>
    <row r="688" spans="1:16" s="214" customFormat="1" ht="18.600000000000001" customHeight="1" x14ac:dyDescent="0.3">
      <c r="A688" s="78"/>
      <c r="B688" s="202">
        <v>5</v>
      </c>
      <c r="C688" s="95" t="s">
        <v>2247</v>
      </c>
      <c r="D688" s="86">
        <v>10</v>
      </c>
      <c r="E688" s="95" t="s">
        <v>2247</v>
      </c>
      <c r="F688" s="88">
        <v>8</v>
      </c>
      <c r="G688" s="89" t="s">
        <v>2525</v>
      </c>
      <c r="H688" s="218">
        <v>1</v>
      </c>
      <c r="I688" s="150" t="s">
        <v>1776</v>
      </c>
      <c r="J688" s="86">
        <v>1</v>
      </c>
      <c r="K688" s="178" t="s">
        <v>1776</v>
      </c>
      <c r="L688" s="11" t="s">
        <v>681</v>
      </c>
      <c r="M688" s="68">
        <v>5</v>
      </c>
      <c r="N688" s="64">
        <v>0</v>
      </c>
      <c r="O688" s="379" t="s">
        <v>1776</v>
      </c>
      <c r="P688" s="562" t="s">
        <v>2750</v>
      </c>
    </row>
    <row r="689" spans="1:16" s="214" customFormat="1" ht="17.25" thickBot="1" x14ac:dyDescent="0.35">
      <c r="A689" s="78"/>
      <c r="B689" s="202">
        <v>5</v>
      </c>
      <c r="C689" s="95"/>
      <c r="D689" s="94">
        <v>10</v>
      </c>
      <c r="E689" s="95"/>
      <c r="F689" s="96">
        <v>8</v>
      </c>
      <c r="G689" s="97"/>
      <c r="H689" s="218">
        <v>1</v>
      </c>
      <c r="I689" s="138"/>
      <c r="J689" s="172">
        <v>3</v>
      </c>
      <c r="K689" s="426" t="s">
        <v>2513</v>
      </c>
      <c r="L689" s="12" t="s">
        <v>682</v>
      </c>
      <c r="M689" s="69">
        <v>5</v>
      </c>
      <c r="N689" s="65">
        <v>0</v>
      </c>
      <c r="O689" s="380" t="s">
        <v>1762</v>
      </c>
      <c r="P689" s="564" t="s">
        <v>2750</v>
      </c>
    </row>
    <row r="690" spans="1:16" s="214" customFormat="1" x14ac:dyDescent="0.3">
      <c r="A690" s="78"/>
      <c r="B690" s="202">
        <v>5</v>
      </c>
      <c r="C690" s="95"/>
      <c r="D690" s="94">
        <v>10</v>
      </c>
      <c r="E690" s="95"/>
      <c r="F690" s="96">
        <v>8</v>
      </c>
      <c r="G690" s="97"/>
      <c r="H690" s="218">
        <v>2</v>
      </c>
      <c r="I690" s="150" t="s">
        <v>1777</v>
      </c>
      <c r="J690" s="220">
        <v>2</v>
      </c>
      <c r="K690" s="139" t="s">
        <v>1777</v>
      </c>
      <c r="L690" s="1" t="s">
        <v>683</v>
      </c>
      <c r="M690" s="72">
        <v>5</v>
      </c>
      <c r="N690" s="73">
        <v>0</v>
      </c>
      <c r="O690" s="382" t="s">
        <v>1777</v>
      </c>
      <c r="P690" s="402" t="s">
        <v>2750</v>
      </c>
    </row>
    <row r="691" spans="1:16" s="214" customFormat="1" ht="17.25" thickBot="1" x14ac:dyDescent="0.35">
      <c r="A691" s="78"/>
      <c r="B691" s="202">
        <v>5</v>
      </c>
      <c r="C691" s="95"/>
      <c r="D691" s="94">
        <v>10</v>
      </c>
      <c r="E691" s="95"/>
      <c r="F691" s="96">
        <v>8</v>
      </c>
      <c r="G691" s="97"/>
      <c r="H691" s="218">
        <v>2</v>
      </c>
      <c r="I691" s="138"/>
      <c r="J691" s="119">
        <v>3</v>
      </c>
      <c r="K691" s="425" t="s">
        <v>2513</v>
      </c>
      <c r="L691" s="10" t="s">
        <v>684</v>
      </c>
      <c r="M691" s="66">
        <v>5</v>
      </c>
      <c r="N691" s="67">
        <v>0</v>
      </c>
      <c r="O691" s="378" t="s">
        <v>1762</v>
      </c>
      <c r="P691" s="404" t="s">
        <v>2750</v>
      </c>
    </row>
    <row r="692" spans="1:16" s="214" customFormat="1" x14ac:dyDescent="0.3">
      <c r="A692" s="78"/>
      <c r="B692" s="202">
        <v>5</v>
      </c>
      <c r="C692" s="95"/>
      <c r="D692" s="94">
        <v>10</v>
      </c>
      <c r="E692" s="95"/>
      <c r="F692" s="96">
        <v>8</v>
      </c>
      <c r="G692" s="97"/>
      <c r="H692" s="218">
        <v>3</v>
      </c>
      <c r="I692" s="150" t="s">
        <v>1778</v>
      </c>
      <c r="J692" s="86">
        <v>3</v>
      </c>
      <c r="K692" s="178" t="s">
        <v>1778</v>
      </c>
      <c r="L692" s="11" t="s">
        <v>685</v>
      </c>
      <c r="M692" s="68">
        <v>5</v>
      </c>
      <c r="N692" s="64">
        <v>0</v>
      </c>
      <c r="O692" s="379" t="s">
        <v>1778</v>
      </c>
      <c r="P692" s="562" t="s">
        <v>2750</v>
      </c>
    </row>
    <row r="693" spans="1:16" s="214" customFormat="1" ht="17.25" thickBot="1" x14ac:dyDescent="0.35">
      <c r="A693" s="78"/>
      <c r="B693" s="202">
        <v>5</v>
      </c>
      <c r="C693" s="95"/>
      <c r="D693" s="187">
        <v>10</v>
      </c>
      <c r="E693" s="95"/>
      <c r="F693" s="116">
        <v>8</v>
      </c>
      <c r="G693" s="97"/>
      <c r="H693" s="223">
        <v>3</v>
      </c>
      <c r="I693" s="138"/>
      <c r="J693" s="115">
        <v>3</v>
      </c>
      <c r="K693" s="426" t="s">
        <v>2513</v>
      </c>
      <c r="L693" s="43" t="s">
        <v>686</v>
      </c>
      <c r="M693" s="69">
        <v>5</v>
      </c>
      <c r="N693" s="65">
        <v>0</v>
      </c>
      <c r="O693" s="380" t="s">
        <v>1762</v>
      </c>
      <c r="P693" s="564" t="s">
        <v>2750</v>
      </c>
    </row>
    <row r="694" spans="1:16" s="214" customFormat="1" ht="19.5" customHeight="1" x14ac:dyDescent="0.3">
      <c r="A694" s="78"/>
      <c r="B694" s="202">
        <v>5</v>
      </c>
      <c r="C694" s="95" t="s">
        <v>2247</v>
      </c>
      <c r="D694" s="86">
        <v>10</v>
      </c>
      <c r="E694" s="95" t="s">
        <v>2247</v>
      </c>
      <c r="F694" s="88">
        <v>9</v>
      </c>
      <c r="G694" s="89" t="s">
        <v>1779</v>
      </c>
      <c r="H694" s="137">
        <v>1</v>
      </c>
      <c r="I694" s="150" t="s">
        <v>2526</v>
      </c>
      <c r="J694" s="91" t="s">
        <v>2732</v>
      </c>
      <c r="K694" s="178" t="s">
        <v>1779</v>
      </c>
      <c r="L694" s="11" t="s">
        <v>687</v>
      </c>
      <c r="M694" s="68">
        <v>5</v>
      </c>
      <c r="N694" s="64">
        <v>0</v>
      </c>
      <c r="O694" s="379" t="s">
        <v>1779</v>
      </c>
      <c r="P694" s="402" t="s">
        <v>2750</v>
      </c>
    </row>
    <row r="695" spans="1:16" s="214" customFormat="1" ht="17.25" thickBot="1" x14ac:dyDescent="0.35">
      <c r="A695" s="78"/>
      <c r="B695" s="202">
        <v>5</v>
      </c>
      <c r="C695" s="95"/>
      <c r="D695" s="94">
        <v>10</v>
      </c>
      <c r="E695" s="95"/>
      <c r="F695" s="96">
        <v>9</v>
      </c>
      <c r="G695" s="97"/>
      <c r="H695" s="141">
        <v>1</v>
      </c>
      <c r="I695" s="138"/>
      <c r="J695" s="155">
        <v>2</v>
      </c>
      <c r="K695" s="425" t="s">
        <v>2513</v>
      </c>
      <c r="L695" s="10" t="s">
        <v>688</v>
      </c>
      <c r="M695" s="66">
        <v>5</v>
      </c>
      <c r="N695" s="67">
        <v>0</v>
      </c>
      <c r="O695" s="378" t="s">
        <v>1762</v>
      </c>
      <c r="P695" s="404" t="s">
        <v>2750</v>
      </c>
    </row>
    <row r="696" spans="1:16" s="214" customFormat="1" x14ac:dyDescent="0.3">
      <c r="A696" s="78"/>
      <c r="B696" s="202">
        <v>5</v>
      </c>
      <c r="C696" s="95"/>
      <c r="D696" s="94">
        <v>10</v>
      </c>
      <c r="E696" s="95"/>
      <c r="F696" s="96">
        <v>9</v>
      </c>
      <c r="G696" s="97"/>
      <c r="H696" s="141">
        <v>2</v>
      </c>
      <c r="I696" s="150" t="s">
        <v>1780</v>
      </c>
      <c r="J696" s="88" t="s">
        <v>2731</v>
      </c>
      <c r="K696" s="178" t="s">
        <v>1780</v>
      </c>
      <c r="L696" s="11" t="s">
        <v>689</v>
      </c>
      <c r="M696" s="68">
        <v>5</v>
      </c>
      <c r="N696" s="64">
        <v>0</v>
      </c>
      <c r="O696" s="379" t="s">
        <v>1780</v>
      </c>
      <c r="P696" s="562" t="s">
        <v>2750</v>
      </c>
    </row>
    <row r="697" spans="1:16" s="214" customFormat="1" ht="17.25" thickBot="1" x14ac:dyDescent="0.35">
      <c r="A697" s="78"/>
      <c r="B697" s="202">
        <v>5</v>
      </c>
      <c r="C697" s="95"/>
      <c r="D697" s="94">
        <v>10</v>
      </c>
      <c r="E697" s="95"/>
      <c r="F697" s="96">
        <v>9</v>
      </c>
      <c r="G697" s="97"/>
      <c r="H697" s="141">
        <v>2</v>
      </c>
      <c r="I697" s="145"/>
      <c r="J697" s="102">
        <v>2</v>
      </c>
      <c r="K697" s="426" t="s">
        <v>2513</v>
      </c>
      <c r="L697" s="12" t="s">
        <v>690</v>
      </c>
      <c r="M697" s="69">
        <v>5</v>
      </c>
      <c r="N697" s="65">
        <v>0</v>
      </c>
      <c r="O697" s="380" t="s">
        <v>1762</v>
      </c>
      <c r="P697" s="564" t="s">
        <v>2750</v>
      </c>
    </row>
    <row r="698" spans="1:16" s="214" customFormat="1" x14ac:dyDescent="0.3">
      <c r="A698" s="78"/>
      <c r="B698" s="202"/>
      <c r="C698" s="95"/>
      <c r="D698" s="187"/>
      <c r="E698" s="95"/>
      <c r="F698" s="116"/>
      <c r="G698" s="97"/>
      <c r="H698" s="144">
        <v>3</v>
      </c>
      <c r="I698" s="138" t="s">
        <v>1781</v>
      </c>
      <c r="J698" s="105" t="s">
        <v>2751</v>
      </c>
      <c r="K698" s="367" t="s">
        <v>1781</v>
      </c>
      <c r="L698" s="1" t="s">
        <v>691</v>
      </c>
      <c r="M698" s="72">
        <v>5</v>
      </c>
      <c r="N698" s="73">
        <v>0</v>
      </c>
      <c r="O698" s="382" t="s">
        <v>1781</v>
      </c>
      <c r="P698" s="402" t="s">
        <v>2750</v>
      </c>
    </row>
    <row r="699" spans="1:16" s="214" customFormat="1" ht="17.25" thickBot="1" x14ac:dyDescent="0.35">
      <c r="A699" s="78"/>
      <c r="B699" s="202">
        <v>5</v>
      </c>
      <c r="C699" s="95"/>
      <c r="D699" s="187">
        <v>10</v>
      </c>
      <c r="E699" s="95"/>
      <c r="F699" s="116">
        <v>9</v>
      </c>
      <c r="G699" s="97"/>
      <c r="H699" s="117">
        <v>3</v>
      </c>
      <c r="I699" s="104"/>
      <c r="J699" s="179">
        <v>2</v>
      </c>
      <c r="K699" s="366" t="s">
        <v>2513</v>
      </c>
      <c r="L699" s="23" t="s">
        <v>692</v>
      </c>
      <c r="M699" s="429">
        <v>5</v>
      </c>
      <c r="N699" s="430">
        <v>0</v>
      </c>
      <c r="O699" s="395" t="s">
        <v>1762</v>
      </c>
      <c r="P699" s="404" t="s">
        <v>2750</v>
      </c>
    </row>
    <row r="700" spans="1:16" s="214" customFormat="1" ht="16.5" customHeight="1" x14ac:dyDescent="0.3">
      <c r="A700" s="78"/>
      <c r="B700" s="202">
        <v>5</v>
      </c>
      <c r="C700" s="95" t="s">
        <v>2247</v>
      </c>
      <c r="D700" s="86">
        <v>10</v>
      </c>
      <c r="E700" s="95" t="s">
        <v>2247</v>
      </c>
      <c r="F700" s="137">
        <v>10</v>
      </c>
      <c r="G700" s="150" t="s">
        <v>1784</v>
      </c>
      <c r="H700" s="137">
        <v>1</v>
      </c>
      <c r="I700" s="150" t="s">
        <v>2527</v>
      </c>
      <c r="J700" s="91">
        <v>1</v>
      </c>
      <c r="K700" s="178" t="s">
        <v>2528</v>
      </c>
      <c r="L700" s="11" t="s">
        <v>693</v>
      </c>
      <c r="M700" s="68">
        <v>5</v>
      </c>
      <c r="N700" s="64">
        <v>0</v>
      </c>
      <c r="O700" s="391" t="s">
        <v>1782</v>
      </c>
      <c r="P700" s="562" t="s">
        <v>2750</v>
      </c>
    </row>
    <row r="701" spans="1:16" s="214" customFormat="1" x14ac:dyDescent="0.3">
      <c r="A701" s="78"/>
      <c r="B701" s="202">
        <v>5</v>
      </c>
      <c r="C701" s="95"/>
      <c r="D701" s="94">
        <v>10</v>
      </c>
      <c r="E701" s="95"/>
      <c r="F701" s="211">
        <v>10</v>
      </c>
      <c r="G701" s="138"/>
      <c r="H701" s="141">
        <v>1</v>
      </c>
      <c r="I701" s="138"/>
      <c r="J701" s="100">
        <v>2</v>
      </c>
      <c r="K701" s="139" t="s">
        <v>1783</v>
      </c>
      <c r="L701" s="2" t="s">
        <v>694</v>
      </c>
      <c r="M701" s="63">
        <v>5</v>
      </c>
      <c r="N701" s="62">
        <v>0</v>
      </c>
      <c r="O701" s="376" t="s">
        <v>1783</v>
      </c>
      <c r="P701" s="579" t="s">
        <v>2750</v>
      </c>
    </row>
    <row r="702" spans="1:16" s="214" customFormat="1" x14ac:dyDescent="0.3">
      <c r="A702" s="78"/>
      <c r="B702" s="202">
        <v>5</v>
      </c>
      <c r="C702" s="95"/>
      <c r="D702" s="94">
        <v>10</v>
      </c>
      <c r="E702" s="95"/>
      <c r="F702" s="211">
        <v>10</v>
      </c>
      <c r="G702" s="138"/>
      <c r="H702" s="141">
        <v>1</v>
      </c>
      <c r="I702" s="138"/>
      <c r="J702" s="100">
        <v>3</v>
      </c>
      <c r="K702" s="139" t="s">
        <v>1784</v>
      </c>
      <c r="L702" s="2" t="s">
        <v>695</v>
      </c>
      <c r="M702" s="63">
        <v>5</v>
      </c>
      <c r="N702" s="62">
        <v>0</v>
      </c>
      <c r="O702" s="376" t="s">
        <v>1784</v>
      </c>
      <c r="P702" s="579" t="s">
        <v>2750</v>
      </c>
    </row>
    <row r="703" spans="1:16" s="214" customFormat="1" ht="17.25" thickBot="1" x14ac:dyDescent="0.35">
      <c r="A703" s="78"/>
      <c r="B703" s="202">
        <v>5</v>
      </c>
      <c r="C703" s="95"/>
      <c r="D703" s="187">
        <v>10</v>
      </c>
      <c r="E703" s="95"/>
      <c r="F703" s="263">
        <v>10</v>
      </c>
      <c r="G703" s="138"/>
      <c r="H703" s="208">
        <v>1</v>
      </c>
      <c r="I703" s="145"/>
      <c r="J703" s="227">
        <v>4</v>
      </c>
      <c r="K703" s="146" t="s">
        <v>2513</v>
      </c>
      <c r="L703" s="12" t="s">
        <v>696</v>
      </c>
      <c r="M703" s="69">
        <v>5</v>
      </c>
      <c r="N703" s="65">
        <v>0</v>
      </c>
      <c r="O703" s="380" t="s">
        <v>1762</v>
      </c>
      <c r="P703" s="564" t="s">
        <v>2750</v>
      </c>
    </row>
    <row r="704" spans="1:16" s="214" customFormat="1" ht="16.5" customHeight="1" x14ac:dyDescent="0.3">
      <c r="A704" s="78"/>
      <c r="B704" s="202">
        <v>5</v>
      </c>
      <c r="C704" s="95" t="s">
        <v>2247</v>
      </c>
      <c r="D704" s="264">
        <v>11</v>
      </c>
      <c r="E704" s="150" t="s">
        <v>2529</v>
      </c>
      <c r="F704" s="257">
        <v>1</v>
      </c>
      <c r="G704" s="150" t="s">
        <v>2749</v>
      </c>
      <c r="H704" s="258">
        <v>1</v>
      </c>
      <c r="I704" s="150" t="s">
        <v>2530</v>
      </c>
      <c r="J704" s="258">
        <v>1</v>
      </c>
      <c r="K704" s="215" t="s">
        <v>2531</v>
      </c>
      <c r="L704" s="20" t="s">
        <v>697</v>
      </c>
      <c r="M704" s="493">
        <v>5</v>
      </c>
      <c r="N704" s="494">
        <v>0</v>
      </c>
      <c r="O704" s="382" t="s">
        <v>1785</v>
      </c>
      <c r="P704" s="402" t="s">
        <v>2748</v>
      </c>
    </row>
    <row r="705" spans="1:16" s="214" customFormat="1" x14ac:dyDescent="0.3">
      <c r="A705" s="78"/>
      <c r="B705" s="202">
        <v>5</v>
      </c>
      <c r="C705" s="95"/>
      <c r="D705" s="221">
        <v>11</v>
      </c>
      <c r="E705" s="138"/>
      <c r="F705" s="149">
        <v>1</v>
      </c>
      <c r="G705" s="138"/>
      <c r="H705" s="218">
        <v>1</v>
      </c>
      <c r="I705" s="138"/>
      <c r="J705" s="151">
        <v>4</v>
      </c>
      <c r="K705" s="152" t="s">
        <v>1786</v>
      </c>
      <c r="L705" s="4" t="s">
        <v>698</v>
      </c>
      <c r="M705" s="77">
        <v>5</v>
      </c>
      <c r="N705" s="74">
        <v>0</v>
      </c>
      <c r="O705" s="376" t="s">
        <v>1786</v>
      </c>
      <c r="P705" s="402" t="s">
        <v>2748</v>
      </c>
    </row>
    <row r="706" spans="1:16" s="214" customFormat="1" x14ac:dyDescent="0.3">
      <c r="A706" s="78"/>
      <c r="B706" s="202">
        <v>5</v>
      </c>
      <c r="C706" s="95"/>
      <c r="D706" s="221">
        <v>11</v>
      </c>
      <c r="E706" s="138"/>
      <c r="F706" s="149">
        <v>1</v>
      </c>
      <c r="G706" s="138"/>
      <c r="H706" s="218">
        <v>1</v>
      </c>
      <c r="I706" s="138"/>
      <c r="J706" s="151">
        <v>5</v>
      </c>
      <c r="K706" s="152" t="s">
        <v>1787</v>
      </c>
      <c r="L706" s="4" t="s">
        <v>699</v>
      </c>
      <c r="M706" s="77">
        <v>5</v>
      </c>
      <c r="N706" s="74">
        <v>0</v>
      </c>
      <c r="O706" s="376" t="s">
        <v>1787</v>
      </c>
      <c r="P706" s="402" t="s">
        <v>2748</v>
      </c>
    </row>
    <row r="707" spans="1:16" s="214" customFormat="1" ht="17.25" thickBot="1" x14ac:dyDescent="0.35">
      <c r="A707" s="78"/>
      <c r="B707" s="202">
        <v>5</v>
      </c>
      <c r="C707" s="95"/>
      <c r="D707" s="282">
        <v>11</v>
      </c>
      <c r="E707" s="138"/>
      <c r="F707" s="259">
        <v>1</v>
      </c>
      <c r="G707" s="138"/>
      <c r="H707" s="275">
        <v>1</v>
      </c>
      <c r="I707" s="145"/>
      <c r="J707" s="209">
        <v>6</v>
      </c>
      <c r="K707" s="210" t="s">
        <v>1788</v>
      </c>
      <c r="L707" s="27" t="s">
        <v>700</v>
      </c>
      <c r="M707" s="495">
        <v>5</v>
      </c>
      <c r="N707" s="496">
        <v>0</v>
      </c>
      <c r="O707" s="378" t="s">
        <v>1788</v>
      </c>
      <c r="P707" s="404" t="s">
        <v>2748</v>
      </c>
    </row>
    <row r="708" spans="1:16" s="214" customFormat="1" x14ac:dyDescent="0.3">
      <c r="A708" s="78"/>
      <c r="B708" s="202">
        <v>5</v>
      </c>
      <c r="C708" s="95"/>
      <c r="D708" s="221">
        <v>11</v>
      </c>
      <c r="E708" s="138"/>
      <c r="F708" s="261">
        <v>1</v>
      </c>
      <c r="G708" s="138"/>
      <c r="H708" s="220">
        <v>2</v>
      </c>
      <c r="I708" s="176" t="s">
        <v>2532</v>
      </c>
      <c r="J708" s="151">
        <v>2</v>
      </c>
      <c r="K708" s="120" t="s">
        <v>1789</v>
      </c>
      <c r="L708" s="44" t="s">
        <v>701</v>
      </c>
      <c r="M708" s="497">
        <v>5</v>
      </c>
      <c r="N708" s="498">
        <v>0</v>
      </c>
      <c r="O708" s="379" t="s">
        <v>1789</v>
      </c>
      <c r="P708" s="562" t="s">
        <v>2748</v>
      </c>
    </row>
    <row r="709" spans="1:16" s="214" customFormat="1" x14ac:dyDescent="0.3">
      <c r="A709" s="78"/>
      <c r="B709" s="202">
        <v>5</v>
      </c>
      <c r="C709" s="95"/>
      <c r="D709" s="221">
        <v>11</v>
      </c>
      <c r="E709" s="138"/>
      <c r="F709" s="149">
        <v>1</v>
      </c>
      <c r="G709" s="138"/>
      <c r="H709" s="218">
        <v>2</v>
      </c>
      <c r="I709" s="138"/>
      <c r="J709" s="151">
        <v>4</v>
      </c>
      <c r="K709" s="152" t="s">
        <v>1786</v>
      </c>
      <c r="L709" s="4" t="s">
        <v>702</v>
      </c>
      <c r="M709" s="77">
        <v>5</v>
      </c>
      <c r="N709" s="74">
        <v>0</v>
      </c>
      <c r="O709" s="376" t="s">
        <v>1786</v>
      </c>
      <c r="P709" s="579" t="s">
        <v>2748</v>
      </c>
    </row>
    <row r="710" spans="1:16" s="214" customFormat="1" x14ac:dyDescent="0.3">
      <c r="A710" s="78"/>
      <c r="B710" s="202">
        <v>5</v>
      </c>
      <c r="C710" s="95"/>
      <c r="D710" s="221">
        <v>11</v>
      </c>
      <c r="E710" s="138"/>
      <c r="F710" s="149">
        <v>1</v>
      </c>
      <c r="G710" s="138"/>
      <c r="H710" s="218">
        <v>2</v>
      </c>
      <c r="I710" s="138"/>
      <c r="J710" s="151">
        <v>5</v>
      </c>
      <c r="K710" s="152" t="s">
        <v>1787</v>
      </c>
      <c r="L710" s="4" t="s">
        <v>703</v>
      </c>
      <c r="M710" s="77">
        <v>5</v>
      </c>
      <c r="N710" s="74">
        <v>0</v>
      </c>
      <c r="O710" s="376" t="s">
        <v>1787</v>
      </c>
      <c r="P710" s="579" t="s">
        <v>2748</v>
      </c>
    </row>
    <row r="711" spans="1:16" s="214" customFormat="1" x14ac:dyDescent="0.3">
      <c r="A711" s="78"/>
      <c r="B711" s="202">
        <v>5</v>
      </c>
      <c r="C711" s="95"/>
      <c r="D711" s="221">
        <v>11</v>
      </c>
      <c r="E711" s="138"/>
      <c r="F711" s="261">
        <v>1</v>
      </c>
      <c r="G711" s="138"/>
      <c r="H711" s="220">
        <v>3</v>
      </c>
      <c r="I711" s="176" t="s">
        <v>1790</v>
      </c>
      <c r="J711" s="151">
        <v>3</v>
      </c>
      <c r="K711" s="120" t="s">
        <v>1790</v>
      </c>
      <c r="L711" s="4" t="s">
        <v>704</v>
      </c>
      <c r="M711" s="77">
        <v>5</v>
      </c>
      <c r="N711" s="74">
        <v>0</v>
      </c>
      <c r="O711" s="376" t="s">
        <v>1790</v>
      </c>
      <c r="P711" s="579" t="s">
        <v>2748</v>
      </c>
    </row>
    <row r="712" spans="1:16" s="214" customFormat="1" x14ac:dyDescent="0.3">
      <c r="A712" s="78"/>
      <c r="B712" s="202">
        <v>5</v>
      </c>
      <c r="C712" s="95"/>
      <c r="D712" s="221">
        <v>11</v>
      </c>
      <c r="E712" s="138"/>
      <c r="F712" s="149">
        <v>1</v>
      </c>
      <c r="G712" s="138"/>
      <c r="H712" s="218">
        <v>3</v>
      </c>
      <c r="I712" s="138"/>
      <c r="J712" s="151">
        <v>4</v>
      </c>
      <c r="K712" s="152" t="s">
        <v>1786</v>
      </c>
      <c r="L712" s="4" t="s">
        <v>705</v>
      </c>
      <c r="M712" s="77">
        <v>5</v>
      </c>
      <c r="N712" s="74">
        <v>0</v>
      </c>
      <c r="O712" s="376" t="s">
        <v>1786</v>
      </c>
      <c r="P712" s="579" t="s">
        <v>2748</v>
      </c>
    </row>
    <row r="713" spans="1:16" s="214" customFormat="1" x14ac:dyDescent="0.3">
      <c r="A713" s="78"/>
      <c r="B713" s="202">
        <v>5</v>
      </c>
      <c r="C713" s="95"/>
      <c r="D713" s="221">
        <v>11</v>
      </c>
      <c r="E713" s="138"/>
      <c r="F713" s="149">
        <v>1</v>
      </c>
      <c r="G713" s="138"/>
      <c r="H713" s="218">
        <v>3</v>
      </c>
      <c r="I713" s="138"/>
      <c r="J713" s="151">
        <v>5</v>
      </c>
      <c r="K713" s="152" t="s">
        <v>1787</v>
      </c>
      <c r="L713" s="4" t="s">
        <v>706</v>
      </c>
      <c r="M713" s="77">
        <v>5</v>
      </c>
      <c r="N713" s="74">
        <v>0</v>
      </c>
      <c r="O713" s="376" t="s">
        <v>1787</v>
      </c>
      <c r="P713" s="579" t="s">
        <v>2748</v>
      </c>
    </row>
    <row r="714" spans="1:16" s="214" customFormat="1" x14ac:dyDescent="0.3">
      <c r="A714" s="78"/>
      <c r="B714" s="202">
        <v>5</v>
      </c>
      <c r="C714" s="95"/>
      <c r="D714" s="221">
        <v>11</v>
      </c>
      <c r="E714" s="138"/>
      <c r="F714" s="261">
        <v>1</v>
      </c>
      <c r="G714" s="138"/>
      <c r="H714" s="220">
        <v>4</v>
      </c>
      <c r="I714" s="176" t="s">
        <v>2533</v>
      </c>
      <c r="J714" s="151">
        <v>7</v>
      </c>
      <c r="K714" s="152" t="s">
        <v>1791</v>
      </c>
      <c r="L714" s="4" t="s">
        <v>707</v>
      </c>
      <c r="M714" s="77">
        <v>5</v>
      </c>
      <c r="N714" s="74">
        <v>0</v>
      </c>
      <c r="O714" s="376" t="s">
        <v>1791</v>
      </c>
      <c r="P714" s="579" t="s">
        <v>2748</v>
      </c>
    </row>
    <row r="715" spans="1:16" s="214" customFormat="1" ht="17.25" thickBot="1" x14ac:dyDescent="0.35">
      <c r="A715" s="78"/>
      <c r="B715" s="202">
        <v>5</v>
      </c>
      <c r="C715" s="95"/>
      <c r="D715" s="282">
        <v>11</v>
      </c>
      <c r="E715" s="138"/>
      <c r="F715" s="259">
        <v>1</v>
      </c>
      <c r="G715" s="138"/>
      <c r="H715" s="275">
        <v>4</v>
      </c>
      <c r="I715" s="145"/>
      <c r="J715" s="209">
        <v>6</v>
      </c>
      <c r="K715" s="210" t="s">
        <v>1788</v>
      </c>
      <c r="L715" s="43" t="s">
        <v>708</v>
      </c>
      <c r="M715" s="499">
        <v>5</v>
      </c>
      <c r="N715" s="500">
        <v>0</v>
      </c>
      <c r="O715" s="380" t="s">
        <v>1788</v>
      </c>
      <c r="P715" s="564" t="s">
        <v>2748</v>
      </c>
    </row>
    <row r="716" spans="1:16" s="214" customFormat="1" x14ac:dyDescent="0.3">
      <c r="A716" s="78"/>
      <c r="B716" s="202">
        <v>5</v>
      </c>
      <c r="C716" s="95"/>
      <c r="D716" s="221">
        <v>11</v>
      </c>
      <c r="E716" s="138"/>
      <c r="F716" s="261">
        <v>1</v>
      </c>
      <c r="G716" s="138"/>
      <c r="H716" s="218">
        <v>5</v>
      </c>
      <c r="I716" s="150" t="s">
        <v>1792</v>
      </c>
      <c r="J716" s="142"/>
      <c r="K716" s="368"/>
      <c r="L716" s="45" t="s">
        <v>709</v>
      </c>
      <c r="M716" s="501">
        <v>4</v>
      </c>
      <c r="N716" s="502">
        <v>0</v>
      </c>
      <c r="O716" s="360" t="s">
        <v>1792</v>
      </c>
      <c r="P716" s="402" t="s">
        <v>2748</v>
      </c>
    </row>
    <row r="717" spans="1:16" s="214" customFormat="1" x14ac:dyDescent="0.3">
      <c r="A717" s="78"/>
      <c r="B717" s="202">
        <v>5</v>
      </c>
      <c r="C717" s="95"/>
      <c r="D717" s="221">
        <v>11</v>
      </c>
      <c r="E717" s="138"/>
      <c r="F717" s="149">
        <v>1</v>
      </c>
      <c r="G717" s="138"/>
      <c r="H717" s="218">
        <v>5</v>
      </c>
      <c r="I717" s="138"/>
      <c r="J717" s="151">
        <v>4</v>
      </c>
      <c r="K717" s="152" t="s">
        <v>1786</v>
      </c>
      <c r="L717" s="4" t="s">
        <v>710</v>
      </c>
      <c r="M717" s="77">
        <v>5</v>
      </c>
      <c r="N717" s="74">
        <v>0</v>
      </c>
      <c r="O717" s="361" t="s">
        <v>1786</v>
      </c>
      <c r="P717" s="402" t="s">
        <v>2748</v>
      </c>
    </row>
    <row r="718" spans="1:16" s="214" customFormat="1" x14ac:dyDescent="0.3">
      <c r="A718" s="78"/>
      <c r="B718" s="202">
        <v>5</v>
      </c>
      <c r="C718" s="95"/>
      <c r="D718" s="221">
        <v>11</v>
      </c>
      <c r="E718" s="138"/>
      <c r="F718" s="149">
        <v>1</v>
      </c>
      <c r="G718" s="138"/>
      <c r="H718" s="218">
        <v>5</v>
      </c>
      <c r="I718" s="138"/>
      <c r="J718" s="151">
        <v>5</v>
      </c>
      <c r="K718" s="152" t="s">
        <v>1787</v>
      </c>
      <c r="L718" s="4" t="s">
        <v>711</v>
      </c>
      <c r="M718" s="77">
        <v>5</v>
      </c>
      <c r="N718" s="74">
        <v>0</v>
      </c>
      <c r="O718" s="361" t="s">
        <v>1787</v>
      </c>
      <c r="P718" s="402" t="s">
        <v>2748</v>
      </c>
    </row>
    <row r="719" spans="1:16" s="214" customFormat="1" ht="17.25" thickBot="1" x14ac:dyDescent="0.35">
      <c r="A719" s="78"/>
      <c r="B719" s="202">
        <v>5</v>
      </c>
      <c r="C719" s="95"/>
      <c r="D719" s="282">
        <v>11</v>
      </c>
      <c r="E719" s="138"/>
      <c r="F719" s="259">
        <v>1</v>
      </c>
      <c r="G719" s="138"/>
      <c r="H719" s="275">
        <v>5</v>
      </c>
      <c r="I719" s="145"/>
      <c r="J719" s="209">
        <v>6</v>
      </c>
      <c r="K719" s="210" t="s">
        <v>1788</v>
      </c>
      <c r="L719" s="43" t="s">
        <v>712</v>
      </c>
      <c r="M719" s="499">
        <v>5</v>
      </c>
      <c r="N719" s="500">
        <v>0</v>
      </c>
      <c r="O719" s="362" t="s">
        <v>1788</v>
      </c>
      <c r="P719" s="404" t="s">
        <v>2748</v>
      </c>
    </row>
    <row r="720" spans="1:16" s="214" customFormat="1" ht="30" x14ac:dyDescent="0.3">
      <c r="A720" s="78"/>
      <c r="B720" s="202">
        <v>5</v>
      </c>
      <c r="C720" s="95" t="s">
        <v>2247</v>
      </c>
      <c r="D720" s="264">
        <v>11</v>
      </c>
      <c r="E720" s="138" t="s">
        <v>2247</v>
      </c>
      <c r="F720" s="149">
        <v>2</v>
      </c>
      <c r="G720" s="150" t="s">
        <v>2534</v>
      </c>
      <c r="H720" s="86">
        <v>1</v>
      </c>
      <c r="I720" s="150" t="s">
        <v>1793</v>
      </c>
      <c r="J720" s="258">
        <v>1</v>
      </c>
      <c r="K720" s="215" t="s">
        <v>1793</v>
      </c>
      <c r="L720" s="22" t="s">
        <v>713</v>
      </c>
      <c r="M720" s="491">
        <v>5</v>
      </c>
      <c r="N720" s="492">
        <v>0</v>
      </c>
      <c r="O720" s="375" t="s">
        <v>1793</v>
      </c>
      <c r="P720" s="562" t="s">
        <v>2748</v>
      </c>
    </row>
    <row r="721" spans="1:16" s="214" customFormat="1" x14ac:dyDescent="0.3">
      <c r="A721" s="78"/>
      <c r="B721" s="202">
        <v>5</v>
      </c>
      <c r="C721" s="95"/>
      <c r="D721" s="221">
        <v>11</v>
      </c>
      <c r="E721" s="138"/>
      <c r="F721" s="149">
        <v>2</v>
      </c>
      <c r="G721" s="138"/>
      <c r="H721" s="140">
        <v>2</v>
      </c>
      <c r="I721" s="175" t="s">
        <v>1794</v>
      </c>
      <c r="J721" s="151">
        <v>2</v>
      </c>
      <c r="K721" s="152" t="s">
        <v>1794</v>
      </c>
      <c r="L721" s="2" t="s">
        <v>714</v>
      </c>
      <c r="M721" s="63">
        <v>5</v>
      </c>
      <c r="N721" s="62">
        <v>0</v>
      </c>
      <c r="O721" s="376" t="s">
        <v>1794</v>
      </c>
      <c r="P721" s="579" t="s">
        <v>2748</v>
      </c>
    </row>
    <row r="722" spans="1:16" s="214" customFormat="1" x14ac:dyDescent="0.3">
      <c r="A722" s="78"/>
      <c r="B722" s="202">
        <v>5</v>
      </c>
      <c r="C722" s="95"/>
      <c r="D722" s="221">
        <v>11</v>
      </c>
      <c r="E722" s="138"/>
      <c r="F722" s="149">
        <v>2</v>
      </c>
      <c r="G722" s="138"/>
      <c r="H722" s="140">
        <v>3</v>
      </c>
      <c r="I722" s="175" t="s">
        <v>1795</v>
      </c>
      <c r="J722" s="151">
        <v>3</v>
      </c>
      <c r="K722" s="152" t="s">
        <v>1795</v>
      </c>
      <c r="L722" s="2" t="s">
        <v>715</v>
      </c>
      <c r="M722" s="63">
        <v>5</v>
      </c>
      <c r="N722" s="62">
        <v>0</v>
      </c>
      <c r="O722" s="376" t="s">
        <v>1795</v>
      </c>
      <c r="P722" s="579" t="s">
        <v>2748</v>
      </c>
    </row>
    <row r="723" spans="1:16" s="214" customFormat="1" ht="17.25" thickBot="1" x14ac:dyDescent="0.35">
      <c r="A723" s="78"/>
      <c r="B723" s="202">
        <v>5</v>
      </c>
      <c r="C723" s="95"/>
      <c r="D723" s="221">
        <v>11</v>
      </c>
      <c r="E723" s="138"/>
      <c r="F723" s="149">
        <v>2</v>
      </c>
      <c r="G723" s="138"/>
      <c r="H723" s="140">
        <v>4</v>
      </c>
      <c r="I723" s="176" t="s">
        <v>1796</v>
      </c>
      <c r="J723" s="151">
        <v>4</v>
      </c>
      <c r="K723" s="152" t="s">
        <v>1796</v>
      </c>
      <c r="L723" s="2" t="s">
        <v>716</v>
      </c>
      <c r="M723" s="63">
        <v>5</v>
      </c>
      <c r="N723" s="62">
        <v>0</v>
      </c>
      <c r="O723" s="376" t="s">
        <v>1796</v>
      </c>
      <c r="P723" s="579" t="s">
        <v>2748</v>
      </c>
    </row>
    <row r="724" spans="1:16" s="214" customFormat="1" x14ac:dyDescent="0.3">
      <c r="A724" s="78"/>
      <c r="B724" s="202">
        <v>5</v>
      </c>
      <c r="C724" s="95"/>
      <c r="D724" s="221">
        <v>11</v>
      </c>
      <c r="E724" s="138"/>
      <c r="F724" s="149">
        <v>2</v>
      </c>
      <c r="G724" s="138"/>
      <c r="H724" s="217">
        <v>5</v>
      </c>
      <c r="I724" s="150" t="s">
        <v>2535</v>
      </c>
      <c r="J724" s="151">
        <v>5</v>
      </c>
      <c r="K724" s="152" t="s">
        <v>1797</v>
      </c>
      <c r="L724" s="2" t="s">
        <v>717</v>
      </c>
      <c r="M724" s="63">
        <v>5</v>
      </c>
      <c r="N724" s="62">
        <v>0</v>
      </c>
      <c r="O724" s="376" t="s">
        <v>1797</v>
      </c>
      <c r="P724" s="579" t="s">
        <v>2748</v>
      </c>
    </row>
    <row r="725" spans="1:16" s="214" customFormat="1" x14ac:dyDescent="0.3">
      <c r="A725" s="78"/>
      <c r="B725" s="202">
        <v>5</v>
      </c>
      <c r="C725" s="95"/>
      <c r="D725" s="221">
        <v>11</v>
      </c>
      <c r="E725" s="138"/>
      <c r="F725" s="149">
        <v>2</v>
      </c>
      <c r="G725" s="138"/>
      <c r="H725" s="217">
        <v>5</v>
      </c>
      <c r="I725" s="138"/>
      <c r="J725" s="151">
        <v>6</v>
      </c>
      <c r="K725" s="152" t="s">
        <v>1798</v>
      </c>
      <c r="L725" s="2" t="s">
        <v>718</v>
      </c>
      <c r="M725" s="63">
        <v>5</v>
      </c>
      <c r="N725" s="62">
        <v>0</v>
      </c>
      <c r="O725" s="376" t="s">
        <v>1798</v>
      </c>
      <c r="P725" s="579" t="s">
        <v>2748</v>
      </c>
    </row>
    <row r="726" spans="1:16" s="214" customFormat="1" x14ac:dyDescent="0.3">
      <c r="A726" s="78"/>
      <c r="B726" s="202">
        <v>5</v>
      </c>
      <c r="C726" s="95"/>
      <c r="D726" s="221">
        <v>11</v>
      </c>
      <c r="E726" s="138"/>
      <c r="F726" s="149">
        <v>2</v>
      </c>
      <c r="G726" s="138"/>
      <c r="H726" s="217">
        <v>5</v>
      </c>
      <c r="I726" s="138"/>
      <c r="J726" s="151">
        <v>7</v>
      </c>
      <c r="K726" s="152" t="s">
        <v>1787</v>
      </c>
      <c r="L726" s="2" t="s">
        <v>719</v>
      </c>
      <c r="M726" s="63">
        <v>5</v>
      </c>
      <c r="N726" s="62">
        <v>0</v>
      </c>
      <c r="O726" s="376" t="s">
        <v>1787</v>
      </c>
      <c r="P726" s="579" t="s">
        <v>2748</v>
      </c>
    </row>
    <row r="727" spans="1:16" s="214" customFormat="1" ht="17.25" thickBot="1" x14ac:dyDescent="0.35">
      <c r="A727" s="78"/>
      <c r="B727" s="202">
        <v>5</v>
      </c>
      <c r="C727" s="95"/>
      <c r="D727" s="282">
        <v>11</v>
      </c>
      <c r="E727" s="138"/>
      <c r="F727" s="149">
        <v>2</v>
      </c>
      <c r="G727" s="138"/>
      <c r="H727" s="265">
        <v>5</v>
      </c>
      <c r="I727" s="138"/>
      <c r="J727" s="209">
        <v>8</v>
      </c>
      <c r="K727" s="210" t="s">
        <v>1788</v>
      </c>
      <c r="L727" s="12" t="s">
        <v>720</v>
      </c>
      <c r="M727" s="69">
        <v>5</v>
      </c>
      <c r="N727" s="65">
        <v>0</v>
      </c>
      <c r="O727" s="380" t="s">
        <v>1788</v>
      </c>
      <c r="P727" s="564" t="s">
        <v>2748</v>
      </c>
    </row>
    <row r="728" spans="1:16" s="214" customFormat="1" ht="20.25" customHeight="1" x14ac:dyDescent="0.3">
      <c r="A728" s="78"/>
      <c r="B728" s="202">
        <v>5</v>
      </c>
      <c r="C728" s="95"/>
      <c r="D728" s="264">
        <v>11</v>
      </c>
      <c r="E728" s="138"/>
      <c r="F728" s="149">
        <v>3</v>
      </c>
      <c r="G728" s="150" t="s">
        <v>2536</v>
      </c>
      <c r="H728" s="137">
        <v>1</v>
      </c>
      <c r="I728" s="150" t="s">
        <v>2537</v>
      </c>
      <c r="J728" s="91">
        <v>1</v>
      </c>
      <c r="K728" s="205" t="s">
        <v>1799</v>
      </c>
      <c r="L728" s="11" t="s">
        <v>721</v>
      </c>
      <c r="M728" s="68">
        <v>5</v>
      </c>
      <c r="N728" s="64">
        <v>0</v>
      </c>
      <c r="O728" s="360" t="s">
        <v>1799</v>
      </c>
      <c r="P728" s="402" t="s">
        <v>2748</v>
      </c>
    </row>
    <row r="729" spans="1:16" s="214" customFormat="1" x14ac:dyDescent="0.3">
      <c r="A729" s="78"/>
      <c r="B729" s="202">
        <v>5</v>
      </c>
      <c r="C729" s="95"/>
      <c r="D729" s="221">
        <v>11</v>
      </c>
      <c r="E729" s="138"/>
      <c r="F729" s="149">
        <v>3</v>
      </c>
      <c r="G729" s="138"/>
      <c r="H729" s="141">
        <v>1</v>
      </c>
      <c r="I729" s="138"/>
      <c r="J729" s="100">
        <v>2</v>
      </c>
      <c r="K729" s="139" t="s">
        <v>1800</v>
      </c>
      <c r="L729" s="2" t="s">
        <v>722</v>
      </c>
      <c r="M729" s="63">
        <v>5</v>
      </c>
      <c r="N729" s="62">
        <v>0</v>
      </c>
      <c r="O729" s="361" t="s">
        <v>1800</v>
      </c>
      <c r="P729" s="402" t="s">
        <v>2748</v>
      </c>
    </row>
    <row r="730" spans="1:16" s="214" customFormat="1" x14ac:dyDescent="0.3">
      <c r="A730" s="78"/>
      <c r="B730" s="202">
        <v>5</v>
      </c>
      <c r="C730" s="95"/>
      <c r="D730" s="221">
        <v>11</v>
      </c>
      <c r="E730" s="138"/>
      <c r="F730" s="149">
        <v>3</v>
      </c>
      <c r="G730" s="138"/>
      <c r="H730" s="141">
        <v>1</v>
      </c>
      <c r="I730" s="138"/>
      <c r="J730" s="100">
        <v>3</v>
      </c>
      <c r="K730" s="139" t="s">
        <v>1801</v>
      </c>
      <c r="L730" s="2" t="s">
        <v>723</v>
      </c>
      <c r="M730" s="63">
        <v>5</v>
      </c>
      <c r="N730" s="62">
        <v>0</v>
      </c>
      <c r="O730" s="361" t="s">
        <v>1801</v>
      </c>
      <c r="P730" s="402" t="s">
        <v>2748</v>
      </c>
    </row>
    <row r="731" spans="1:16" s="214" customFormat="1" ht="17.25" thickBot="1" x14ac:dyDescent="0.35">
      <c r="A731" s="78"/>
      <c r="B731" s="202">
        <v>5</v>
      </c>
      <c r="C731" s="95"/>
      <c r="D731" s="282">
        <v>11</v>
      </c>
      <c r="E731" s="138"/>
      <c r="F731" s="102">
        <v>3</v>
      </c>
      <c r="G731" s="145"/>
      <c r="H731" s="208">
        <v>1</v>
      </c>
      <c r="I731" s="145"/>
      <c r="J731" s="227">
        <v>4</v>
      </c>
      <c r="K731" s="266" t="s">
        <v>1802</v>
      </c>
      <c r="L731" s="12" t="s">
        <v>724</v>
      </c>
      <c r="M731" s="69">
        <v>5</v>
      </c>
      <c r="N731" s="65">
        <v>0</v>
      </c>
      <c r="O731" s="362" t="s">
        <v>1802</v>
      </c>
      <c r="P731" s="402" t="s">
        <v>2748</v>
      </c>
    </row>
    <row r="732" spans="1:16" s="243" customFormat="1" ht="30.75" thickBot="1" x14ac:dyDescent="0.3">
      <c r="A732" s="233"/>
      <c r="B732" s="286">
        <v>5</v>
      </c>
      <c r="C732" s="235"/>
      <c r="D732" s="287">
        <v>12</v>
      </c>
      <c r="E732" s="239" t="s">
        <v>2538</v>
      </c>
      <c r="F732" s="240">
        <v>1</v>
      </c>
      <c r="G732" s="288" t="s">
        <v>2539</v>
      </c>
      <c r="H732" s="344">
        <v>1</v>
      </c>
      <c r="I732" s="345" t="s">
        <v>2540</v>
      </c>
      <c r="J732" s="346">
        <v>1</v>
      </c>
      <c r="K732" s="347" t="s">
        <v>1803</v>
      </c>
      <c r="L732" s="46" t="s">
        <v>725</v>
      </c>
      <c r="M732" s="504">
        <v>5</v>
      </c>
      <c r="N732" s="505">
        <v>0</v>
      </c>
      <c r="O732" s="506" t="s">
        <v>1803</v>
      </c>
      <c r="P732" s="580" t="s">
        <v>2726</v>
      </c>
    </row>
    <row r="733" spans="1:16" s="214" customFormat="1" x14ac:dyDescent="0.3">
      <c r="A733" s="78"/>
      <c r="B733" s="286">
        <v>5</v>
      </c>
      <c r="C733" s="95"/>
      <c r="D733" s="287">
        <v>12</v>
      </c>
      <c r="E733" s="138"/>
      <c r="F733" s="289">
        <v>1</v>
      </c>
      <c r="G733" s="138"/>
      <c r="H733" s="149">
        <v>2</v>
      </c>
      <c r="I733" s="290" t="s">
        <v>2541</v>
      </c>
      <c r="J733" s="6">
        <v>1</v>
      </c>
      <c r="K733" s="280" t="s">
        <v>2542</v>
      </c>
      <c r="L733" s="47" t="s">
        <v>726</v>
      </c>
      <c r="M733" s="507">
        <v>5</v>
      </c>
      <c r="N733" s="508">
        <v>0</v>
      </c>
      <c r="O733" s="389" t="s">
        <v>1804</v>
      </c>
      <c r="P733" s="582" t="s">
        <v>2726</v>
      </c>
    </row>
    <row r="734" spans="1:16" s="214" customFormat="1" ht="17.25" thickBot="1" x14ac:dyDescent="0.35">
      <c r="A734" s="78"/>
      <c r="B734" s="286">
        <v>5</v>
      </c>
      <c r="C734" s="95"/>
      <c r="D734" s="287">
        <v>12</v>
      </c>
      <c r="E734" s="138"/>
      <c r="F734" s="289">
        <v>1</v>
      </c>
      <c r="G734" s="138"/>
      <c r="H734" s="278">
        <v>2</v>
      </c>
      <c r="I734" s="340"/>
      <c r="J734" s="291">
        <v>2</v>
      </c>
      <c r="K734" s="228" t="s">
        <v>1805</v>
      </c>
      <c r="L734" s="48" t="s">
        <v>727</v>
      </c>
      <c r="M734" s="509">
        <v>5</v>
      </c>
      <c r="N734" s="510">
        <v>0</v>
      </c>
      <c r="O734" s="511" t="s">
        <v>1805</v>
      </c>
      <c r="P734" s="584" t="s">
        <v>2726</v>
      </c>
    </row>
    <row r="735" spans="1:16" s="214" customFormat="1" x14ac:dyDescent="0.3">
      <c r="A735" s="78"/>
      <c r="B735" s="286">
        <v>5</v>
      </c>
      <c r="C735" s="95"/>
      <c r="D735" s="287">
        <v>12</v>
      </c>
      <c r="E735" s="138"/>
      <c r="F735" s="289">
        <v>1</v>
      </c>
      <c r="G735" s="138"/>
      <c r="H735" s="137">
        <v>3</v>
      </c>
      <c r="I735" s="341" t="s">
        <v>2543</v>
      </c>
      <c r="J735" s="7">
        <v>1</v>
      </c>
      <c r="K735" s="205" t="s">
        <v>1806</v>
      </c>
      <c r="L735" s="47" t="s">
        <v>728</v>
      </c>
      <c r="M735" s="507">
        <v>5</v>
      </c>
      <c r="N735" s="508">
        <v>0</v>
      </c>
      <c r="O735" s="389" t="s">
        <v>1806</v>
      </c>
      <c r="P735" s="582" t="s">
        <v>2726</v>
      </c>
    </row>
    <row r="736" spans="1:16" s="214" customFormat="1" x14ac:dyDescent="0.3">
      <c r="A736" s="78"/>
      <c r="B736" s="286">
        <v>5</v>
      </c>
      <c r="C736" s="95"/>
      <c r="D736" s="287">
        <v>12</v>
      </c>
      <c r="E736" s="138"/>
      <c r="F736" s="289">
        <v>1</v>
      </c>
      <c r="G736" s="138"/>
      <c r="H736" s="211">
        <v>3</v>
      </c>
      <c r="I736" s="290"/>
      <c r="J736" s="6">
        <v>2</v>
      </c>
      <c r="K736" s="280" t="s">
        <v>2544</v>
      </c>
      <c r="L736" s="3" t="s">
        <v>729</v>
      </c>
      <c r="M736" s="71">
        <v>5</v>
      </c>
      <c r="N736" s="70">
        <v>0</v>
      </c>
      <c r="O736" s="398" t="s">
        <v>1807</v>
      </c>
      <c r="P736" s="585" t="s">
        <v>2726</v>
      </c>
    </row>
    <row r="737" spans="1:16" s="214" customFormat="1" x14ac:dyDescent="0.3">
      <c r="A737" s="78"/>
      <c r="B737" s="286">
        <v>5</v>
      </c>
      <c r="C737" s="95"/>
      <c r="D737" s="287">
        <v>12</v>
      </c>
      <c r="E737" s="138"/>
      <c r="F737" s="289">
        <v>1</v>
      </c>
      <c r="G737" s="138"/>
      <c r="H737" s="211">
        <v>3</v>
      </c>
      <c r="I737" s="290"/>
      <c r="J737" s="5">
        <v>3</v>
      </c>
      <c r="K737" s="280" t="s">
        <v>1808</v>
      </c>
      <c r="L737" s="3" t="s">
        <v>730</v>
      </c>
      <c r="M737" s="71">
        <v>5</v>
      </c>
      <c r="N737" s="70">
        <v>0</v>
      </c>
      <c r="O737" s="398" t="s">
        <v>1808</v>
      </c>
      <c r="P737" s="585" t="s">
        <v>2726</v>
      </c>
    </row>
    <row r="738" spans="1:16" s="214" customFormat="1" x14ac:dyDescent="0.3">
      <c r="A738" s="78"/>
      <c r="B738" s="286">
        <v>5</v>
      </c>
      <c r="C738" s="95"/>
      <c r="D738" s="287">
        <v>12</v>
      </c>
      <c r="E738" s="138"/>
      <c r="F738" s="289">
        <v>1</v>
      </c>
      <c r="G738" s="138"/>
      <c r="H738" s="211">
        <v>3</v>
      </c>
      <c r="I738" s="290"/>
      <c r="J738" s="6">
        <v>4</v>
      </c>
      <c r="K738" s="280" t="s">
        <v>1809</v>
      </c>
      <c r="L738" s="3" t="s">
        <v>731</v>
      </c>
      <c r="M738" s="71">
        <v>5</v>
      </c>
      <c r="N738" s="70">
        <v>0</v>
      </c>
      <c r="O738" s="398" t="s">
        <v>1809</v>
      </c>
      <c r="P738" s="585" t="s">
        <v>2726</v>
      </c>
    </row>
    <row r="739" spans="1:16" s="214" customFormat="1" x14ac:dyDescent="0.3">
      <c r="A739" s="78"/>
      <c r="B739" s="286">
        <v>5</v>
      </c>
      <c r="C739" s="95"/>
      <c r="D739" s="287">
        <v>12</v>
      </c>
      <c r="E739" s="138"/>
      <c r="F739" s="289">
        <v>1</v>
      </c>
      <c r="G739" s="138"/>
      <c r="H739" s="211">
        <v>3</v>
      </c>
      <c r="I739" s="290"/>
      <c r="J739" s="5">
        <v>5</v>
      </c>
      <c r="K739" s="280" t="s">
        <v>1810</v>
      </c>
      <c r="L739" s="3" t="s">
        <v>732</v>
      </c>
      <c r="M739" s="71">
        <v>5</v>
      </c>
      <c r="N739" s="70">
        <v>0</v>
      </c>
      <c r="O739" s="398" t="s">
        <v>1810</v>
      </c>
      <c r="P739" s="585" t="s">
        <v>2726</v>
      </c>
    </row>
    <row r="740" spans="1:16" s="214" customFormat="1" ht="17.25" thickBot="1" x14ac:dyDescent="0.35">
      <c r="A740" s="78"/>
      <c r="B740" s="286">
        <v>5</v>
      </c>
      <c r="C740" s="95"/>
      <c r="D740" s="287">
        <v>12</v>
      </c>
      <c r="E740" s="138"/>
      <c r="F740" s="289">
        <v>1</v>
      </c>
      <c r="G740" s="138"/>
      <c r="H740" s="263">
        <v>3</v>
      </c>
      <c r="I740" s="342"/>
      <c r="J740" s="291">
        <v>6</v>
      </c>
      <c r="K740" s="171" t="s">
        <v>1811</v>
      </c>
      <c r="L740" s="48" t="s">
        <v>733</v>
      </c>
      <c r="M740" s="509">
        <v>5</v>
      </c>
      <c r="N740" s="510">
        <v>0</v>
      </c>
      <c r="O740" s="511" t="s">
        <v>1811</v>
      </c>
      <c r="P740" s="584" t="s">
        <v>2726</v>
      </c>
    </row>
    <row r="741" spans="1:16" s="214" customFormat="1" x14ac:dyDescent="0.3">
      <c r="A741" s="78"/>
      <c r="B741" s="286">
        <v>5</v>
      </c>
      <c r="C741" s="95"/>
      <c r="D741" s="287">
        <v>12</v>
      </c>
      <c r="E741" s="138"/>
      <c r="F741" s="289">
        <v>1</v>
      </c>
      <c r="G741" s="138"/>
      <c r="H741" s="149">
        <v>4</v>
      </c>
      <c r="I741" s="290" t="s">
        <v>2545</v>
      </c>
      <c r="J741" s="7">
        <v>1</v>
      </c>
      <c r="K741" s="101" t="s">
        <v>1812</v>
      </c>
      <c r="L741" s="18" t="s">
        <v>734</v>
      </c>
      <c r="M741" s="427">
        <v>5</v>
      </c>
      <c r="N741" s="428">
        <v>0</v>
      </c>
      <c r="O741" s="503" t="s">
        <v>1812</v>
      </c>
      <c r="P741" s="582" t="s">
        <v>2726</v>
      </c>
    </row>
    <row r="742" spans="1:16" s="214" customFormat="1" x14ac:dyDescent="0.3">
      <c r="A742" s="78"/>
      <c r="B742" s="202">
        <v>5</v>
      </c>
      <c r="C742" s="95"/>
      <c r="D742" s="287">
        <v>12</v>
      </c>
      <c r="E742" s="138"/>
      <c r="F742" s="289">
        <v>1</v>
      </c>
      <c r="G742" s="138"/>
      <c r="H742" s="261">
        <v>4</v>
      </c>
      <c r="I742" s="290"/>
      <c r="J742" s="5">
        <v>2</v>
      </c>
      <c r="K742" s="152" t="s">
        <v>1813</v>
      </c>
      <c r="L742" s="3" t="s">
        <v>735</v>
      </c>
      <c r="M742" s="71">
        <v>5</v>
      </c>
      <c r="N742" s="70">
        <v>0</v>
      </c>
      <c r="O742" s="398" t="s">
        <v>1813</v>
      </c>
      <c r="P742" s="585" t="s">
        <v>2726</v>
      </c>
    </row>
    <row r="743" spans="1:16" s="214" customFormat="1" x14ac:dyDescent="0.3">
      <c r="A743" s="78"/>
      <c r="B743" s="202">
        <v>5</v>
      </c>
      <c r="C743" s="95"/>
      <c r="D743" s="287">
        <v>12</v>
      </c>
      <c r="E743" s="138"/>
      <c r="F743" s="289">
        <v>1</v>
      </c>
      <c r="G743" s="138"/>
      <c r="H743" s="261">
        <v>4</v>
      </c>
      <c r="I743" s="290"/>
      <c r="J743" s="5">
        <v>3</v>
      </c>
      <c r="K743" s="152" t="s">
        <v>1814</v>
      </c>
      <c r="L743" s="3" t="s">
        <v>736</v>
      </c>
      <c r="M743" s="71">
        <v>5</v>
      </c>
      <c r="N743" s="70">
        <v>0</v>
      </c>
      <c r="O743" s="398" t="s">
        <v>1814</v>
      </c>
      <c r="P743" s="585" t="s">
        <v>2726</v>
      </c>
    </row>
    <row r="744" spans="1:16" s="214" customFormat="1" x14ac:dyDescent="0.3">
      <c r="A744" s="78"/>
      <c r="B744" s="202">
        <v>5</v>
      </c>
      <c r="C744" s="95"/>
      <c r="D744" s="287">
        <v>12</v>
      </c>
      <c r="E744" s="138"/>
      <c r="F744" s="289">
        <v>1</v>
      </c>
      <c r="G744" s="138"/>
      <c r="H744" s="261">
        <v>4</v>
      </c>
      <c r="I744" s="290"/>
      <c r="J744" s="5">
        <v>4</v>
      </c>
      <c r="K744" s="101" t="s">
        <v>1815</v>
      </c>
      <c r="L744" s="3" t="s">
        <v>737</v>
      </c>
      <c r="M744" s="71">
        <v>5</v>
      </c>
      <c r="N744" s="70">
        <v>0</v>
      </c>
      <c r="O744" s="398" t="s">
        <v>1815</v>
      </c>
      <c r="P744" s="585" t="s">
        <v>2726</v>
      </c>
    </row>
    <row r="745" spans="1:16" s="214" customFormat="1" x14ac:dyDescent="0.3">
      <c r="A745" s="78"/>
      <c r="B745" s="202">
        <v>5</v>
      </c>
      <c r="C745" s="95"/>
      <c r="D745" s="287">
        <v>12</v>
      </c>
      <c r="E745" s="138"/>
      <c r="F745" s="289">
        <v>1</v>
      </c>
      <c r="G745" s="138"/>
      <c r="H745" s="261">
        <v>4</v>
      </c>
      <c r="I745" s="290"/>
      <c r="J745" s="5">
        <v>5</v>
      </c>
      <c r="K745" s="101" t="s">
        <v>1816</v>
      </c>
      <c r="L745" s="3" t="s">
        <v>738</v>
      </c>
      <c r="M745" s="71">
        <v>5</v>
      </c>
      <c r="N745" s="70">
        <v>0</v>
      </c>
      <c r="O745" s="398" t="s">
        <v>1816</v>
      </c>
      <c r="P745" s="585" t="s">
        <v>2726</v>
      </c>
    </row>
    <row r="746" spans="1:16" s="214" customFormat="1" x14ac:dyDescent="0.3">
      <c r="A746" s="78"/>
      <c r="B746" s="202">
        <v>5</v>
      </c>
      <c r="C746" s="95"/>
      <c r="D746" s="287">
        <v>12</v>
      </c>
      <c r="E746" s="138"/>
      <c r="F746" s="289">
        <v>1</v>
      </c>
      <c r="G746" s="138"/>
      <c r="H746" s="261">
        <v>4</v>
      </c>
      <c r="I746" s="290"/>
      <c r="J746" s="5">
        <v>6</v>
      </c>
      <c r="K746" s="101" t="s">
        <v>1817</v>
      </c>
      <c r="L746" s="3" t="s">
        <v>739</v>
      </c>
      <c r="M746" s="71">
        <v>5</v>
      </c>
      <c r="N746" s="70">
        <v>0</v>
      </c>
      <c r="O746" s="398" t="s">
        <v>1817</v>
      </c>
      <c r="P746" s="585" t="s">
        <v>2726</v>
      </c>
    </row>
    <row r="747" spans="1:16" s="214" customFormat="1" ht="17.25" thickBot="1" x14ac:dyDescent="0.35">
      <c r="A747" s="78"/>
      <c r="B747" s="202">
        <v>5</v>
      </c>
      <c r="C747" s="95"/>
      <c r="D747" s="287">
        <v>12</v>
      </c>
      <c r="E747" s="138"/>
      <c r="F747" s="289">
        <v>1</v>
      </c>
      <c r="G747" s="138"/>
      <c r="H747" s="278">
        <v>4</v>
      </c>
      <c r="I747" s="290"/>
      <c r="J747" s="8">
        <v>7</v>
      </c>
      <c r="K747" s="120" t="s">
        <v>1818</v>
      </c>
      <c r="L747" s="49" t="s">
        <v>740</v>
      </c>
      <c r="M747" s="512">
        <v>5</v>
      </c>
      <c r="N747" s="513">
        <v>0</v>
      </c>
      <c r="O747" s="514" t="s">
        <v>1818</v>
      </c>
      <c r="P747" s="584" t="s">
        <v>2726</v>
      </c>
    </row>
    <row r="748" spans="1:16" s="214" customFormat="1" x14ac:dyDescent="0.3">
      <c r="A748" s="78"/>
      <c r="B748" s="202">
        <v>5</v>
      </c>
      <c r="C748" s="95"/>
      <c r="D748" s="287">
        <v>12</v>
      </c>
      <c r="E748" s="138"/>
      <c r="F748" s="289">
        <v>1</v>
      </c>
      <c r="G748" s="138"/>
      <c r="H748" s="137">
        <v>5</v>
      </c>
      <c r="I748" s="341" t="s">
        <v>2546</v>
      </c>
      <c r="J748" s="6">
        <v>1</v>
      </c>
      <c r="K748" s="92" t="s">
        <v>1819</v>
      </c>
      <c r="L748" s="11" t="s">
        <v>741</v>
      </c>
      <c r="M748" s="507">
        <v>5</v>
      </c>
      <c r="N748" s="508">
        <v>0</v>
      </c>
      <c r="O748" s="379" t="s">
        <v>1819</v>
      </c>
      <c r="P748" s="582" t="s">
        <v>2726</v>
      </c>
    </row>
    <row r="749" spans="1:16" s="214" customFormat="1" ht="17.25" thickBot="1" x14ac:dyDescent="0.35">
      <c r="A749" s="78"/>
      <c r="B749" s="202">
        <v>5</v>
      </c>
      <c r="C749" s="95"/>
      <c r="D749" s="287">
        <v>12</v>
      </c>
      <c r="E749" s="138"/>
      <c r="F749" s="289">
        <v>1</v>
      </c>
      <c r="G749" s="138"/>
      <c r="H749" s="263">
        <v>5</v>
      </c>
      <c r="I749" s="343"/>
      <c r="J749" s="8">
        <v>2</v>
      </c>
      <c r="K749" s="196" t="s">
        <v>1820</v>
      </c>
      <c r="L749" s="12" t="s">
        <v>742</v>
      </c>
      <c r="M749" s="509">
        <v>5</v>
      </c>
      <c r="N749" s="510">
        <v>0</v>
      </c>
      <c r="O749" s="380" t="s">
        <v>1820</v>
      </c>
      <c r="P749" s="584" t="s">
        <v>2726</v>
      </c>
    </row>
    <row r="750" spans="1:16" s="214" customFormat="1" x14ac:dyDescent="0.3">
      <c r="A750" s="78"/>
      <c r="B750" s="202">
        <v>5</v>
      </c>
      <c r="C750" s="95"/>
      <c r="D750" s="287">
        <v>12</v>
      </c>
      <c r="E750" s="138"/>
      <c r="F750" s="289">
        <v>1</v>
      </c>
      <c r="G750" s="138"/>
      <c r="H750" s="149">
        <v>6</v>
      </c>
      <c r="I750" s="290" t="s">
        <v>2547</v>
      </c>
      <c r="J750" s="6">
        <v>1</v>
      </c>
      <c r="K750" s="101" t="s">
        <v>1821</v>
      </c>
      <c r="L750" s="11" t="s">
        <v>743</v>
      </c>
      <c r="M750" s="507">
        <v>5</v>
      </c>
      <c r="N750" s="508">
        <v>0</v>
      </c>
      <c r="O750" s="379" t="s">
        <v>1821</v>
      </c>
      <c r="P750" s="582" t="s">
        <v>2726</v>
      </c>
    </row>
    <row r="751" spans="1:16" s="214" customFormat="1" x14ac:dyDescent="0.3">
      <c r="A751" s="78"/>
      <c r="B751" s="202">
        <v>5</v>
      </c>
      <c r="C751" s="95"/>
      <c r="D751" s="287">
        <v>12</v>
      </c>
      <c r="E751" s="138"/>
      <c r="F751" s="289">
        <v>1</v>
      </c>
      <c r="G751" s="138"/>
      <c r="H751" s="261">
        <v>6</v>
      </c>
      <c r="I751" s="290"/>
      <c r="J751" s="5">
        <v>2</v>
      </c>
      <c r="K751" s="101" t="s">
        <v>1822</v>
      </c>
      <c r="L751" s="2" t="s">
        <v>744</v>
      </c>
      <c r="M751" s="71">
        <v>5</v>
      </c>
      <c r="N751" s="70">
        <v>0</v>
      </c>
      <c r="O751" s="376" t="s">
        <v>1822</v>
      </c>
      <c r="P751" s="585" t="s">
        <v>2726</v>
      </c>
    </row>
    <row r="752" spans="1:16" s="214" customFormat="1" x14ac:dyDescent="0.3">
      <c r="A752" s="78"/>
      <c r="B752" s="202">
        <v>5</v>
      </c>
      <c r="C752" s="95"/>
      <c r="D752" s="287">
        <v>12</v>
      </c>
      <c r="E752" s="138"/>
      <c r="F752" s="289">
        <v>1</v>
      </c>
      <c r="G752" s="138"/>
      <c r="H752" s="261">
        <v>6</v>
      </c>
      <c r="I752" s="290"/>
      <c r="J752" s="5">
        <v>3</v>
      </c>
      <c r="K752" s="101" t="s">
        <v>1823</v>
      </c>
      <c r="L752" s="2" t="s">
        <v>745</v>
      </c>
      <c r="M752" s="71">
        <v>5</v>
      </c>
      <c r="N752" s="70">
        <v>0</v>
      </c>
      <c r="O752" s="376" t="s">
        <v>1823</v>
      </c>
      <c r="P752" s="585" t="s">
        <v>2726</v>
      </c>
    </row>
    <row r="753" spans="1:16" s="214" customFormat="1" ht="17.25" thickBot="1" x14ac:dyDescent="0.35">
      <c r="A753" s="78"/>
      <c r="B753" s="202">
        <v>5</v>
      </c>
      <c r="C753" s="95"/>
      <c r="D753" s="287">
        <v>12</v>
      </c>
      <c r="E753" s="138"/>
      <c r="F753" s="289">
        <v>1</v>
      </c>
      <c r="G753" s="138"/>
      <c r="H753" s="278">
        <v>6</v>
      </c>
      <c r="I753" s="290"/>
      <c r="J753" s="9">
        <v>4</v>
      </c>
      <c r="K753" s="106" t="s">
        <v>1824</v>
      </c>
      <c r="L753" s="12" t="s">
        <v>746</v>
      </c>
      <c r="M753" s="509">
        <v>5</v>
      </c>
      <c r="N753" s="510">
        <v>0</v>
      </c>
      <c r="O753" s="380" t="s">
        <v>1824</v>
      </c>
      <c r="P753" s="583" t="s">
        <v>2726</v>
      </c>
    </row>
    <row r="754" spans="1:16" s="214" customFormat="1" x14ac:dyDescent="0.3">
      <c r="A754" s="78"/>
      <c r="B754" s="202">
        <v>5</v>
      </c>
      <c r="C754" s="95"/>
      <c r="D754" s="287">
        <v>12</v>
      </c>
      <c r="E754" s="138"/>
      <c r="F754" s="289">
        <v>1</v>
      </c>
      <c r="G754" s="138"/>
      <c r="H754" s="137">
        <v>7</v>
      </c>
      <c r="I754" s="341" t="s">
        <v>1825</v>
      </c>
      <c r="J754" s="7"/>
      <c r="K754" s="178"/>
      <c r="L754" s="11" t="s">
        <v>747</v>
      </c>
      <c r="M754" s="68">
        <v>4</v>
      </c>
      <c r="N754" s="64">
        <v>0</v>
      </c>
      <c r="O754" s="379" t="s">
        <v>1825</v>
      </c>
      <c r="P754" s="402" t="s">
        <v>2748</v>
      </c>
    </row>
    <row r="755" spans="1:16" s="214" customFormat="1" x14ac:dyDescent="0.3">
      <c r="A755" s="78"/>
      <c r="B755" s="202">
        <v>5</v>
      </c>
      <c r="C755" s="95"/>
      <c r="D755" s="287">
        <v>12</v>
      </c>
      <c r="E755" s="138"/>
      <c r="F755" s="289">
        <v>1</v>
      </c>
      <c r="G755" s="138"/>
      <c r="H755" s="211">
        <v>7</v>
      </c>
      <c r="I755" s="290"/>
      <c r="J755" s="6">
        <v>1</v>
      </c>
      <c r="K755" s="101" t="s">
        <v>1826</v>
      </c>
      <c r="L755" s="2" t="s">
        <v>748</v>
      </c>
      <c r="M755" s="71">
        <v>5</v>
      </c>
      <c r="N755" s="70">
        <v>0</v>
      </c>
      <c r="O755" s="376" t="s">
        <v>1826</v>
      </c>
      <c r="P755" s="402" t="s">
        <v>2748</v>
      </c>
    </row>
    <row r="756" spans="1:16" s="214" customFormat="1" x14ac:dyDescent="0.3">
      <c r="A756" s="78"/>
      <c r="B756" s="202">
        <v>5</v>
      </c>
      <c r="C756" s="95"/>
      <c r="D756" s="287">
        <v>12</v>
      </c>
      <c r="E756" s="138"/>
      <c r="F756" s="289">
        <v>1</v>
      </c>
      <c r="G756" s="138"/>
      <c r="H756" s="211">
        <v>7</v>
      </c>
      <c r="I756" s="290"/>
      <c r="J756" s="5">
        <v>2</v>
      </c>
      <c r="K756" s="152" t="s">
        <v>1827</v>
      </c>
      <c r="L756" s="2" t="s">
        <v>749</v>
      </c>
      <c r="M756" s="71">
        <v>5</v>
      </c>
      <c r="N756" s="70">
        <v>0</v>
      </c>
      <c r="O756" s="376" t="s">
        <v>1827</v>
      </c>
      <c r="P756" s="402" t="s">
        <v>2748</v>
      </c>
    </row>
    <row r="757" spans="1:16" s="214" customFormat="1" ht="20.25" customHeight="1" thickBot="1" x14ac:dyDescent="0.35">
      <c r="A757" s="78"/>
      <c r="B757" s="202">
        <v>5</v>
      </c>
      <c r="C757" s="95"/>
      <c r="D757" s="287">
        <v>12</v>
      </c>
      <c r="E757" s="138"/>
      <c r="F757" s="289">
        <v>1</v>
      </c>
      <c r="G757" s="138"/>
      <c r="H757" s="263">
        <v>7</v>
      </c>
      <c r="I757" s="343"/>
      <c r="J757" s="515">
        <v>7</v>
      </c>
      <c r="K757" s="348" t="s">
        <v>1828</v>
      </c>
      <c r="L757" s="23" t="s">
        <v>750</v>
      </c>
      <c r="M757" s="429">
        <v>5</v>
      </c>
      <c r="N757" s="430">
        <v>0</v>
      </c>
      <c r="O757" s="395" t="s">
        <v>1828</v>
      </c>
      <c r="P757" s="404" t="s">
        <v>2748</v>
      </c>
    </row>
    <row r="758" spans="1:16" s="214" customFormat="1" x14ac:dyDescent="0.3">
      <c r="A758" s="78"/>
      <c r="B758" s="202">
        <v>5</v>
      </c>
      <c r="C758" s="95"/>
      <c r="D758" s="287">
        <v>12</v>
      </c>
      <c r="E758" s="138"/>
      <c r="F758" s="289">
        <v>1</v>
      </c>
      <c r="G758" s="138"/>
      <c r="H758" s="149">
        <v>8</v>
      </c>
      <c r="I758" s="290" t="s">
        <v>2548</v>
      </c>
      <c r="J758" s="6">
        <v>1</v>
      </c>
      <c r="K758" s="101" t="s">
        <v>1829</v>
      </c>
      <c r="L758" s="11" t="s">
        <v>751</v>
      </c>
      <c r="M758" s="507">
        <v>5</v>
      </c>
      <c r="N758" s="508">
        <v>0</v>
      </c>
      <c r="O758" s="379" t="s">
        <v>1829</v>
      </c>
      <c r="P758" s="562" t="s">
        <v>2748</v>
      </c>
    </row>
    <row r="759" spans="1:16" s="214" customFormat="1" x14ac:dyDescent="0.3">
      <c r="A759" s="78"/>
      <c r="B759" s="202">
        <v>5</v>
      </c>
      <c r="C759" s="95"/>
      <c r="D759" s="287">
        <v>12</v>
      </c>
      <c r="E759" s="138"/>
      <c r="F759" s="289">
        <v>1</v>
      </c>
      <c r="G759" s="138"/>
      <c r="H759" s="261">
        <v>8</v>
      </c>
      <c r="I759" s="290"/>
      <c r="J759" s="5">
        <v>2</v>
      </c>
      <c r="K759" s="101" t="s">
        <v>1830</v>
      </c>
      <c r="L759" s="2" t="s">
        <v>752</v>
      </c>
      <c r="M759" s="71">
        <v>5</v>
      </c>
      <c r="N759" s="70">
        <v>0</v>
      </c>
      <c r="O759" s="376" t="s">
        <v>1830</v>
      </c>
      <c r="P759" s="579" t="s">
        <v>2748</v>
      </c>
    </row>
    <row r="760" spans="1:16" s="214" customFormat="1" x14ac:dyDescent="0.3">
      <c r="A760" s="78"/>
      <c r="B760" s="202">
        <v>5</v>
      </c>
      <c r="C760" s="95"/>
      <c r="D760" s="287">
        <v>12</v>
      </c>
      <c r="E760" s="138"/>
      <c r="F760" s="289">
        <v>1</v>
      </c>
      <c r="G760" s="138"/>
      <c r="H760" s="261">
        <v>8</v>
      </c>
      <c r="I760" s="290"/>
      <c r="J760" s="5">
        <v>3</v>
      </c>
      <c r="K760" s="101" t="s">
        <v>1831</v>
      </c>
      <c r="L760" s="2" t="s">
        <v>753</v>
      </c>
      <c r="M760" s="71">
        <v>5</v>
      </c>
      <c r="N760" s="70">
        <v>0</v>
      </c>
      <c r="O760" s="376" t="s">
        <v>1831</v>
      </c>
      <c r="P760" s="579" t="s">
        <v>2748</v>
      </c>
    </row>
    <row r="761" spans="1:16" s="214" customFormat="1" x14ac:dyDescent="0.3">
      <c r="A761" s="78"/>
      <c r="B761" s="202">
        <v>5</v>
      </c>
      <c r="C761" s="95"/>
      <c r="D761" s="287">
        <v>12</v>
      </c>
      <c r="E761" s="138"/>
      <c r="F761" s="289">
        <v>1</v>
      </c>
      <c r="G761" s="138"/>
      <c r="H761" s="261">
        <v>8</v>
      </c>
      <c r="I761" s="290"/>
      <c r="J761" s="5">
        <v>4</v>
      </c>
      <c r="K761" s="101" t="s">
        <v>1832</v>
      </c>
      <c r="L761" s="2" t="s">
        <v>754</v>
      </c>
      <c r="M761" s="71">
        <v>5</v>
      </c>
      <c r="N761" s="70">
        <v>0</v>
      </c>
      <c r="O761" s="376" t="s">
        <v>1832</v>
      </c>
      <c r="P761" s="579" t="s">
        <v>2748</v>
      </c>
    </row>
    <row r="762" spans="1:16" s="214" customFormat="1" x14ac:dyDescent="0.3">
      <c r="A762" s="78"/>
      <c r="B762" s="202">
        <v>5</v>
      </c>
      <c r="C762" s="95"/>
      <c r="D762" s="287">
        <v>12</v>
      </c>
      <c r="E762" s="138"/>
      <c r="F762" s="289">
        <v>1</v>
      </c>
      <c r="G762" s="138"/>
      <c r="H762" s="261">
        <v>8</v>
      </c>
      <c r="I762" s="290"/>
      <c r="J762" s="5">
        <v>5</v>
      </c>
      <c r="K762" s="101" t="s">
        <v>1833</v>
      </c>
      <c r="L762" s="2" t="s">
        <v>755</v>
      </c>
      <c r="M762" s="71">
        <v>5</v>
      </c>
      <c r="N762" s="70">
        <v>0</v>
      </c>
      <c r="O762" s="376" t="s">
        <v>1833</v>
      </c>
      <c r="P762" s="579" t="s">
        <v>2748</v>
      </c>
    </row>
    <row r="763" spans="1:16" s="214" customFormat="1" ht="17.25" thickBot="1" x14ac:dyDescent="0.35">
      <c r="A763" s="78"/>
      <c r="B763" s="202">
        <v>5</v>
      </c>
      <c r="C763" s="95"/>
      <c r="D763" s="287">
        <v>12</v>
      </c>
      <c r="E763" s="138"/>
      <c r="F763" s="289">
        <v>1</v>
      </c>
      <c r="G763" s="138"/>
      <c r="H763" s="278">
        <v>8</v>
      </c>
      <c r="I763" s="290"/>
      <c r="J763" s="9">
        <v>6</v>
      </c>
      <c r="K763" s="106" t="s">
        <v>1834</v>
      </c>
      <c r="L763" s="12" t="s">
        <v>756</v>
      </c>
      <c r="M763" s="509">
        <v>5</v>
      </c>
      <c r="N763" s="510">
        <v>0</v>
      </c>
      <c r="O763" s="380" t="s">
        <v>1834</v>
      </c>
      <c r="P763" s="565" t="s">
        <v>2748</v>
      </c>
    </row>
    <row r="764" spans="1:16" s="214" customFormat="1" x14ac:dyDescent="0.3">
      <c r="A764" s="78"/>
      <c r="B764" s="202">
        <v>5</v>
      </c>
      <c r="C764" s="95"/>
      <c r="D764" s="287">
        <v>12</v>
      </c>
      <c r="E764" s="138"/>
      <c r="F764" s="289">
        <v>1</v>
      </c>
      <c r="G764" s="138"/>
      <c r="H764" s="137">
        <v>9</v>
      </c>
      <c r="I764" s="358" t="s">
        <v>1835</v>
      </c>
      <c r="J764" s="7"/>
      <c r="K764" s="215"/>
      <c r="L764" s="1" t="s">
        <v>757</v>
      </c>
      <c r="M764" s="72">
        <v>4</v>
      </c>
      <c r="N764" s="73">
        <v>0</v>
      </c>
      <c r="O764" s="382" t="s">
        <v>1835</v>
      </c>
      <c r="P764" s="582" t="s">
        <v>2726</v>
      </c>
    </row>
    <row r="765" spans="1:16" s="214" customFormat="1" x14ac:dyDescent="0.3">
      <c r="A765" s="78"/>
      <c r="B765" s="202">
        <v>5</v>
      </c>
      <c r="C765" s="95"/>
      <c r="D765" s="287">
        <v>12</v>
      </c>
      <c r="E765" s="138"/>
      <c r="F765" s="289">
        <v>1</v>
      </c>
      <c r="G765" s="138"/>
      <c r="H765" s="211">
        <v>10</v>
      </c>
      <c r="I765" s="292" t="s">
        <v>1836</v>
      </c>
      <c r="J765" s="5"/>
      <c r="K765" s="106"/>
      <c r="L765" s="2" t="s">
        <v>758</v>
      </c>
      <c r="M765" s="63">
        <v>4</v>
      </c>
      <c r="N765" s="62">
        <v>0</v>
      </c>
      <c r="O765" s="376" t="s">
        <v>1836</v>
      </c>
      <c r="P765" s="585" t="s">
        <v>2726</v>
      </c>
    </row>
    <row r="766" spans="1:16" s="214" customFormat="1" x14ac:dyDescent="0.3">
      <c r="A766" s="78"/>
      <c r="B766" s="202">
        <v>5</v>
      </c>
      <c r="C766" s="95"/>
      <c r="D766" s="287">
        <v>12</v>
      </c>
      <c r="E766" s="138"/>
      <c r="F766" s="289">
        <v>1</v>
      </c>
      <c r="G766" s="138"/>
      <c r="H766" s="211">
        <v>11</v>
      </c>
      <c r="I766" s="292" t="s">
        <v>1837</v>
      </c>
      <c r="J766" s="5"/>
      <c r="K766" s="106"/>
      <c r="L766" s="2" t="s">
        <v>759</v>
      </c>
      <c r="M766" s="63">
        <v>4</v>
      </c>
      <c r="N766" s="62">
        <v>0</v>
      </c>
      <c r="O766" s="376" t="s">
        <v>1837</v>
      </c>
      <c r="P766" s="585" t="s">
        <v>2726</v>
      </c>
    </row>
    <row r="767" spans="1:16" s="214" customFormat="1" x14ac:dyDescent="0.3">
      <c r="A767" s="78"/>
      <c r="B767" s="202">
        <v>5</v>
      </c>
      <c r="C767" s="95"/>
      <c r="D767" s="287">
        <v>12</v>
      </c>
      <c r="E767" s="138"/>
      <c r="F767" s="289">
        <v>1</v>
      </c>
      <c r="G767" s="138"/>
      <c r="H767" s="211">
        <v>12</v>
      </c>
      <c r="I767" s="292" t="s">
        <v>1838</v>
      </c>
      <c r="J767" s="5"/>
      <c r="K767" s="106"/>
      <c r="L767" s="2" t="s">
        <v>760</v>
      </c>
      <c r="M767" s="63">
        <v>4</v>
      </c>
      <c r="N767" s="62">
        <v>0</v>
      </c>
      <c r="O767" s="376" t="s">
        <v>1838</v>
      </c>
      <c r="P767" s="585" t="s">
        <v>2726</v>
      </c>
    </row>
    <row r="768" spans="1:16" s="214" customFormat="1" x14ac:dyDescent="0.3">
      <c r="A768" s="78"/>
      <c r="B768" s="202">
        <v>5</v>
      </c>
      <c r="C768" s="95"/>
      <c r="D768" s="287">
        <v>12</v>
      </c>
      <c r="E768" s="138"/>
      <c r="F768" s="289">
        <v>1</v>
      </c>
      <c r="G768" s="138"/>
      <c r="H768" s="211">
        <v>13</v>
      </c>
      <c r="I768" s="292" t="s">
        <v>1839</v>
      </c>
      <c r="J768" s="5"/>
      <c r="K768" s="106"/>
      <c r="L768" s="2" t="s">
        <v>761</v>
      </c>
      <c r="M768" s="63">
        <v>4</v>
      </c>
      <c r="N768" s="62">
        <v>0</v>
      </c>
      <c r="O768" s="376" t="s">
        <v>1839</v>
      </c>
      <c r="P768" s="585" t="s">
        <v>2726</v>
      </c>
    </row>
    <row r="769" spans="1:16" s="214" customFormat="1" x14ac:dyDescent="0.3">
      <c r="A769" s="78"/>
      <c r="B769" s="202">
        <v>5</v>
      </c>
      <c r="C769" s="95"/>
      <c r="D769" s="287">
        <v>12</v>
      </c>
      <c r="E769" s="138"/>
      <c r="F769" s="289">
        <v>1</v>
      </c>
      <c r="G769" s="138"/>
      <c r="H769" s="211">
        <v>14</v>
      </c>
      <c r="I769" s="293" t="s">
        <v>1840</v>
      </c>
      <c r="J769" s="5"/>
      <c r="K769" s="106"/>
      <c r="L769" s="2" t="s">
        <v>762</v>
      </c>
      <c r="M769" s="63">
        <v>4</v>
      </c>
      <c r="N769" s="62">
        <v>0</v>
      </c>
      <c r="O769" s="376" t="s">
        <v>1840</v>
      </c>
      <c r="P769" s="585" t="s">
        <v>2726</v>
      </c>
    </row>
    <row r="770" spans="1:16" s="214" customFormat="1" x14ac:dyDescent="0.3">
      <c r="A770" s="78"/>
      <c r="B770" s="202">
        <v>5</v>
      </c>
      <c r="C770" s="95"/>
      <c r="D770" s="287">
        <v>12</v>
      </c>
      <c r="E770" s="138"/>
      <c r="F770" s="289">
        <v>1</v>
      </c>
      <c r="G770" s="138"/>
      <c r="H770" s="211">
        <v>15</v>
      </c>
      <c r="I770" s="292" t="s">
        <v>1841</v>
      </c>
      <c r="J770" s="5"/>
      <c r="K770" s="106"/>
      <c r="L770" s="2" t="s">
        <v>763</v>
      </c>
      <c r="M770" s="63">
        <v>4</v>
      </c>
      <c r="N770" s="62">
        <v>0</v>
      </c>
      <c r="O770" s="376" t="s">
        <v>1841</v>
      </c>
      <c r="P770" s="585" t="s">
        <v>2726</v>
      </c>
    </row>
    <row r="771" spans="1:16" s="214" customFormat="1" ht="17.25" thickBot="1" x14ac:dyDescent="0.35">
      <c r="A771" s="78"/>
      <c r="B771" s="202">
        <v>5</v>
      </c>
      <c r="C771" s="95"/>
      <c r="D771" s="287">
        <v>12</v>
      </c>
      <c r="E771" s="138"/>
      <c r="F771" s="289">
        <v>1</v>
      </c>
      <c r="G771" s="138"/>
      <c r="H771" s="263">
        <v>16</v>
      </c>
      <c r="I771" s="359" t="s">
        <v>1842</v>
      </c>
      <c r="J771" s="8"/>
      <c r="K771" s="196"/>
      <c r="L771" s="10" t="s">
        <v>764</v>
      </c>
      <c r="M771" s="66">
        <v>4</v>
      </c>
      <c r="N771" s="67">
        <v>0</v>
      </c>
      <c r="O771" s="378" t="s">
        <v>1842</v>
      </c>
      <c r="P771" s="583" t="s">
        <v>2726</v>
      </c>
    </row>
    <row r="772" spans="1:16" s="214" customFormat="1" ht="16.5" customHeight="1" thickBot="1" x14ac:dyDescent="0.35">
      <c r="A772" s="78"/>
      <c r="B772" s="202">
        <v>5</v>
      </c>
      <c r="C772" s="95" t="s">
        <v>2247</v>
      </c>
      <c r="D772" s="264">
        <v>12</v>
      </c>
      <c r="E772" s="138" t="s">
        <v>2247</v>
      </c>
      <c r="F772" s="257">
        <v>2</v>
      </c>
      <c r="G772" s="150" t="s">
        <v>2549</v>
      </c>
      <c r="H772" s="252">
        <v>1</v>
      </c>
      <c r="I772" s="219" t="s">
        <v>2550</v>
      </c>
      <c r="J772" s="131">
        <v>1</v>
      </c>
      <c r="K772" s="215" t="s">
        <v>1843</v>
      </c>
      <c r="L772" s="14" t="s">
        <v>765</v>
      </c>
      <c r="M772" s="433">
        <v>5</v>
      </c>
      <c r="N772" s="434">
        <v>0</v>
      </c>
      <c r="O772" s="383" t="s">
        <v>1843</v>
      </c>
      <c r="P772" s="581" t="s">
        <v>2726</v>
      </c>
    </row>
    <row r="773" spans="1:16" s="214" customFormat="1" ht="17.25" thickBot="1" x14ac:dyDescent="0.35">
      <c r="A773" s="78"/>
      <c r="B773" s="202">
        <v>5</v>
      </c>
      <c r="C773" s="95"/>
      <c r="D773" s="221">
        <v>12</v>
      </c>
      <c r="E773" s="138"/>
      <c r="F773" s="261">
        <v>2</v>
      </c>
      <c r="G773" s="138"/>
      <c r="H773" s="197">
        <v>2</v>
      </c>
      <c r="I773" s="190" t="s">
        <v>1844</v>
      </c>
      <c r="J773" s="131">
        <v>2</v>
      </c>
      <c r="K773" s="200" t="s">
        <v>1844</v>
      </c>
      <c r="L773" s="14" t="s">
        <v>766</v>
      </c>
      <c r="M773" s="433">
        <v>5</v>
      </c>
      <c r="N773" s="434">
        <v>0</v>
      </c>
      <c r="O773" s="370" t="s">
        <v>1844</v>
      </c>
      <c r="P773" s="548" t="s">
        <v>2726</v>
      </c>
    </row>
    <row r="774" spans="1:16" s="214" customFormat="1" ht="17.25" thickBot="1" x14ac:dyDescent="0.35">
      <c r="A774" s="78"/>
      <c r="B774" s="202">
        <v>5</v>
      </c>
      <c r="C774" s="95"/>
      <c r="D774" s="221">
        <v>12</v>
      </c>
      <c r="E774" s="138"/>
      <c r="F774" s="261">
        <v>2</v>
      </c>
      <c r="G774" s="138"/>
      <c r="H774" s="131">
        <v>3</v>
      </c>
      <c r="I774" s="138" t="s">
        <v>1845</v>
      </c>
      <c r="J774" s="100">
        <v>3</v>
      </c>
      <c r="K774" s="106" t="s">
        <v>1845</v>
      </c>
      <c r="L774" s="17" t="s">
        <v>767</v>
      </c>
      <c r="M774" s="423">
        <v>5</v>
      </c>
      <c r="N774" s="424">
        <v>0</v>
      </c>
      <c r="O774" s="381" t="s">
        <v>1845</v>
      </c>
      <c r="P774" s="548" t="s">
        <v>2726</v>
      </c>
    </row>
    <row r="775" spans="1:16" s="214" customFormat="1" ht="17.25" thickBot="1" x14ac:dyDescent="0.35">
      <c r="A775" s="78"/>
      <c r="B775" s="202">
        <v>5</v>
      </c>
      <c r="C775" s="95"/>
      <c r="D775" s="221">
        <v>12</v>
      </c>
      <c r="E775" s="138"/>
      <c r="F775" s="261">
        <v>2</v>
      </c>
      <c r="G775" s="138"/>
      <c r="H775" s="131">
        <v>4</v>
      </c>
      <c r="I775" s="190" t="s">
        <v>1846</v>
      </c>
      <c r="J775" s="232">
        <v>4</v>
      </c>
      <c r="K775" s="192" t="s">
        <v>1846</v>
      </c>
      <c r="L775" s="14" t="s">
        <v>768</v>
      </c>
      <c r="M775" s="433">
        <v>5</v>
      </c>
      <c r="N775" s="434">
        <v>0</v>
      </c>
      <c r="O775" s="370" t="s">
        <v>1846</v>
      </c>
      <c r="P775" s="548" t="s">
        <v>2726</v>
      </c>
    </row>
    <row r="776" spans="1:16" s="214" customFormat="1" ht="17.25" thickBot="1" x14ac:dyDescent="0.35">
      <c r="A776" s="78"/>
      <c r="B776" s="202">
        <v>5</v>
      </c>
      <c r="C776" s="95"/>
      <c r="D776" s="221">
        <v>12</v>
      </c>
      <c r="E776" s="138"/>
      <c r="F776" s="261">
        <v>2</v>
      </c>
      <c r="G776" s="138"/>
      <c r="H776" s="105">
        <v>5</v>
      </c>
      <c r="I776" s="104" t="s">
        <v>1847</v>
      </c>
      <c r="J776" s="105">
        <v>5</v>
      </c>
      <c r="K776" s="106" t="s">
        <v>1847</v>
      </c>
      <c r="L776" s="19" t="s">
        <v>769</v>
      </c>
      <c r="M776" s="435">
        <v>5</v>
      </c>
      <c r="N776" s="436">
        <v>0</v>
      </c>
      <c r="O776" s="384" t="s">
        <v>1847</v>
      </c>
      <c r="P776" s="548" t="s">
        <v>2726</v>
      </c>
    </row>
    <row r="777" spans="1:16" s="214" customFormat="1" ht="17.25" thickBot="1" x14ac:dyDescent="0.35">
      <c r="A777" s="78"/>
      <c r="B777" s="202">
        <v>5</v>
      </c>
      <c r="C777" s="95"/>
      <c r="D777" s="221">
        <v>12</v>
      </c>
      <c r="E777" s="138"/>
      <c r="F777" s="261">
        <v>2</v>
      </c>
      <c r="G777" s="138"/>
      <c r="H777" s="131">
        <v>6</v>
      </c>
      <c r="I777" s="190" t="s">
        <v>1837</v>
      </c>
      <c r="J777" s="131">
        <v>6</v>
      </c>
      <c r="K777" s="200" t="s">
        <v>1848</v>
      </c>
      <c r="L777" s="14" t="s">
        <v>770</v>
      </c>
      <c r="M777" s="433">
        <v>5</v>
      </c>
      <c r="N777" s="434">
        <v>0</v>
      </c>
      <c r="O777" s="370" t="s">
        <v>1848</v>
      </c>
      <c r="P777" s="548" t="s">
        <v>2726</v>
      </c>
    </row>
    <row r="778" spans="1:16" s="214" customFormat="1" ht="17.25" thickBot="1" x14ac:dyDescent="0.35">
      <c r="A778" s="78"/>
      <c r="B778" s="202">
        <v>5</v>
      </c>
      <c r="C778" s="95"/>
      <c r="D778" s="221">
        <v>12</v>
      </c>
      <c r="E778" s="138"/>
      <c r="F778" s="261">
        <v>2</v>
      </c>
      <c r="G778" s="138"/>
      <c r="H778" s="105">
        <v>7</v>
      </c>
      <c r="I778" s="104" t="s">
        <v>1849</v>
      </c>
      <c r="J778" s="105">
        <v>7</v>
      </c>
      <c r="K778" s="106" t="s">
        <v>1849</v>
      </c>
      <c r="L778" s="17" t="s">
        <v>771</v>
      </c>
      <c r="M778" s="423">
        <v>5</v>
      </c>
      <c r="N778" s="424">
        <v>0</v>
      </c>
      <c r="O778" s="381" t="s">
        <v>1849</v>
      </c>
      <c r="P778" s="548" t="s">
        <v>2726</v>
      </c>
    </row>
    <row r="779" spans="1:16" s="214" customFormat="1" ht="17.25" thickBot="1" x14ac:dyDescent="0.35">
      <c r="A779" s="78"/>
      <c r="B779" s="202">
        <v>5</v>
      </c>
      <c r="C779" s="95"/>
      <c r="D779" s="221">
        <v>12</v>
      </c>
      <c r="E779" s="138"/>
      <c r="F779" s="294">
        <v>2</v>
      </c>
      <c r="G779" s="138"/>
      <c r="H779" s="88">
        <v>8</v>
      </c>
      <c r="I779" s="150" t="s">
        <v>1850</v>
      </c>
      <c r="J779" s="232">
        <v>8</v>
      </c>
      <c r="K779" s="216" t="s">
        <v>1850</v>
      </c>
      <c r="L779" s="14" t="s">
        <v>772</v>
      </c>
      <c r="M779" s="433">
        <v>5</v>
      </c>
      <c r="N779" s="434">
        <v>0</v>
      </c>
      <c r="O779" s="370" t="s">
        <v>1850</v>
      </c>
      <c r="P779" s="580" t="s">
        <v>2726</v>
      </c>
    </row>
    <row r="780" spans="1:16" s="214" customFormat="1" ht="30.75" customHeight="1" x14ac:dyDescent="0.3">
      <c r="A780" s="78"/>
      <c r="B780" s="202">
        <v>5</v>
      </c>
      <c r="C780" s="95" t="s">
        <v>2247</v>
      </c>
      <c r="D780" s="94">
        <v>12</v>
      </c>
      <c r="E780" s="97" t="s">
        <v>2247</v>
      </c>
      <c r="F780" s="137">
        <v>3</v>
      </c>
      <c r="G780" s="150" t="s">
        <v>2551</v>
      </c>
      <c r="H780" s="257">
        <v>1</v>
      </c>
      <c r="I780" s="150" t="s">
        <v>2551</v>
      </c>
      <c r="J780" s="91">
        <v>1</v>
      </c>
      <c r="K780" s="178" t="s">
        <v>1851</v>
      </c>
      <c r="L780" s="1" t="s">
        <v>773</v>
      </c>
      <c r="M780" s="72">
        <v>5</v>
      </c>
      <c r="N780" s="73">
        <v>0</v>
      </c>
      <c r="O780" s="385" t="s">
        <v>1851</v>
      </c>
      <c r="P780" s="582" t="s">
        <v>2726</v>
      </c>
    </row>
    <row r="781" spans="1:16" s="214" customFormat="1" x14ac:dyDescent="0.3">
      <c r="A781" s="78"/>
      <c r="B781" s="202">
        <v>5</v>
      </c>
      <c r="C781" s="95"/>
      <c r="D781" s="94">
        <v>12</v>
      </c>
      <c r="E781" s="97"/>
      <c r="F781" s="141">
        <v>3</v>
      </c>
      <c r="G781" s="138"/>
      <c r="H781" s="149">
        <v>1</v>
      </c>
      <c r="I781" s="138"/>
      <c r="J781" s="100">
        <v>2</v>
      </c>
      <c r="K781" s="168" t="s">
        <v>1852</v>
      </c>
      <c r="L781" s="2" t="s">
        <v>774</v>
      </c>
      <c r="M781" s="63">
        <v>5</v>
      </c>
      <c r="N781" s="62">
        <v>0</v>
      </c>
      <c r="O781" s="376" t="s">
        <v>1852</v>
      </c>
      <c r="P781" s="585" t="s">
        <v>2726</v>
      </c>
    </row>
    <row r="782" spans="1:16" s="214" customFormat="1" x14ac:dyDescent="0.3">
      <c r="A782" s="78"/>
      <c r="B782" s="202">
        <v>5</v>
      </c>
      <c r="C782" s="95"/>
      <c r="D782" s="94">
        <v>12</v>
      </c>
      <c r="E782" s="97"/>
      <c r="F782" s="141">
        <v>3</v>
      </c>
      <c r="G782" s="138"/>
      <c r="H782" s="149">
        <v>1</v>
      </c>
      <c r="I782" s="138"/>
      <c r="J782" s="100">
        <v>4</v>
      </c>
      <c r="K782" s="139" t="s">
        <v>1853</v>
      </c>
      <c r="L782" s="2" t="s">
        <v>775</v>
      </c>
      <c r="M782" s="63">
        <v>5</v>
      </c>
      <c r="N782" s="62">
        <v>0</v>
      </c>
      <c r="O782" s="376" t="s">
        <v>1853</v>
      </c>
      <c r="P782" s="585" t="s">
        <v>2726</v>
      </c>
    </row>
    <row r="783" spans="1:16" s="214" customFormat="1" x14ac:dyDescent="0.3">
      <c r="A783" s="78"/>
      <c r="B783" s="202">
        <v>5</v>
      </c>
      <c r="C783" s="95"/>
      <c r="D783" s="94">
        <v>12</v>
      </c>
      <c r="E783" s="97"/>
      <c r="F783" s="141">
        <v>3</v>
      </c>
      <c r="G783" s="138"/>
      <c r="H783" s="149">
        <v>1</v>
      </c>
      <c r="I783" s="138"/>
      <c r="J783" s="100">
        <v>5</v>
      </c>
      <c r="K783" s="139" t="s">
        <v>1854</v>
      </c>
      <c r="L783" s="2" t="s">
        <v>776</v>
      </c>
      <c r="M783" s="63">
        <v>5</v>
      </c>
      <c r="N783" s="62">
        <v>0</v>
      </c>
      <c r="O783" s="376" t="s">
        <v>1854</v>
      </c>
      <c r="P783" s="585" t="s">
        <v>2726</v>
      </c>
    </row>
    <row r="784" spans="1:16" s="214" customFormat="1" ht="17.25" thickBot="1" x14ac:dyDescent="0.35">
      <c r="A784" s="78"/>
      <c r="B784" s="202">
        <v>5</v>
      </c>
      <c r="C784" s="95"/>
      <c r="D784" s="94">
        <v>12</v>
      </c>
      <c r="E784" s="97"/>
      <c r="F784" s="141">
        <v>3</v>
      </c>
      <c r="G784" s="138"/>
      <c r="H784" s="153">
        <v>1</v>
      </c>
      <c r="I784" s="138"/>
      <c r="J784" s="105">
        <v>6</v>
      </c>
      <c r="K784" s="182" t="s">
        <v>1855</v>
      </c>
      <c r="L784" s="10" t="s">
        <v>777</v>
      </c>
      <c r="M784" s="66">
        <v>5</v>
      </c>
      <c r="N784" s="67">
        <v>0</v>
      </c>
      <c r="O784" s="378" t="s">
        <v>1855</v>
      </c>
      <c r="P784" s="583" t="s">
        <v>2726</v>
      </c>
    </row>
    <row r="785" spans="1:18" s="214" customFormat="1" ht="30.75" thickBot="1" x14ac:dyDescent="0.35">
      <c r="A785" s="78"/>
      <c r="B785" s="202">
        <v>5</v>
      </c>
      <c r="C785" s="95"/>
      <c r="D785" s="187">
        <v>12</v>
      </c>
      <c r="E785" s="125"/>
      <c r="F785" s="208">
        <v>3</v>
      </c>
      <c r="G785" s="138"/>
      <c r="H785" s="131">
        <v>2</v>
      </c>
      <c r="I785" s="133" t="s">
        <v>2552</v>
      </c>
      <c r="J785" s="232">
        <v>3</v>
      </c>
      <c r="K785" s="251" t="s">
        <v>1856</v>
      </c>
      <c r="L785" s="24" t="s">
        <v>778</v>
      </c>
      <c r="M785" s="438">
        <v>5</v>
      </c>
      <c r="N785" s="439">
        <v>0</v>
      </c>
      <c r="O785" s="394" t="s">
        <v>1856</v>
      </c>
      <c r="P785" s="581" t="s">
        <v>2726</v>
      </c>
    </row>
    <row r="786" spans="1:18" s="214" customFormat="1" ht="45.75" thickBot="1" x14ac:dyDescent="0.35">
      <c r="A786" s="78"/>
      <c r="B786" s="202">
        <v>5</v>
      </c>
      <c r="C786" s="95" t="s">
        <v>2247</v>
      </c>
      <c r="D786" s="86">
        <v>13</v>
      </c>
      <c r="E786" s="97" t="s">
        <v>2553</v>
      </c>
      <c r="F786" s="141">
        <v>1</v>
      </c>
      <c r="G786" s="150" t="s">
        <v>2554</v>
      </c>
      <c r="H786" s="197">
        <v>1</v>
      </c>
      <c r="I786" s="219" t="s">
        <v>2555</v>
      </c>
      <c r="J786" s="252">
        <v>1</v>
      </c>
      <c r="K786" s="215" t="s">
        <v>1857</v>
      </c>
      <c r="L786" s="36" t="s">
        <v>779</v>
      </c>
      <c r="M786" s="517">
        <v>5</v>
      </c>
      <c r="N786" s="518">
        <v>0</v>
      </c>
      <c r="O786" s="465" t="s">
        <v>1857</v>
      </c>
      <c r="P786" s="399" t="s">
        <v>2721</v>
      </c>
    </row>
    <row r="787" spans="1:18" s="214" customFormat="1" ht="30.75" thickBot="1" x14ac:dyDescent="0.35">
      <c r="A787" s="78"/>
      <c r="B787" s="202">
        <v>5</v>
      </c>
      <c r="C787" s="95"/>
      <c r="D787" s="94">
        <v>13</v>
      </c>
      <c r="E787" s="97"/>
      <c r="F787" s="211">
        <v>1</v>
      </c>
      <c r="G787" s="138"/>
      <c r="H787" s="131">
        <v>2</v>
      </c>
      <c r="I787" s="133" t="s">
        <v>2556</v>
      </c>
      <c r="J787" s="232">
        <v>2</v>
      </c>
      <c r="K787" s="192" t="s">
        <v>1858</v>
      </c>
      <c r="L787" s="24" t="s">
        <v>780</v>
      </c>
      <c r="M787" s="438">
        <v>5</v>
      </c>
      <c r="N787" s="439">
        <v>0</v>
      </c>
      <c r="O787" s="394" t="s">
        <v>1858</v>
      </c>
      <c r="P787" s="399" t="s">
        <v>2721</v>
      </c>
    </row>
    <row r="788" spans="1:18" s="214" customFormat="1" ht="45.75" thickBot="1" x14ac:dyDescent="0.35">
      <c r="A788" s="78"/>
      <c r="B788" s="202">
        <v>5</v>
      </c>
      <c r="C788" s="95"/>
      <c r="D788" s="94">
        <v>13</v>
      </c>
      <c r="E788" s="97"/>
      <c r="F788" s="211">
        <v>1</v>
      </c>
      <c r="G788" s="138"/>
      <c r="H788" s="103">
        <v>3</v>
      </c>
      <c r="I788" s="104" t="s">
        <v>2557</v>
      </c>
      <c r="J788" s="105">
        <v>3</v>
      </c>
      <c r="K788" s="106" t="s">
        <v>2558</v>
      </c>
      <c r="L788" s="36" t="s">
        <v>781</v>
      </c>
      <c r="M788" s="517">
        <v>5</v>
      </c>
      <c r="N788" s="518">
        <v>0</v>
      </c>
      <c r="O788" s="465" t="s">
        <v>1859</v>
      </c>
      <c r="P788" s="399" t="s">
        <v>2721</v>
      </c>
      <c r="R788" s="516"/>
    </row>
    <row r="789" spans="1:18" s="214" customFormat="1" ht="60.75" thickBot="1" x14ac:dyDescent="0.35">
      <c r="A789" s="78"/>
      <c r="B789" s="202">
        <v>5</v>
      </c>
      <c r="C789" s="95"/>
      <c r="D789" s="94">
        <v>13</v>
      </c>
      <c r="E789" s="97"/>
      <c r="F789" s="211">
        <v>1</v>
      </c>
      <c r="G789" s="138"/>
      <c r="H789" s="88">
        <v>4</v>
      </c>
      <c r="I789" s="150" t="s">
        <v>2559</v>
      </c>
      <c r="J789" s="91">
        <v>4</v>
      </c>
      <c r="K789" s="215" t="s">
        <v>1860</v>
      </c>
      <c r="L789" s="24" t="s">
        <v>782</v>
      </c>
      <c r="M789" s="438">
        <v>5</v>
      </c>
      <c r="N789" s="439">
        <v>0</v>
      </c>
      <c r="O789" s="394" t="s">
        <v>1860</v>
      </c>
      <c r="P789" s="399" t="s">
        <v>2721</v>
      </c>
    </row>
    <row r="790" spans="1:18" s="214" customFormat="1" ht="30.75" thickBot="1" x14ac:dyDescent="0.35">
      <c r="A790" s="78"/>
      <c r="B790" s="202">
        <v>5</v>
      </c>
      <c r="C790" s="95"/>
      <c r="D790" s="94">
        <v>13</v>
      </c>
      <c r="E790" s="97"/>
      <c r="F790" s="211">
        <v>1</v>
      </c>
      <c r="G790" s="138"/>
      <c r="H790" s="131">
        <v>5</v>
      </c>
      <c r="I790" s="133" t="s">
        <v>2560</v>
      </c>
      <c r="J790" s="232">
        <v>5</v>
      </c>
      <c r="K790" s="200" t="s">
        <v>1861</v>
      </c>
      <c r="L790" s="36" t="s">
        <v>783</v>
      </c>
      <c r="M790" s="517">
        <v>5</v>
      </c>
      <c r="N790" s="518">
        <v>0</v>
      </c>
      <c r="O790" s="465" t="s">
        <v>1861</v>
      </c>
      <c r="P790" s="399" t="s">
        <v>2721</v>
      </c>
    </row>
    <row r="791" spans="1:18" s="214" customFormat="1" ht="30.75" thickBot="1" x14ac:dyDescent="0.35">
      <c r="A791" s="78"/>
      <c r="B791" s="202">
        <v>5</v>
      </c>
      <c r="C791" s="95"/>
      <c r="D791" s="94">
        <v>13</v>
      </c>
      <c r="E791" s="97"/>
      <c r="F791" s="211">
        <v>1</v>
      </c>
      <c r="G791" s="138"/>
      <c r="H791" s="131">
        <v>6</v>
      </c>
      <c r="I791" s="190" t="s">
        <v>2561</v>
      </c>
      <c r="J791" s="232">
        <v>6</v>
      </c>
      <c r="K791" s="200" t="s">
        <v>1862</v>
      </c>
      <c r="L791" s="24" t="s">
        <v>784</v>
      </c>
      <c r="M791" s="438">
        <v>5</v>
      </c>
      <c r="N791" s="439">
        <v>0</v>
      </c>
      <c r="O791" s="374" t="s">
        <v>1862</v>
      </c>
      <c r="P791" s="406" t="s">
        <v>2721</v>
      </c>
    </row>
    <row r="792" spans="1:18" s="214" customFormat="1" x14ac:dyDescent="0.3">
      <c r="A792" s="78"/>
      <c r="B792" s="202">
        <v>5</v>
      </c>
      <c r="C792" s="95"/>
      <c r="D792" s="94">
        <v>13</v>
      </c>
      <c r="E792" s="97"/>
      <c r="F792" s="211">
        <v>1</v>
      </c>
      <c r="G792" s="138"/>
      <c r="H792" s="141">
        <v>7</v>
      </c>
      <c r="I792" s="138" t="s">
        <v>1863</v>
      </c>
      <c r="J792" s="100">
        <v>7</v>
      </c>
      <c r="K792" s="101" t="s">
        <v>1863</v>
      </c>
      <c r="L792" s="1" t="s">
        <v>785</v>
      </c>
      <c r="M792" s="72">
        <v>5</v>
      </c>
      <c r="N792" s="73">
        <v>0</v>
      </c>
      <c r="O792" s="382" t="s">
        <v>1863</v>
      </c>
      <c r="P792" s="556" t="s">
        <v>2721</v>
      </c>
    </row>
    <row r="793" spans="1:18" s="214" customFormat="1" x14ac:dyDescent="0.3">
      <c r="A793" s="78"/>
      <c r="B793" s="202">
        <v>5</v>
      </c>
      <c r="C793" s="95"/>
      <c r="D793" s="94">
        <v>13</v>
      </c>
      <c r="E793" s="97"/>
      <c r="F793" s="211">
        <v>1</v>
      </c>
      <c r="G793" s="138"/>
      <c r="H793" s="141">
        <v>7</v>
      </c>
      <c r="I793" s="138"/>
      <c r="J793" s="142">
        <v>8</v>
      </c>
      <c r="K793" s="152" t="s">
        <v>1864</v>
      </c>
      <c r="L793" s="2" t="s">
        <v>786</v>
      </c>
      <c r="M793" s="63">
        <v>5</v>
      </c>
      <c r="N793" s="62">
        <v>0</v>
      </c>
      <c r="O793" s="376" t="s">
        <v>1864</v>
      </c>
      <c r="P793" s="557" t="s">
        <v>2721</v>
      </c>
    </row>
    <row r="794" spans="1:18" s="214" customFormat="1" x14ac:dyDescent="0.3">
      <c r="A794" s="78"/>
      <c r="B794" s="202">
        <v>5</v>
      </c>
      <c r="C794" s="95"/>
      <c r="D794" s="94">
        <v>13</v>
      </c>
      <c r="E794" s="97"/>
      <c r="F794" s="211">
        <v>1</v>
      </c>
      <c r="G794" s="138"/>
      <c r="H794" s="141">
        <v>7</v>
      </c>
      <c r="I794" s="138"/>
      <c r="J794" s="142">
        <v>9</v>
      </c>
      <c r="K794" s="152" t="s">
        <v>1865</v>
      </c>
      <c r="L794" s="2" t="s">
        <v>787</v>
      </c>
      <c r="M794" s="63">
        <v>5</v>
      </c>
      <c r="N794" s="62">
        <v>0</v>
      </c>
      <c r="O794" s="376" t="s">
        <v>1865</v>
      </c>
      <c r="P794" s="557" t="s">
        <v>2721</v>
      </c>
    </row>
    <row r="795" spans="1:18" s="214" customFormat="1" x14ac:dyDescent="0.3">
      <c r="A795" s="78"/>
      <c r="B795" s="202">
        <v>5</v>
      </c>
      <c r="C795" s="95"/>
      <c r="D795" s="94">
        <v>13</v>
      </c>
      <c r="E795" s="97"/>
      <c r="F795" s="211">
        <v>1</v>
      </c>
      <c r="G795" s="138"/>
      <c r="H795" s="141">
        <v>7</v>
      </c>
      <c r="I795" s="138"/>
      <c r="J795" s="142">
        <v>10</v>
      </c>
      <c r="K795" s="152" t="s">
        <v>1787</v>
      </c>
      <c r="L795" s="2" t="s">
        <v>788</v>
      </c>
      <c r="M795" s="63">
        <v>5</v>
      </c>
      <c r="N795" s="62">
        <v>0</v>
      </c>
      <c r="O795" s="376" t="s">
        <v>1787</v>
      </c>
      <c r="P795" s="557" t="s">
        <v>2721</v>
      </c>
    </row>
    <row r="796" spans="1:18" s="214" customFormat="1" x14ac:dyDescent="0.3">
      <c r="A796" s="78"/>
      <c r="B796" s="202">
        <v>5</v>
      </c>
      <c r="C796" s="95"/>
      <c r="D796" s="94">
        <v>13</v>
      </c>
      <c r="E796" s="97"/>
      <c r="F796" s="211">
        <v>1</v>
      </c>
      <c r="G796" s="138"/>
      <c r="H796" s="141">
        <v>7</v>
      </c>
      <c r="I796" s="138"/>
      <c r="J796" s="142">
        <v>11</v>
      </c>
      <c r="K796" s="152" t="s">
        <v>1866</v>
      </c>
      <c r="L796" s="2" t="s">
        <v>789</v>
      </c>
      <c r="M796" s="63">
        <v>5</v>
      </c>
      <c r="N796" s="62">
        <v>0</v>
      </c>
      <c r="O796" s="376" t="s">
        <v>1866</v>
      </c>
      <c r="P796" s="557" t="s">
        <v>2721</v>
      </c>
    </row>
    <row r="797" spans="1:18" s="214" customFormat="1" ht="17.25" thickBot="1" x14ac:dyDescent="0.35">
      <c r="A797" s="78"/>
      <c r="B797" s="202">
        <v>5</v>
      </c>
      <c r="C797" s="95"/>
      <c r="D797" s="187">
        <v>13</v>
      </c>
      <c r="E797" s="97"/>
      <c r="F797" s="272">
        <v>1</v>
      </c>
      <c r="G797" s="138"/>
      <c r="H797" s="144">
        <v>7</v>
      </c>
      <c r="I797" s="138"/>
      <c r="J797" s="155">
        <v>12</v>
      </c>
      <c r="K797" s="120" t="s">
        <v>1788</v>
      </c>
      <c r="L797" s="10" t="s">
        <v>790</v>
      </c>
      <c r="M797" s="66">
        <v>5</v>
      </c>
      <c r="N797" s="67">
        <v>0</v>
      </c>
      <c r="O797" s="378" t="s">
        <v>1788</v>
      </c>
      <c r="P797" s="558" t="s">
        <v>2721</v>
      </c>
    </row>
    <row r="798" spans="1:18" s="214" customFormat="1" ht="17.25" thickBot="1" x14ac:dyDescent="0.35">
      <c r="A798" s="78"/>
      <c r="B798" s="202">
        <v>5</v>
      </c>
      <c r="C798" s="95" t="s">
        <v>2247</v>
      </c>
      <c r="D798" s="86">
        <v>13</v>
      </c>
      <c r="E798" s="97" t="s">
        <v>2247</v>
      </c>
      <c r="F798" s="137">
        <v>2</v>
      </c>
      <c r="G798" s="150" t="s">
        <v>2562</v>
      </c>
      <c r="H798" s="252">
        <v>1</v>
      </c>
      <c r="I798" s="219" t="s">
        <v>1867</v>
      </c>
      <c r="J798" s="252">
        <v>1</v>
      </c>
      <c r="K798" s="215" t="s">
        <v>1867</v>
      </c>
      <c r="L798" s="21" t="s">
        <v>791</v>
      </c>
      <c r="M798" s="519">
        <v>5</v>
      </c>
      <c r="N798" s="520">
        <v>0</v>
      </c>
      <c r="O798" s="390" t="s">
        <v>1867</v>
      </c>
      <c r="P798" s="402" t="s">
        <v>2721</v>
      </c>
    </row>
    <row r="799" spans="1:18" s="214" customFormat="1" ht="17.25" thickBot="1" x14ac:dyDescent="0.35">
      <c r="A799" s="78"/>
      <c r="B799" s="202">
        <v>5</v>
      </c>
      <c r="C799" s="95"/>
      <c r="D799" s="94">
        <v>13</v>
      </c>
      <c r="E799" s="97"/>
      <c r="F799" s="211">
        <v>2</v>
      </c>
      <c r="G799" s="138"/>
      <c r="H799" s="197">
        <v>2</v>
      </c>
      <c r="I799" s="150" t="s">
        <v>1868</v>
      </c>
      <c r="J799" s="252">
        <v>2</v>
      </c>
      <c r="K799" s="477" t="s">
        <v>1868</v>
      </c>
      <c r="L799" s="50" t="s">
        <v>792</v>
      </c>
      <c r="M799" s="521">
        <v>5</v>
      </c>
      <c r="N799" s="522">
        <v>0</v>
      </c>
      <c r="O799" s="372" t="s">
        <v>1868</v>
      </c>
      <c r="P799" s="399" t="s">
        <v>2721</v>
      </c>
    </row>
    <row r="800" spans="1:18" s="214" customFormat="1" ht="17.25" thickBot="1" x14ac:dyDescent="0.35">
      <c r="A800" s="78"/>
      <c r="B800" s="202">
        <v>5</v>
      </c>
      <c r="C800" s="95"/>
      <c r="D800" s="187">
        <v>13</v>
      </c>
      <c r="E800" s="97"/>
      <c r="F800" s="96">
        <v>2</v>
      </c>
      <c r="G800" s="138"/>
      <c r="H800" s="131">
        <v>3</v>
      </c>
      <c r="I800" s="190" t="s">
        <v>1869</v>
      </c>
      <c r="J800" s="131">
        <v>3</v>
      </c>
      <c r="K800" s="523" t="s">
        <v>1869</v>
      </c>
      <c r="L800" s="50" t="s">
        <v>793</v>
      </c>
      <c r="M800" s="521">
        <v>5</v>
      </c>
      <c r="N800" s="522">
        <v>0</v>
      </c>
      <c r="O800" s="372" t="s">
        <v>1869</v>
      </c>
      <c r="P800" s="406" t="s">
        <v>2721</v>
      </c>
    </row>
    <row r="801" spans="1:16" s="214" customFormat="1" ht="16.5" customHeight="1" x14ac:dyDescent="0.3">
      <c r="A801" s="78"/>
      <c r="B801" s="202">
        <v>5</v>
      </c>
      <c r="C801" s="95"/>
      <c r="D801" s="86">
        <v>13</v>
      </c>
      <c r="E801" s="97"/>
      <c r="F801" s="137">
        <v>3</v>
      </c>
      <c r="G801" s="150" t="s">
        <v>2563</v>
      </c>
      <c r="H801" s="257">
        <v>1</v>
      </c>
      <c r="I801" s="150" t="s">
        <v>2564</v>
      </c>
      <c r="J801" s="91">
        <v>1</v>
      </c>
      <c r="K801" s="478" t="s">
        <v>2565</v>
      </c>
      <c r="L801" s="33" t="s">
        <v>794</v>
      </c>
      <c r="M801" s="453">
        <v>5</v>
      </c>
      <c r="N801" s="462">
        <v>0</v>
      </c>
      <c r="O801" s="379" t="s">
        <v>1870</v>
      </c>
      <c r="P801" s="556" t="s">
        <v>2721</v>
      </c>
    </row>
    <row r="802" spans="1:16" s="214" customFormat="1" x14ac:dyDescent="0.3">
      <c r="A802" s="78"/>
      <c r="B802" s="202">
        <v>5</v>
      </c>
      <c r="C802" s="95"/>
      <c r="D802" s="94">
        <v>13</v>
      </c>
      <c r="E802" s="97"/>
      <c r="F802" s="141">
        <v>3</v>
      </c>
      <c r="G802" s="138"/>
      <c r="H802" s="149">
        <v>1</v>
      </c>
      <c r="I802" s="138"/>
      <c r="J802" s="100">
        <v>2</v>
      </c>
      <c r="K802" s="450" t="s">
        <v>1871</v>
      </c>
      <c r="L802" s="34" t="s">
        <v>795</v>
      </c>
      <c r="M802" s="452">
        <v>5</v>
      </c>
      <c r="N802" s="463">
        <v>0</v>
      </c>
      <c r="O802" s="376" t="s">
        <v>1871</v>
      </c>
      <c r="P802" s="557" t="s">
        <v>2721</v>
      </c>
    </row>
    <row r="803" spans="1:16" s="214" customFormat="1" x14ac:dyDescent="0.3">
      <c r="A803" s="78"/>
      <c r="B803" s="202">
        <v>5</v>
      </c>
      <c r="C803" s="95"/>
      <c r="D803" s="94">
        <v>13</v>
      </c>
      <c r="E803" s="97"/>
      <c r="F803" s="141">
        <v>3</v>
      </c>
      <c r="G803" s="138"/>
      <c r="H803" s="149">
        <v>1</v>
      </c>
      <c r="I803" s="138"/>
      <c r="J803" s="100">
        <v>3</v>
      </c>
      <c r="K803" s="460" t="s">
        <v>1872</v>
      </c>
      <c r="L803" s="34" t="s">
        <v>796</v>
      </c>
      <c r="M803" s="452">
        <v>5</v>
      </c>
      <c r="N803" s="463">
        <v>0</v>
      </c>
      <c r="O803" s="376" t="s">
        <v>1872</v>
      </c>
      <c r="P803" s="557" t="s">
        <v>2721</v>
      </c>
    </row>
    <row r="804" spans="1:16" s="214" customFormat="1" x14ac:dyDescent="0.3">
      <c r="A804" s="78"/>
      <c r="B804" s="202">
        <v>5</v>
      </c>
      <c r="C804" s="95"/>
      <c r="D804" s="94">
        <v>13</v>
      </c>
      <c r="E804" s="97"/>
      <c r="F804" s="141">
        <v>3</v>
      </c>
      <c r="G804" s="138"/>
      <c r="H804" s="149">
        <v>1</v>
      </c>
      <c r="I804" s="138"/>
      <c r="J804" s="100">
        <v>4</v>
      </c>
      <c r="K804" s="450" t="s">
        <v>1873</v>
      </c>
      <c r="L804" s="34" t="s">
        <v>797</v>
      </c>
      <c r="M804" s="452">
        <v>5</v>
      </c>
      <c r="N804" s="463">
        <v>0</v>
      </c>
      <c r="O804" s="376" t="s">
        <v>1873</v>
      </c>
      <c r="P804" s="557" t="s">
        <v>2721</v>
      </c>
    </row>
    <row r="805" spans="1:16" s="214" customFormat="1" ht="17.25" thickBot="1" x14ac:dyDescent="0.35">
      <c r="A805" s="78"/>
      <c r="B805" s="202">
        <v>5</v>
      </c>
      <c r="C805" s="95"/>
      <c r="D805" s="187">
        <v>13</v>
      </c>
      <c r="E805" s="97"/>
      <c r="F805" s="144">
        <v>3</v>
      </c>
      <c r="G805" s="138"/>
      <c r="H805" s="259">
        <v>1</v>
      </c>
      <c r="I805" s="138"/>
      <c r="J805" s="227">
        <v>5</v>
      </c>
      <c r="K805" s="461" t="s">
        <v>1874</v>
      </c>
      <c r="L805" s="35" t="s">
        <v>798</v>
      </c>
      <c r="M805" s="454">
        <v>5</v>
      </c>
      <c r="N805" s="464">
        <v>0</v>
      </c>
      <c r="O805" s="380" t="s">
        <v>1874</v>
      </c>
      <c r="P805" s="560" t="s">
        <v>2721</v>
      </c>
    </row>
    <row r="806" spans="1:16" s="214" customFormat="1" ht="15" customHeight="1" x14ac:dyDescent="0.3">
      <c r="A806" s="78"/>
      <c r="B806" s="202">
        <v>5</v>
      </c>
      <c r="C806" s="95"/>
      <c r="D806" s="86">
        <v>13</v>
      </c>
      <c r="E806" s="95"/>
      <c r="F806" s="137">
        <v>4</v>
      </c>
      <c r="G806" s="150" t="s">
        <v>2566</v>
      </c>
      <c r="H806" s="137">
        <v>1</v>
      </c>
      <c r="I806" s="150" t="s">
        <v>2567</v>
      </c>
      <c r="J806" s="91">
        <v>1</v>
      </c>
      <c r="K806" s="178" t="s">
        <v>2568</v>
      </c>
      <c r="L806" s="11" t="s">
        <v>799</v>
      </c>
      <c r="M806" s="68">
        <v>5</v>
      </c>
      <c r="N806" s="64">
        <v>0</v>
      </c>
      <c r="O806" s="379" t="s">
        <v>1875</v>
      </c>
      <c r="P806" s="556" t="s">
        <v>2721</v>
      </c>
    </row>
    <row r="807" spans="1:16" s="214" customFormat="1" x14ac:dyDescent="0.3">
      <c r="A807" s="78"/>
      <c r="B807" s="202">
        <v>5</v>
      </c>
      <c r="C807" s="95"/>
      <c r="D807" s="94">
        <v>12</v>
      </c>
      <c r="E807" s="95"/>
      <c r="F807" s="211">
        <v>4</v>
      </c>
      <c r="G807" s="138"/>
      <c r="H807" s="141">
        <v>1</v>
      </c>
      <c r="I807" s="138"/>
      <c r="J807" s="100">
        <v>2</v>
      </c>
      <c r="K807" s="139" t="s">
        <v>1876</v>
      </c>
      <c r="L807" s="2" t="s">
        <v>800</v>
      </c>
      <c r="M807" s="63">
        <v>5</v>
      </c>
      <c r="N807" s="62">
        <v>0</v>
      </c>
      <c r="O807" s="376" t="s">
        <v>1876</v>
      </c>
      <c r="P807" s="557" t="s">
        <v>2721</v>
      </c>
    </row>
    <row r="808" spans="1:16" s="214" customFormat="1" x14ac:dyDescent="0.3">
      <c r="A808" s="78"/>
      <c r="B808" s="202">
        <v>5</v>
      </c>
      <c r="C808" s="95"/>
      <c r="D808" s="94">
        <v>13</v>
      </c>
      <c r="E808" s="95"/>
      <c r="F808" s="211">
        <v>4</v>
      </c>
      <c r="G808" s="138"/>
      <c r="H808" s="141">
        <v>1</v>
      </c>
      <c r="I808" s="138"/>
      <c r="J808" s="100">
        <v>3</v>
      </c>
      <c r="K808" s="139" t="s">
        <v>1877</v>
      </c>
      <c r="L808" s="2" t="s">
        <v>801</v>
      </c>
      <c r="M808" s="63">
        <v>5</v>
      </c>
      <c r="N808" s="62">
        <v>0</v>
      </c>
      <c r="O808" s="376" t="s">
        <v>1877</v>
      </c>
      <c r="P808" s="557" t="s">
        <v>2721</v>
      </c>
    </row>
    <row r="809" spans="1:16" s="214" customFormat="1" x14ac:dyDescent="0.3">
      <c r="A809" s="78"/>
      <c r="B809" s="202">
        <v>5</v>
      </c>
      <c r="C809" s="95"/>
      <c r="D809" s="94">
        <v>13</v>
      </c>
      <c r="E809" s="95"/>
      <c r="F809" s="211">
        <v>4</v>
      </c>
      <c r="G809" s="138"/>
      <c r="H809" s="141">
        <v>1</v>
      </c>
      <c r="I809" s="138"/>
      <c r="J809" s="100">
        <v>4</v>
      </c>
      <c r="K809" s="139" t="s">
        <v>1878</v>
      </c>
      <c r="L809" s="2" t="s">
        <v>802</v>
      </c>
      <c r="M809" s="63">
        <v>5</v>
      </c>
      <c r="N809" s="62">
        <v>0</v>
      </c>
      <c r="O809" s="376" t="s">
        <v>1878</v>
      </c>
      <c r="P809" s="557" t="s">
        <v>2721</v>
      </c>
    </row>
    <row r="810" spans="1:16" s="214" customFormat="1" x14ac:dyDescent="0.3">
      <c r="A810" s="78"/>
      <c r="B810" s="202">
        <v>5</v>
      </c>
      <c r="C810" s="95"/>
      <c r="D810" s="94">
        <v>13</v>
      </c>
      <c r="E810" s="95"/>
      <c r="F810" s="211">
        <v>4</v>
      </c>
      <c r="G810" s="138"/>
      <c r="H810" s="141">
        <v>1</v>
      </c>
      <c r="I810" s="138"/>
      <c r="J810" s="100">
        <v>5</v>
      </c>
      <c r="K810" s="139" t="s">
        <v>1879</v>
      </c>
      <c r="L810" s="2" t="s">
        <v>803</v>
      </c>
      <c r="M810" s="63">
        <v>5</v>
      </c>
      <c r="N810" s="62">
        <v>0</v>
      </c>
      <c r="O810" s="376" t="s">
        <v>1879</v>
      </c>
      <c r="P810" s="557" t="s">
        <v>2721</v>
      </c>
    </row>
    <row r="811" spans="1:16" s="214" customFormat="1" x14ac:dyDescent="0.3">
      <c r="A811" s="78"/>
      <c r="B811" s="202">
        <v>5</v>
      </c>
      <c r="C811" s="95"/>
      <c r="D811" s="94">
        <v>13</v>
      </c>
      <c r="E811" s="95"/>
      <c r="F811" s="211">
        <v>4</v>
      </c>
      <c r="G811" s="138"/>
      <c r="H811" s="141">
        <v>1</v>
      </c>
      <c r="I811" s="138"/>
      <c r="J811" s="100">
        <v>6</v>
      </c>
      <c r="K811" s="139" t="s">
        <v>1880</v>
      </c>
      <c r="L811" s="2" t="s">
        <v>804</v>
      </c>
      <c r="M811" s="63">
        <v>5</v>
      </c>
      <c r="N811" s="62">
        <v>0</v>
      </c>
      <c r="O811" s="376" t="s">
        <v>1880</v>
      </c>
      <c r="P811" s="557" t="s">
        <v>2721</v>
      </c>
    </row>
    <row r="812" spans="1:16" s="214" customFormat="1" ht="15.75" customHeight="1" thickBot="1" x14ac:dyDescent="0.35">
      <c r="A812" s="78"/>
      <c r="B812" s="202">
        <v>5</v>
      </c>
      <c r="C812" s="95"/>
      <c r="D812" s="187">
        <v>13</v>
      </c>
      <c r="E812" s="95"/>
      <c r="F812" s="272">
        <v>4</v>
      </c>
      <c r="G812" s="138"/>
      <c r="H812" s="208">
        <v>1</v>
      </c>
      <c r="I812" s="138"/>
      <c r="J812" s="227">
        <v>7</v>
      </c>
      <c r="K812" s="266" t="s">
        <v>1881</v>
      </c>
      <c r="L812" s="12" t="s">
        <v>805</v>
      </c>
      <c r="M812" s="69">
        <v>5</v>
      </c>
      <c r="N812" s="65">
        <v>0</v>
      </c>
      <c r="O812" s="380" t="s">
        <v>1881</v>
      </c>
      <c r="P812" s="560" t="s">
        <v>2721</v>
      </c>
    </row>
    <row r="813" spans="1:16" s="214" customFormat="1" ht="30" x14ac:dyDescent="0.3">
      <c r="A813" s="78"/>
      <c r="B813" s="202">
        <v>5</v>
      </c>
      <c r="C813" s="95" t="s">
        <v>2247</v>
      </c>
      <c r="D813" s="86">
        <v>13</v>
      </c>
      <c r="E813" s="95" t="s">
        <v>2247</v>
      </c>
      <c r="F813" s="137">
        <v>5</v>
      </c>
      <c r="G813" s="150" t="s">
        <v>1980</v>
      </c>
      <c r="H813" s="257">
        <v>1</v>
      </c>
      <c r="I813" s="85" t="s">
        <v>1980</v>
      </c>
      <c r="J813" s="88">
        <v>1</v>
      </c>
      <c r="K813" s="229" t="s">
        <v>1882</v>
      </c>
      <c r="L813" s="11" t="s">
        <v>806</v>
      </c>
      <c r="M813" s="68">
        <v>5</v>
      </c>
      <c r="N813" s="64">
        <v>0</v>
      </c>
      <c r="O813" s="379" t="s">
        <v>1882</v>
      </c>
      <c r="P813" s="556" t="s">
        <v>2721</v>
      </c>
    </row>
    <row r="814" spans="1:16" s="214" customFormat="1" x14ac:dyDescent="0.3">
      <c r="A814" s="78"/>
      <c r="B814" s="202">
        <v>5</v>
      </c>
      <c r="C814" s="95"/>
      <c r="D814" s="94">
        <v>13</v>
      </c>
      <c r="E814" s="95"/>
      <c r="F814" s="211">
        <v>5</v>
      </c>
      <c r="G814" s="138"/>
      <c r="H814" s="149">
        <v>1</v>
      </c>
      <c r="I814" s="93"/>
      <c r="J814" s="96">
        <v>2</v>
      </c>
      <c r="K814" s="244" t="s">
        <v>1883</v>
      </c>
      <c r="L814" s="2" t="s">
        <v>807</v>
      </c>
      <c r="M814" s="63">
        <v>5</v>
      </c>
      <c r="N814" s="62">
        <v>0</v>
      </c>
      <c r="O814" s="376" t="s">
        <v>1883</v>
      </c>
      <c r="P814" s="557" t="s">
        <v>2721</v>
      </c>
    </row>
    <row r="815" spans="1:16" s="214" customFormat="1" x14ac:dyDescent="0.3">
      <c r="A815" s="78"/>
      <c r="B815" s="202">
        <v>5</v>
      </c>
      <c r="C815" s="95"/>
      <c r="D815" s="94">
        <v>13</v>
      </c>
      <c r="E815" s="95"/>
      <c r="F815" s="211">
        <v>5</v>
      </c>
      <c r="G815" s="138"/>
      <c r="H815" s="149">
        <v>1</v>
      </c>
      <c r="I815" s="93"/>
      <c r="J815" s="96">
        <v>3</v>
      </c>
      <c r="K815" s="244" t="s">
        <v>1884</v>
      </c>
      <c r="L815" s="2" t="s">
        <v>808</v>
      </c>
      <c r="M815" s="63">
        <v>5</v>
      </c>
      <c r="N815" s="62">
        <v>0</v>
      </c>
      <c r="O815" s="376" t="s">
        <v>1884</v>
      </c>
      <c r="P815" s="557" t="s">
        <v>2721</v>
      </c>
    </row>
    <row r="816" spans="1:16" s="214" customFormat="1" x14ac:dyDescent="0.3">
      <c r="A816" s="78"/>
      <c r="B816" s="202">
        <v>5</v>
      </c>
      <c r="C816" s="95"/>
      <c r="D816" s="94">
        <v>13</v>
      </c>
      <c r="E816" s="95"/>
      <c r="F816" s="211">
        <v>5</v>
      </c>
      <c r="G816" s="138"/>
      <c r="H816" s="149">
        <v>1</v>
      </c>
      <c r="I816" s="93"/>
      <c r="J816" s="96">
        <v>4</v>
      </c>
      <c r="K816" s="244" t="s">
        <v>1885</v>
      </c>
      <c r="L816" s="2" t="s">
        <v>809</v>
      </c>
      <c r="M816" s="63">
        <v>5</v>
      </c>
      <c r="N816" s="62">
        <v>0</v>
      </c>
      <c r="O816" s="376" t="s">
        <v>1885</v>
      </c>
      <c r="P816" s="557" t="s">
        <v>2721</v>
      </c>
    </row>
    <row r="817" spans="1:16" s="214" customFormat="1" ht="17.25" thickBot="1" x14ac:dyDescent="0.35">
      <c r="A817" s="78"/>
      <c r="B817" s="202">
        <v>5</v>
      </c>
      <c r="C817" s="95"/>
      <c r="D817" s="187">
        <v>13</v>
      </c>
      <c r="E817" s="95"/>
      <c r="F817" s="263">
        <v>5</v>
      </c>
      <c r="G817" s="145"/>
      <c r="H817" s="259">
        <v>1</v>
      </c>
      <c r="I817" s="93"/>
      <c r="J817" s="96">
        <v>5</v>
      </c>
      <c r="K817" s="283" t="s">
        <v>1788</v>
      </c>
      <c r="L817" s="12" t="s">
        <v>810</v>
      </c>
      <c r="M817" s="69">
        <v>5</v>
      </c>
      <c r="N817" s="65">
        <v>0</v>
      </c>
      <c r="O817" s="380" t="s">
        <v>1788</v>
      </c>
      <c r="P817" s="560" t="s">
        <v>2721</v>
      </c>
    </row>
    <row r="818" spans="1:16" s="214" customFormat="1" ht="30" x14ac:dyDescent="0.3">
      <c r="A818" s="78"/>
      <c r="B818" s="202">
        <v>5</v>
      </c>
      <c r="C818" s="95" t="s">
        <v>2247</v>
      </c>
      <c r="D818" s="264">
        <v>14</v>
      </c>
      <c r="E818" s="150" t="s">
        <v>2569</v>
      </c>
      <c r="F818" s="105">
        <v>1</v>
      </c>
      <c r="G818" s="138" t="s">
        <v>2569</v>
      </c>
      <c r="H818" s="141">
        <v>1</v>
      </c>
      <c r="I818" s="295" t="s">
        <v>2570</v>
      </c>
      <c r="J818" s="96">
        <v>1</v>
      </c>
      <c r="K818" s="101" t="s">
        <v>1886</v>
      </c>
      <c r="L818" s="22" t="s">
        <v>811</v>
      </c>
      <c r="M818" s="491">
        <v>5</v>
      </c>
      <c r="N818" s="492">
        <v>0</v>
      </c>
      <c r="O818" s="375" t="s">
        <v>1886</v>
      </c>
      <c r="P818" s="556" t="s">
        <v>2723</v>
      </c>
    </row>
    <row r="819" spans="1:16" s="214" customFormat="1" x14ac:dyDescent="0.3">
      <c r="A819" s="78"/>
      <c r="B819" s="202">
        <v>5</v>
      </c>
      <c r="C819" s="95"/>
      <c r="D819" s="221">
        <v>14</v>
      </c>
      <c r="E819" s="138"/>
      <c r="F819" s="155">
        <v>1</v>
      </c>
      <c r="G819" s="138"/>
      <c r="H819" s="141">
        <v>2</v>
      </c>
      <c r="I819" s="296" t="s">
        <v>1887</v>
      </c>
      <c r="J819" s="96">
        <v>2</v>
      </c>
      <c r="K819" s="152" t="s">
        <v>1887</v>
      </c>
      <c r="L819" s="2" t="s">
        <v>812</v>
      </c>
      <c r="M819" s="63">
        <v>5</v>
      </c>
      <c r="N819" s="62">
        <v>0</v>
      </c>
      <c r="O819" s="376" t="s">
        <v>1887</v>
      </c>
      <c r="P819" s="557" t="s">
        <v>2723</v>
      </c>
    </row>
    <row r="820" spans="1:16" s="214" customFormat="1" x14ac:dyDescent="0.3">
      <c r="A820" s="78"/>
      <c r="B820" s="202">
        <v>5</v>
      </c>
      <c r="C820" s="95"/>
      <c r="D820" s="221">
        <v>14</v>
      </c>
      <c r="E820" s="138"/>
      <c r="F820" s="155">
        <v>1</v>
      </c>
      <c r="G820" s="138"/>
      <c r="H820" s="141">
        <v>3</v>
      </c>
      <c r="I820" s="296" t="s">
        <v>1888</v>
      </c>
      <c r="J820" s="96">
        <v>3</v>
      </c>
      <c r="K820" s="152" t="s">
        <v>1888</v>
      </c>
      <c r="L820" s="2" t="s">
        <v>813</v>
      </c>
      <c r="M820" s="63">
        <v>5</v>
      </c>
      <c r="N820" s="62">
        <v>0</v>
      </c>
      <c r="O820" s="376" t="s">
        <v>1888</v>
      </c>
      <c r="P820" s="557" t="s">
        <v>2723</v>
      </c>
    </row>
    <row r="821" spans="1:16" s="214" customFormat="1" ht="17.25" thickBot="1" x14ac:dyDescent="0.35">
      <c r="A821" s="78"/>
      <c r="B821" s="202">
        <v>5</v>
      </c>
      <c r="C821" s="95"/>
      <c r="D821" s="282">
        <v>14</v>
      </c>
      <c r="E821" s="138"/>
      <c r="F821" s="155">
        <v>1</v>
      </c>
      <c r="G821" s="138"/>
      <c r="H821" s="141">
        <v>4</v>
      </c>
      <c r="I821" s="296" t="s">
        <v>1889</v>
      </c>
      <c r="J821" s="96">
        <v>4</v>
      </c>
      <c r="K821" s="152" t="s">
        <v>1889</v>
      </c>
      <c r="L821" s="2" t="s">
        <v>814</v>
      </c>
      <c r="M821" s="63">
        <v>5</v>
      </c>
      <c r="N821" s="62">
        <v>0</v>
      </c>
      <c r="O821" s="376" t="s">
        <v>1889</v>
      </c>
      <c r="P821" s="557" t="s">
        <v>2723</v>
      </c>
    </row>
    <row r="822" spans="1:16" s="214" customFormat="1" ht="17.25" thickBot="1" x14ac:dyDescent="0.35">
      <c r="A822" s="78"/>
      <c r="B822" s="194">
        <v>5</v>
      </c>
      <c r="C822" s="145"/>
      <c r="D822" s="224">
        <v>14</v>
      </c>
      <c r="E822" s="145"/>
      <c r="F822" s="155">
        <v>1</v>
      </c>
      <c r="G822" s="145"/>
      <c r="H822" s="144">
        <v>5</v>
      </c>
      <c r="I822" s="297" t="s">
        <v>2571</v>
      </c>
      <c r="J822" s="116">
        <v>5</v>
      </c>
      <c r="K822" s="120" t="s">
        <v>1890</v>
      </c>
      <c r="L822" s="12" t="s">
        <v>815</v>
      </c>
      <c r="M822" s="69">
        <v>5</v>
      </c>
      <c r="N822" s="65">
        <v>0</v>
      </c>
      <c r="O822" s="380" t="s">
        <v>1890</v>
      </c>
      <c r="P822" s="558" t="s">
        <v>2723</v>
      </c>
    </row>
    <row r="823" spans="1:16" s="214" customFormat="1" ht="30.75" thickBot="1" x14ac:dyDescent="0.35">
      <c r="A823" s="78"/>
      <c r="B823" s="271">
        <v>6</v>
      </c>
      <c r="C823" s="138" t="s">
        <v>2572</v>
      </c>
      <c r="D823" s="186">
        <v>1</v>
      </c>
      <c r="E823" s="97" t="s">
        <v>2573</v>
      </c>
      <c r="F823" s="98">
        <v>1</v>
      </c>
      <c r="G823" s="99" t="s">
        <v>2574</v>
      </c>
      <c r="H823" s="121" t="s">
        <v>1220</v>
      </c>
      <c r="I823" s="122" t="s">
        <v>1891</v>
      </c>
      <c r="J823" s="123"/>
      <c r="K823" s="124"/>
      <c r="L823" s="1" t="s">
        <v>816</v>
      </c>
      <c r="M823" s="72">
        <v>4</v>
      </c>
      <c r="N823" s="73">
        <v>0</v>
      </c>
      <c r="O823" s="524" t="s">
        <v>1891</v>
      </c>
      <c r="P823" s="525" t="s">
        <v>2659</v>
      </c>
    </row>
    <row r="824" spans="1:16" s="214" customFormat="1" ht="17.25" thickBot="1" x14ac:dyDescent="0.35">
      <c r="A824" s="78"/>
      <c r="B824" s="84">
        <v>6</v>
      </c>
      <c r="C824" s="145" t="s">
        <v>2247</v>
      </c>
      <c r="D824" s="189">
        <v>1</v>
      </c>
      <c r="E824" s="125" t="s">
        <v>2247</v>
      </c>
      <c r="F824" s="227">
        <v>2</v>
      </c>
      <c r="G824" s="158" t="s">
        <v>2575</v>
      </c>
      <c r="H824" s="127" t="s">
        <v>1220</v>
      </c>
      <c r="I824" s="134" t="s">
        <v>1891</v>
      </c>
      <c r="J824" s="135"/>
      <c r="K824" s="136"/>
      <c r="L824" s="10" t="s">
        <v>817</v>
      </c>
      <c r="M824" s="66">
        <v>4</v>
      </c>
      <c r="N824" s="67">
        <v>0</v>
      </c>
      <c r="O824" s="431" t="s">
        <v>1891</v>
      </c>
      <c r="P824" s="432" t="s">
        <v>2659</v>
      </c>
    </row>
    <row r="825" spans="1:16" s="214" customFormat="1" ht="30.75" thickBot="1" x14ac:dyDescent="0.35">
      <c r="A825" s="78"/>
      <c r="B825" s="84">
        <v>7</v>
      </c>
      <c r="C825" s="93" t="s">
        <v>2576</v>
      </c>
      <c r="D825" s="207">
        <v>1</v>
      </c>
      <c r="E825" s="97" t="s">
        <v>2577</v>
      </c>
      <c r="F825" s="153">
        <v>1</v>
      </c>
      <c r="G825" s="150" t="s">
        <v>2578</v>
      </c>
      <c r="H825" s="252">
        <v>1</v>
      </c>
      <c r="I825" s="298" t="s">
        <v>2579</v>
      </c>
      <c r="J825" s="88" t="s">
        <v>2732</v>
      </c>
      <c r="K825" s="92" t="s">
        <v>1892</v>
      </c>
      <c r="L825" s="22" t="s">
        <v>818</v>
      </c>
      <c r="M825" s="491">
        <v>5</v>
      </c>
      <c r="N825" s="492">
        <v>0</v>
      </c>
      <c r="O825" s="375" t="s">
        <v>1892</v>
      </c>
      <c r="P825" s="556" t="s">
        <v>2723</v>
      </c>
    </row>
    <row r="826" spans="1:16" s="214" customFormat="1" ht="17.25" thickBot="1" x14ac:dyDescent="0.35">
      <c r="A826" s="78"/>
      <c r="B826" s="84">
        <v>7</v>
      </c>
      <c r="C826" s="93"/>
      <c r="D826" s="187">
        <v>1</v>
      </c>
      <c r="E826" s="97"/>
      <c r="F826" s="263">
        <v>1</v>
      </c>
      <c r="G826" s="138"/>
      <c r="H826" s="142">
        <v>2</v>
      </c>
      <c r="I826" s="203" t="s">
        <v>2580</v>
      </c>
      <c r="J826" s="96" t="s">
        <v>2747</v>
      </c>
      <c r="K826" s="106" t="s">
        <v>1893</v>
      </c>
      <c r="L826" s="2" t="s">
        <v>819</v>
      </c>
      <c r="M826" s="63">
        <v>5</v>
      </c>
      <c r="N826" s="62">
        <v>0</v>
      </c>
      <c r="O826" s="376" t="s">
        <v>1893</v>
      </c>
      <c r="P826" s="557" t="s">
        <v>2723</v>
      </c>
    </row>
    <row r="827" spans="1:16" s="214" customFormat="1" ht="17.25" thickBot="1" x14ac:dyDescent="0.35">
      <c r="A827" s="78"/>
      <c r="B827" s="84">
        <v>7</v>
      </c>
      <c r="C827" s="93"/>
      <c r="D827" s="94">
        <v>1</v>
      </c>
      <c r="E827" s="97"/>
      <c r="F827" s="137">
        <v>1</v>
      </c>
      <c r="G827" s="138"/>
      <c r="H827" s="142">
        <v>3</v>
      </c>
      <c r="I827" s="203" t="s">
        <v>2581</v>
      </c>
      <c r="J827" s="96">
        <v>4</v>
      </c>
      <c r="K827" s="152" t="s">
        <v>1894</v>
      </c>
      <c r="L827" s="2" t="s">
        <v>820</v>
      </c>
      <c r="M827" s="63">
        <v>5</v>
      </c>
      <c r="N827" s="62">
        <v>0</v>
      </c>
      <c r="O827" s="376" t="s">
        <v>1894</v>
      </c>
      <c r="P827" s="557" t="s">
        <v>2723</v>
      </c>
    </row>
    <row r="828" spans="1:16" s="214" customFormat="1" ht="17.25" thickBot="1" x14ac:dyDescent="0.35">
      <c r="A828" s="78"/>
      <c r="B828" s="84">
        <v>7</v>
      </c>
      <c r="C828" s="93"/>
      <c r="D828" s="115">
        <v>1</v>
      </c>
      <c r="E828" s="97"/>
      <c r="F828" s="153">
        <v>1</v>
      </c>
      <c r="G828" s="145"/>
      <c r="H828" s="155">
        <v>4</v>
      </c>
      <c r="I828" s="204" t="s">
        <v>2582</v>
      </c>
      <c r="J828" s="116" t="s">
        <v>2746</v>
      </c>
      <c r="K828" s="106" t="s">
        <v>1895</v>
      </c>
      <c r="L828" s="12" t="s">
        <v>821</v>
      </c>
      <c r="M828" s="69">
        <v>5</v>
      </c>
      <c r="N828" s="65">
        <v>0</v>
      </c>
      <c r="O828" s="380" t="s">
        <v>1895</v>
      </c>
      <c r="P828" s="560" t="s">
        <v>2723</v>
      </c>
    </row>
    <row r="829" spans="1:16" s="214" customFormat="1" ht="17.25" thickBot="1" x14ac:dyDescent="0.35">
      <c r="A829" s="78"/>
      <c r="B829" s="84">
        <v>7</v>
      </c>
      <c r="C829" s="93" t="s">
        <v>2247</v>
      </c>
      <c r="D829" s="217">
        <v>2</v>
      </c>
      <c r="E829" s="150" t="s">
        <v>2583</v>
      </c>
      <c r="F829" s="257">
        <v>1</v>
      </c>
      <c r="G829" s="93" t="s">
        <v>2584</v>
      </c>
      <c r="H829" s="88">
        <v>1</v>
      </c>
      <c r="I829" s="163" t="s">
        <v>2585</v>
      </c>
      <c r="J829" s="91" t="s">
        <v>2732</v>
      </c>
      <c r="K829" s="92" t="s">
        <v>1892</v>
      </c>
      <c r="L829" s="11" t="s">
        <v>822</v>
      </c>
      <c r="M829" s="68">
        <v>5</v>
      </c>
      <c r="N829" s="64">
        <v>0</v>
      </c>
      <c r="O829" s="379" t="s">
        <v>1892</v>
      </c>
      <c r="P829" s="556" t="s">
        <v>2723</v>
      </c>
    </row>
    <row r="830" spans="1:16" s="214" customFormat="1" ht="17.25" thickBot="1" x14ac:dyDescent="0.35">
      <c r="A830" s="78"/>
      <c r="B830" s="84">
        <v>7</v>
      </c>
      <c r="C830" s="93"/>
      <c r="D830" s="282">
        <v>2</v>
      </c>
      <c r="E830" s="138"/>
      <c r="F830" s="278">
        <v>1</v>
      </c>
      <c r="G830" s="93"/>
      <c r="H830" s="117">
        <v>2</v>
      </c>
      <c r="I830" s="299" t="s">
        <v>1896</v>
      </c>
      <c r="J830" s="209"/>
      <c r="K830" s="210"/>
      <c r="L830" s="12" t="s">
        <v>823</v>
      </c>
      <c r="M830" s="69">
        <v>4</v>
      </c>
      <c r="N830" s="65">
        <v>0</v>
      </c>
      <c r="O830" s="380" t="s">
        <v>1896</v>
      </c>
      <c r="P830" s="560" t="s">
        <v>2723</v>
      </c>
    </row>
    <row r="831" spans="1:16" s="214" customFormat="1" ht="30.75" thickBot="1" x14ac:dyDescent="0.35">
      <c r="A831" s="78"/>
      <c r="B831" s="84">
        <v>7</v>
      </c>
      <c r="C831" s="93" t="s">
        <v>2247</v>
      </c>
      <c r="D831" s="264">
        <v>3</v>
      </c>
      <c r="E831" s="150" t="s">
        <v>2586</v>
      </c>
      <c r="F831" s="257">
        <v>1</v>
      </c>
      <c r="G831" s="85" t="s">
        <v>2587</v>
      </c>
      <c r="H831" s="137">
        <v>1</v>
      </c>
      <c r="I831" s="150" t="s">
        <v>2588</v>
      </c>
      <c r="J831" s="91">
        <v>1</v>
      </c>
      <c r="K831" s="178" t="s">
        <v>1897</v>
      </c>
      <c r="L831" s="1" t="s">
        <v>824</v>
      </c>
      <c r="M831" s="72">
        <v>5</v>
      </c>
      <c r="N831" s="73">
        <v>0</v>
      </c>
      <c r="O831" s="382" t="s">
        <v>1897</v>
      </c>
      <c r="P831" s="556" t="s">
        <v>2723</v>
      </c>
    </row>
    <row r="832" spans="1:16" s="214" customFormat="1" ht="17.25" thickBot="1" x14ac:dyDescent="0.35">
      <c r="A832" s="78"/>
      <c r="B832" s="84">
        <v>7</v>
      </c>
      <c r="C832" s="93"/>
      <c r="D832" s="221">
        <v>3</v>
      </c>
      <c r="E832" s="138"/>
      <c r="F832" s="261">
        <v>1</v>
      </c>
      <c r="G832" s="93"/>
      <c r="H832" s="211">
        <v>1</v>
      </c>
      <c r="I832" s="138"/>
      <c r="J832" s="105">
        <v>2</v>
      </c>
      <c r="K832" s="182" t="s">
        <v>1898</v>
      </c>
      <c r="L832" s="2" t="s">
        <v>825</v>
      </c>
      <c r="M832" s="63">
        <v>5</v>
      </c>
      <c r="N832" s="62">
        <v>0</v>
      </c>
      <c r="O832" s="376" t="s">
        <v>1898</v>
      </c>
      <c r="P832" s="557" t="s">
        <v>2723</v>
      </c>
    </row>
    <row r="833" spans="1:16" s="214" customFormat="1" ht="17.25" thickBot="1" x14ac:dyDescent="0.35">
      <c r="A833" s="78"/>
      <c r="B833" s="84">
        <v>7</v>
      </c>
      <c r="C833" s="93"/>
      <c r="D833" s="221">
        <v>3</v>
      </c>
      <c r="E833" s="138"/>
      <c r="F833" s="261">
        <v>1</v>
      </c>
      <c r="G833" s="93"/>
      <c r="H833" s="211">
        <v>1</v>
      </c>
      <c r="I833" s="138"/>
      <c r="J833" s="96">
        <v>3</v>
      </c>
      <c r="K833" s="143" t="s">
        <v>1899</v>
      </c>
      <c r="L833" s="2" t="s">
        <v>826</v>
      </c>
      <c r="M833" s="63">
        <v>5</v>
      </c>
      <c r="N833" s="62">
        <v>0</v>
      </c>
      <c r="O833" s="376" t="s">
        <v>1899</v>
      </c>
      <c r="P833" s="557" t="s">
        <v>2723</v>
      </c>
    </row>
    <row r="834" spans="1:16" s="214" customFormat="1" ht="17.25" thickBot="1" x14ac:dyDescent="0.35">
      <c r="A834" s="78"/>
      <c r="B834" s="84">
        <v>7</v>
      </c>
      <c r="C834" s="93"/>
      <c r="D834" s="221">
        <v>3</v>
      </c>
      <c r="E834" s="138"/>
      <c r="F834" s="261">
        <v>1</v>
      </c>
      <c r="G834" s="169"/>
      <c r="H834" s="263">
        <v>1</v>
      </c>
      <c r="I834" s="145"/>
      <c r="J834" s="227">
        <v>4</v>
      </c>
      <c r="K834" s="266" t="s">
        <v>1900</v>
      </c>
      <c r="L834" s="10" t="s">
        <v>827</v>
      </c>
      <c r="M834" s="66">
        <v>5</v>
      </c>
      <c r="N834" s="67">
        <v>0</v>
      </c>
      <c r="O834" s="378" t="s">
        <v>1900</v>
      </c>
      <c r="P834" s="558" t="s">
        <v>2723</v>
      </c>
    </row>
    <row r="835" spans="1:16" s="214" customFormat="1" ht="17.25" thickBot="1" x14ac:dyDescent="0.35">
      <c r="A835" s="78"/>
      <c r="B835" s="84">
        <v>7</v>
      </c>
      <c r="C835" s="93" t="s">
        <v>2247</v>
      </c>
      <c r="D835" s="285">
        <v>3</v>
      </c>
      <c r="E835" s="145" t="s">
        <v>2247</v>
      </c>
      <c r="F835" s="179">
        <v>2</v>
      </c>
      <c r="G835" s="300" t="s">
        <v>2589</v>
      </c>
      <c r="H835" s="117">
        <v>1</v>
      </c>
      <c r="I835" s="301" t="s">
        <v>2590</v>
      </c>
      <c r="J835" s="91" t="s">
        <v>2732</v>
      </c>
      <c r="K835" s="284" t="s">
        <v>1901</v>
      </c>
      <c r="L835" s="14" t="s">
        <v>828</v>
      </c>
      <c r="M835" s="433">
        <v>5</v>
      </c>
      <c r="N835" s="434">
        <v>0</v>
      </c>
      <c r="O835" s="383" t="s">
        <v>1901</v>
      </c>
      <c r="P835" s="402" t="s">
        <v>2723</v>
      </c>
    </row>
    <row r="836" spans="1:16" s="214" customFormat="1" ht="17.25" thickBot="1" x14ac:dyDescent="0.35">
      <c r="A836" s="78"/>
      <c r="B836" s="84">
        <v>7</v>
      </c>
      <c r="C836" s="138" t="s">
        <v>2247</v>
      </c>
      <c r="D836" s="186">
        <v>4</v>
      </c>
      <c r="E836" s="125" t="s">
        <v>2591</v>
      </c>
      <c r="F836" s="105">
        <v>1</v>
      </c>
      <c r="G836" s="219" t="s">
        <v>2591</v>
      </c>
      <c r="H836" s="103">
        <v>1</v>
      </c>
      <c r="I836" s="150" t="s">
        <v>1902</v>
      </c>
      <c r="J836" s="191"/>
      <c r="K836" s="192"/>
      <c r="L836" s="14" t="s">
        <v>829</v>
      </c>
      <c r="M836" s="433">
        <v>4</v>
      </c>
      <c r="N836" s="434">
        <v>0</v>
      </c>
      <c r="O836" s="383" t="s">
        <v>1902</v>
      </c>
      <c r="P836" s="406" t="s">
        <v>2723</v>
      </c>
    </row>
    <row r="837" spans="1:16" s="214" customFormat="1" ht="32.1" customHeight="1" thickBot="1" x14ac:dyDescent="0.35">
      <c r="A837" s="78"/>
      <c r="B837" s="84">
        <v>7</v>
      </c>
      <c r="C837" s="93" t="s">
        <v>2247</v>
      </c>
      <c r="D837" s="86">
        <v>5</v>
      </c>
      <c r="E837" s="87" t="s">
        <v>2592</v>
      </c>
      <c r="F837" s="137">
        <v>1</v>
      </c>
      <c r="G837" s="85" t="s">
        <v>2592</v>
      </c>
      <c r="H837" s="88">
        <v>1</v>
      </c>
      <c r="I837" s="89" t="s">
        <v>2592</v>
      </c>
      <c r="J837" s="258">
        <v>1</v>
      </c>
      <c r="K837" s="92" t="s">
        <v>2593</v>
      </c>
      <c r="L837" s="1" t="s">
        <v>830</v>
      </c>
      <c r="M837" s="72">
        <v>5</v>
      </c>
      <c r="N837" s="73">
        <v>0</v>
      </c>
      <c r="O837" s="385" t="s">
        <v>1903</v>
      </c>
      <c r="P837" s="556" t="s">
        <v>2723</v>
      </c>
    </row>
    <row r="838" spans="1:16" s="214" customFormat="1" ht="17.25" thickBot="1" x14ac:dyDescent="0.35">
      <c r="A838" s="78"/>
      <c r="B838" s="84">
        <v>7</v>
      </c>
      <c r="C838" s="93"/>
      <c r="D838" s="94">
        <v>5</v>
      </c>
      <c r="E838" s="95"/>
      <c r="F838" s="211">
        <v>1</v>
      </c>
      <c r="G838" s="93"/>
      <c r="H838" s="96">
        <v>1</v>
      </c>
      <c r="I838" s="97"/>
      <c r="J838" s="94">
        <v>2</v>
      </c>
      <c r="K838" s="152" t="s">
        <v>1904</v>
      </c>
      <c r="L838" s="2" t="s">
        <v>831</v>
      </c>
      <c r="M838" s="63">
        <v>5</v>
      </c>
      <c r="N838" s="62">
        <v>0</v>
      </c>
      <c r="O838" s="376" t="s">
        <v>1904</v>
      </c>
      <c r="P838" s="557" t="s">
        <v>2723</v>
      </c>
    </row>
    <row r="839" spans="1:16" s="214" customFormat="1" ht="17.25" thickBot="1" x14ac:dyDescent="0.35">
      <c r="A839" s="78"/>
      <c r="B839" s="84">
        <v>7</v>
      </c>
      <c r="C839" s="93"/>
      <c r="D839" s="115">
        <v>5</v>
      </c>
      <c r="E839" s="95"/>
      <c r="F839" s="263">
        <v>1</v>
      </c>
      <c r="G839" s="169"/>
      <c r="H839" s="102">
        <v>1</v>
      </c>
      <c r="I839" s="125"/>
      <c r="J839" s="184">
        <v>3</v>
      </c>
      <c r="K839" s="106" t="s">
        <v>1905</v>
      </c>
      <c r="L839" s="10" t="s">
        <v>832</v>
      </c>
      <c r="M839" s="66">
        <v>5</v>
      </c>
      <c r="N839" s="67">
        <v>0</v>
      </c>
      <c r="O839" s="378" t="s">
        <v>1905</v>
      </c>
      <c r="P839" s="558" t="s">
        <v>2723</v>
      </c>
    </row>
    <row r="840" spans="1:16" s="214" customFormat="1" ht="17.25" thickBot="1" x14ac:dyDescent="0.35">
      <c r="A840" s="78"/>
      <c r="B840" s="84">
        <v>7</v>
      </c>
      <c r="C840" s="93" t="s">
        <v>2247</v>
      </c>
      <c r="D840" s="189">
        <v>5</v>
      </c>
      <c r="E840" s="125" t="s">
        <v>2247</v>
      </c>
      <c r="F840" s="227">
        <v>2</v>
      </c>
      <c r="G840" s="181" t="s">
        <v>2594</v>
      </c>
      <c r="H840" s="117">
        <v>1</v>
      </c>
      <c r="I840" s="145" t="s">
        <v>2595</v>
      </c>
      <c r="J840" s="91" t="s">
        <v>2732</v>
      </c>
      <c r="K840" s="302" t="s">
        <v>1906</v>
      </c>
      <c r="L840" s="14" t="s">
        <v>833</v>
      </c>
      <c r="M840" s="433">
        <v>5</v>
      </c>
      <c r="N840" s="434">
        <v>0</v>
      </c>
      <c r="O840" s="383" t="s">
        <v>1906</v>
      </c>
      <c r="P840" s="404" t="s">
        <v>2723</v>
      </c>
    </row>
    <row r="841" spans="1:16" s="214" customFormat="1" ht="17.25" thickBot="1" x14ac:dyDescent="0.35">
      <c r="A841" s="78"/>
      <c r="B841" s="84">
        <v>7</v>
      </c>
      <c r="C841" s="93" t="s">
        <v>2247</v>
      </c>
      <c r="D841" s="140">
        <v>6</v>
      </c>
      <c r="E841" s="97" t="s">
        <v>2596</v>
      </c>
      <c r="F841" s="105">
        <v>1</v>
      </c>
      <c r="G841" s="99" t="s">
        <v>1907</v>
      </c>
      <c r="H841" s="98">
        <v>1</v>
      </c>
      <c r="I841" s="256" t="s">
        <v>1907</v>
      </c>
      <c r="J841" s="100"/>
      <c r="K841" s="139"/>
      <c r="L841" s="1" t="s">
        <v>834</v>
      </c>
      <c r="M841" s="72">
        <v>5</v>
      </c>
      <c r="N841" s="73">
        <v>0</v>
      </c>
      <c r="O841" s="382" t="s">
        <v>1907</v>
      </c>
      <c r="P841" s="556" t="s">
        <v>2723</v>
      </c>
    </row>
    <row r="842" spans="1:16" s="214" customFormat="1" ht="17.25" thickBot="1" x14ac:dyDescent="0.35">
      <c r="A842" s="78"/>
      <c r="B842" s="84">
        <v>7</v>
      </c>
      <c r="C842" s="93" t="s">
        <v>2247</v>
      </c>
      <c r="D842" s="94">
        <v>6</v>
      </c>
      <c r="E842" s="97" t="s">
        <v>2247</v>
      </c>
      <c r="F842" s="105">
        <v>2</v>
      </c>
      <c r="G842" s="156" t="s">
        <v>1908</v>
      </c>
      <c r="H842" s="98">
        <v>1</v>
      </c>
      <c r="I842" s="175" t="s">
        <v>1908</v>
      </c>
      <c r="J842" s="142"/>
      <c r="K842" s="143"/>
      <c r="L842" s="2" t="s">
        <v>835</v>
      </c>
      <c r="M842" s="63">
        <v>5</v>
      </c>
      <c r="N842" s="62">
        <v>0</v>
      </c>
      <c r="O842" s="376" t="s">
        <v>1908</v>
      </c>
      <c r="P842" s="557" t="s">
        <v>2723</v>
      </c>
    </row>
    <row r="843" spans="1:16" s="214" customFormat="1" ht="17.25" thickBot="1" x14ac:dyDescent="0.35">
      <c r="A843" s="78"/>
      <c r="B843" s="84">
        <v>7</v>
      </c>
      <c r="C843" s="93" t="s">
        <v>2247</v>
      </c>
      <c r="D843" s="94">
        <v>6</v>
      </c>
      <c r="E843" s="97" t="s">
        <v>2247</v>
      </c>
      <c r="F843" s="105">
        <v>3</v>
      </c>
      <c r="G843" s="156" t="s">
        <v>1909</v>
      </c>
      <c r="H843" s="98">
        <v>1</v>
      </c>
      <c r="I843" s="175" t="s">
        <v>1909</v>
      </c>
      <c r="J843" s="142"/>
      <c r="K843" s="143"/>
      <c r="L843" s="2" t="s">
        <v>836</v>
      </c>
      <c r="M843" s="63">
        <v>5</v>
      </c>
      <c r="N843" s="62">
        <v>0</v>
      </c>
      <c r="O843" s="376" t="s">
        <v>1909</v>
      </c>
      <c r="P843" s="557" t="s">
        <v>2723</v>
      </c>
    </row>
    <row r="844" spans="1:16" s="214" customFormat="1" ht="17.25" thickBot="1" x14ac:dyDescent="0.35">
      <c r="A844" s="78"/>
      <c r="B844" s="84">
        <v>7</v>
      </c>
      <c r="C844" s="93" t="s">
        <v>2247</v>
      </c>
      <c r="D844" s="94">
        <v>6</v>
      </c>
      <c r="E844" s="97" t="s">
        <v>2247</v>
      </c>
      <c r="F844" s="105">
        <v>4</v>
      </c>
      <c r="G844" s="156" t="s">
        <v>1910</v>
      </c>
      <c r="H844" s="98">
        <v>1</v>
      </c>
      <c r="I844" s="175" t="s">
        <v>1910</v>
      </c>
      <c r="J844" s="142"/>
      <c r="K844" s="143"/>
      <c r="L844" s="2" t="s">
        <v>837</v>
      </c>
      <c r="M844" s="63">
        <v>5</v>
      </c>
      <c r="N844" s="62">
        <v>0</v>
      </c>
      <c r="O844" s="376" t="s">
        <v>1910</v>
      </c>
      <c r="P844" s="557" t="s">
        <v>2723</v>
      </c>
    </row>
    <row r="845" spans="1:16" s="214" customFormat="1" ht="17.25" thickBot="1" x14ac:dyDescent="0.35">
      <c r="A845" s="78"/>
      <c r="B845" s="193">
        <v>7</v>
      </c>
      <c r="C845" s="95" t="s">
        <v>2247</v>
      </c>
      <c r="D845" s="187">
        <v>6</v>
      </c>
      <c r="E845" s="97" t="s">
        <v>2247</v>
      </c>
      <c r="F845" s="105">
        <v>5</v>
      </c>
      <c r="G845" s="158" t="s">
        <v>2597</v>
      </c>
      <c r="H845" s="103">
        <v>1</v>
      </c>
      <c r="I845" s="176" t="s">
        <v>1911</v>
      </c>
      <c r="J845" s="155"/>
      <c r="K845" s="279"/>
      <c r="L845" s="10" t="s">
        <v>838</v>
      </c>
      <c r="M845" s="63">
        <v>5</v>
      </c>
      <c r="N845" s="62">
        <v>0</v>
      </c>
      <c r="O845" s="376" t="s">
        <v>1911</v>
      </c>
      <c r="P845" s="558" t="s">
        <v>2723</v>
      </c>
    </row>
    <row r="846" spans="1:16" s="214" customFormat="1" x14ac:dyDescent="0.3">
      <c r="A846" s="78"/>
      <c r="B846" s="303">
        <v>8</v>
      </c>
      <c r="C846" s="87" t="s">
        <v>2598</v>
      </c>
      <c r="D846" s="86">
        <v>1</v>
      </c>
      <c r="E846" s="89" t="s">
        <v>2745</v>
      </c>
      <c r="F846" s="252">
        <v>1</v>
      </c>
      <c r="G846" s="90" t="s">
        <v>2744</v>
      </c>
      <c r="H846" s="121" t="s">
        <v>1220</v>
      </c>
      <c r="I846" s="122" t="s">
        <v>1891</v>
      </c>
      <c r="J846" s="123"/>
      <c r="K846" s="124"/>
      <c r="L846" s="11" t="s">
        <v>839</v>
      </c>
      <c r="M846" s="63">
        <v>4</v>
      </c>
      <c r="N846" s="62">
        <v>0</v>
      </c>
      <c r="O846" s="377" t="s">
        <v>1891</v>
      </c>
      <c r="P846" s="525" t="s">
        <v>2659</v>
      </c>
    </row>
    <row r="847" spans="1:16" s="214" customFormat="1" ht="17.25" thickBot="1" x14ac:dyDescent="0.35">
      <c r="A847" s="78"/>
      <c r="B847" s="303">
        <v>8</v>
      </c>
      <c r="C847" s="95" t="s">
        <v>2247</v>
      </c>
      <c r="D847" s="94">
        <v>1</v>
      </c>
      <c r="E847" s="304" t="s">
        <v>2247</v>
      </c>
      <c r="F847" s="100">
        <v>2</v>
      </c>
      <c r="G847" s="158" t="s">
        <v>2743</v>
      </c>
      <c r="H847" s="127" t="s">
        <v>1220</v>
      </c>
      <c r="I847" s="128" t="s">
        <v>1891</v>
      </c>
      <c r="J847" s="129"/>
      <c r="K847" s="130"/>
      <c r="L847" s="12" t="s">
        <v>840</v>
      </c>
      <c r="M847" s="66">
        <v>4</v>
      </c>
      <c r="N847" s="67">
        <v>0</v>
      </c>
      <c r="O847" s="431" t="s">
        <v>1891</v>
      </c>
      <c r="P847" s="432" t="s">
        <v>2659</v>
      </c>
    </row>
    <row r="848" spans="1:16" s="214" customFormat="1" ht="17.25" thickBot="1" x14ac:dyDescent="0.35">
      <c r="A848" s="78"/>
      <c r="B848" s="303">
        <v>8</v>
      </c>
      <c r="C848" s="95" t="s">
        <v>2247</v>
      </c>
      <c r="D848" s="94">
        <v>2</v>
      </c>
      <c r="E848" s="167" t="s">
        <v>2742</v>
      </c>
      <c r="F848" s="278">
        <v>1</v>
      </c>
      <c r="G848" s="150" t="s">
        <v>2742</v>
      </c>
      <c r="H848" s="100">
        <v>1</v>
      </c>
      <c r="I848" s="175" t="s">
        <v>2741</v>
      </c>
      <c r="J848" s="91" t="s">
        <v>2732</v>
      </c>
      <c r="K848" s="143" t="s">
        <v>1912</v>
      </c>
      <c r="L848" s="11" t="s">
        <v>841</v>
      </c>
      <c r="M848" s="68">
        <v>5</v>
      </c>
      <c r="N848" s="64">
        <v>0</v>
      </c>
      <c r="O848" s="379" t="s">
        <v>1912</v>
      </c>
      <c r="P848" s="566" t="s">
        <v>2730</v>
      </c>
    </row>
    <row r="849" spans="1:16" s="214" customFormat="1" x14ac:dyDescent="0.3">
      <c r="A849" s="78"/>
      <c r="B849" s="303">
        <v>8</v>
      </c>
      <c r="C849" s="95"/>
      <c r="D849" s="94">
        <v>2</v>
      </c>
      <c r="E849" s="97"/>
      <c r="F849" s="278">
        <v>1</v>
      </c>
      <c r="G849" s="138"/>
      <c r="H849" s="100">
        <v>2</v>
      </c>
      <c r="I849" s="175" t="s">
        <v>2740</v>
      </c>
      <c r="J849" s="91" t="s">
        <v>2732</v>
      </c>
      <c r="K849" s="143" t="s">
        <v>1913</v>
      </c>
      <c r="L849" s="2" t="s">
        <v>842</v>
      </c>
      <c r="M849" s="63">
        <v>5</v>
      </c>
      <c r="N849" s="62">
        <v>0</v>
      </c>
      <c r="O849" s="376" t="s">
        <v>1913</v>
      </c>
      <c r="P849" s="567" t="s">
        <v>2730</v>
      </c>
    </row>
    <row r="850" spans="1:16" s="214" customFormat="1" ht="17.25" thickBot="1" x14ac:dyDescent="0.35">
      <c r="A850" s="78"/>
      <c r="B850" s="303">
        <v>8</v>
      </c>
      <c r="C850" s="95"/>
      <c r="D850" s="94">
        <v>2</v>
      </c>
      <c r="E850" s="97"/>
      <c r="F850" s="278">
        <v>1</v>
      </c>
      <c r="G850" s="138"/>
      <c r="H850" s="100">
        <v>3</v>
      </c>
      <c r="I850" s="175" t="s">
        <v>1914</v>
      </c>
      <c r="J850" s="151">
        <v>12</v>
      </c>
      <c r="K850" s="152" t="s">
        <v>1914</v>
      </c>
      <c r="L850" s="2" t="s">
        <v>843</v>
      </c>
      <c r="M850" s="63">
        <v>5</v>
      </c>
      <c r="N850" s="62">
        <v>0</v>
      </c>
      <c r="O850" s="376" t="s">
        <v>1914</v>
      </c>
      <c r="P850" s="567" t="s">
        <v>2730</v>
      </c>
    </row>
    <row r="851" spans="1:16" s="214" customFormat="1" x14ac:dyDescent="0.3">
      <c r="A851" s="78"/>
      <c r="B851" s="303">
        <v>8</v>
      </c>
      <c r="C851" s="95"/>
      <c r="D851" s="94">
        <v>2</v>
      </c>
      <c r="E851" s="97"/>
      <c r="F851" s="278">
        <v>1</v>
      </c>
      <c r="G851" s="138"/>
      <c r="H851" s="100">
        <v>4</v>
      </c>
      <c r="I851" s="175" t="s">
        <v>2739</v>
      </c>
      <c r="J851" s="91" t="s">
        <v>2732</v>
      </c>
      <c r="K851" s="143" t="s">
        <v>1915</v>
      </c>
      <c r="L851" s="2" t="s">
        <v>844</v>
      </c>
      <c r="M851" s="63">
        <v>5</v>
      </c>
      <c r="N851" s="62">
        <v>0</v>
      </c>
      <c r="O851" s="376" t="s">
        <v>1915</v>
      </c>
      <c r="P851" s="567" t="s">
        <v>2730</v>
      </c>
    </row>
    <row r="852" spans="1:16" s="214" customFormat="1" x14ac:dyDescent="0.3">
      <c r="A852" s="78"/>
      <c r="B852" s="303">
        <v>8</v>
      </c>
      <c r="C852" s="95"/>
      <c r="D852" s="94">
        <v>2</v>
      </c>
      <c r="E852" s="97"/>
      <c r="F852" s="278">
        <v>1</v>
      </c>
      <c r="G852" s="138"/>
      <c r="H852" s="100">
        <v>5</v>
      </c>
      <c r="I852" s="175" t="s">
        <v>1916</v>
      </c>
      <c r="J852" s="151">
        <v>22</v>
      </c>
      <c r="K852" s="152" t="s">
        <v>1916</v>
      </c>
      <c r="L852" s="2" t="s">
        <v>845</v>
      </c>
      <c r="M852" s="63">
        <v>5</v>
      </c>
      <c r="N852" s="62">
        <v>0</v>
      </c>
      <c r="O852" s="376" t="s">
        <v>1916</v>
      </c>
      <c r="P852" s="567" t="s">
        <v>2730</v>
      </c>
    </row>
    <row r="853" spans="1:16" s="214" customFormat="1" x14ac:dyDescent="0.3">
      <c r="A853" s="78"/>
      <c r="B853" s="303">
        <v>8</v>
      </c>
      <c r="C853" s="95"/>
      <c r="D853" s="94">
        <v>2</v>
      </c>
      <c r="E853" s="97"/>
      <c r="F853" s="278">
        <v>1</v>
      </c>
      <c r="G853" s="138"/>
      <c r="H853" s="100">
        <v>6</v>
      </c>
      <c r="I853" s="175" t="s">
        <v>1917</v>
      </c>
      <c r="J853" s="151">
        <v>27</v>
      </c>
      <c r="K853" s="152" t="s">
        <v>1917</v>
      </c>
      <c r="L853" s="2" t="s">
        <v>846</v>
      </c>
      <c r="M853" s="63">
        <v>5</v>
      </c>
      <c r="N853" s="62">
        <v>0</v>
      </c>
      <c r="O853" s="376" t="s">
        <v>1917</v>
      </c>
      <c r="P853" s="567" t="s">
        <v>2730</v>
      </c>
    </row>
    <row r="854" spans="1:16" s="214" customFormat="1" x14ac:dyDescent="0.3">
      <c r="A854" s="78"/>
      <c r="B854" s="303">
        <v>8</v>
      </c>
      <c r="C854" s="95"/>
      <c r="D854" s="94">
        <v>2</v>
      </c>
      <c r="E854" s="97"/>
      <c r="F854" s="278">
        <v>1</v>
      </c>
      <c r="G854" s="138"/>
      <c r="H854" s="100">
        <v>7</v>
      </c>
      <c r="I854" s="175" t="s">
        <v>1918</v>
      </c>
      <c r="J854" s="151">
        <v>28</v>
      </c>
      <c r="K854" s="152" t="s">
        <v>1918</v>
      </c>
      <c r="L854" s="2" t="s">
        <v>847</v>
      </c>
      <c r="M854" s="63">
        <v>5</v>
      </c>
      <c r="N854" s="62">
        <v>0</v>
      </c>
      <c r="O854" s="376" t="s">
        <v>1918</v>
      </c>
      <c r="P854" s="567" t="s">
        <v>2730</v>
      </c>
    </row>
    <row r="855" spans="1:16" s="214" customFormat="1" x14ac:dyDescent="0.3">
      <c r="A855" s="78"/>
      <c r="B855" s="303">
        <v>8</v>
      </c>
      <c r="C855" s="95"/>
      <c r="D855" s="94">
        <v>2</v>
      </c>
      <c r="E855" s="97"/>
      <c r="F855" s="278">
        <v>1</v>
      </c>
      <c r="G855" s="138"/>
      <c r="H855" s="100">
        <v>8</v>
      </c>
      <c r="I855" s="175" t="s">
        <v>1919</v>
      </c>
      <c r="J855" s="151">
        <v>25</v>
      </c>
      <c r="K855" s="152" t="s">
        <v>1919</v>
      </c>
      <c r="L855" s="2" t="s">
        <v>848</v>
      </c>
      <c r="M855" s="63">
        <v>5</v>
      </c>
      <c r="N855" s="62">
        <v>0</v>
      </c>
      <c r="O855" s="376" t="s">
        <v>1919</v>
      </c>
      <c r="P855" s="567" t="s">
        <v>2730</v>
      </c>
    </row>
    <row r="856" spans="1:16" s="214" customFormat="1" x14ac:dyDescent="0.3">
      <c r="A856" s="78"/>
      <c r="B856" s="303">
        <v>8</v>
      </c>
      <c r="C856" s="95"/>
      <c r="D856" s="94">
        <v>2</v>
      </c>
      <c r="E856" s="97"/>
      <c r="F856" s="278">
        <v>1</v>
      </c>
      <c r="G856" s="138"/>
      <c r="H856" s="100">
        <v>9</v>
      </c>
      <c r="I856" s="175" t="s">
        <v>1920</v>
      </c>
      <c r="J856" s="151">
        <v>25</v>
      </c>
      <c r="K856" s="152" t="s">
        <v>1920</v>
      </c>
      <c r="L856" s="2" t="s">
        <v>849</v>
      </c>
      <c r="M856" s="63">
        <v>5</v>
      </c>
      <c r="N856" s="62">
        <v>0</v>
      </c>
      <c r="O856" s="376" t="s">
        <v>1920</v>
      </c>
      <c r="P856" s="567" t="s">
        <v>2730</v>
      </c>
    </row>
    <row r="857" spans="1:16" s="214" customFormat="1" x14ac:dyDescent="0.3">
      <c r="A857" s="78"/>
      <c r="B857" s="303">
        <v>8</v>
      </c>
      <c r="C857" s="95"/>
      <c r="D857" s="94">
        <v>2</v>
      </c>
      <c r="E857" s="97"/>
      <c r="F857" s="278">
        <v>1</v>
      </c>
      <c r="G857" s="138"/>
      <c r="H857" s="100">
        <v>10</v>
      </c>
      <c r="I857" s="175" t="s">
        <v>1921</v>
      </c>
      <c r="J857" s="151">
        <v>23</v>
      </c>
      <c r="K857" s="152" t="s">
        <v>1921</v>
      </c>
      <c r="L857" s="2" t="s">
        <v>850</v>
      </c>
      <c r="M857" s="63">
        <v>5</v>
      </c>
      <c r="N857" s="62">
        <v>0</v>
      </c>
      <c r="O857" s="376" t="s">
        <v>1921</v>
      </c>
      <c r="P857" s="567" t="s">
        <v>2730</v>
      </c>
    </row>
    <row r="858" spans="1:16" s="214" customFormat="1" x14ac:dyDescent="0.3">
      <c r="A858" s="78"/>
      <c r="B858" s="303">
        <v>8</v>
      </c>
      <c r="C858" s="95"/>
      <c r="D858" s="94">
        <v>2</v>
      </c>
      <c r="E858" s="97"/>
      <c r="F858" s="278">
        <v>1</v>
      </c>
      <c r="G858" s="138"/>
      <c r="H858" s="100">
        <v>11</v>
      </c>
      <c r="I858" s="175" t="s">
        <v>1922</v>
      </c>
      <c r="J858" s="151">
        <v>24</v>
      </c>
      <c r="K858" s="152" t="s">
        <v>1922</v>
      </c>
      <c r="L858" s="2" t="s">
        <v>851</v>
      </c>
      <c r="M858" s="63">
        <v>5</v>
      </c>
      <c r="N858" s="62">
        <v>0</v>
      </c>
      <c r="O858" s="376" t="s">
        <v>1922</v>
      </c>
      <c r="P858" s="567" t="s">
        <v>2730</v>
      </c>
    </row>
    <row r="859" spans="1:16" s="214" customFormat="1" ht="17.25" thickBot="1" x14ac:dyDescent="0.35">
      <c r="A859" s="78"/>
      <c r="B859" s="303">
        <v>8</v>
      </c>
      <c r="C859" s="95"/>
      <c r="D859" s="94">
        <v>2</v>
      </c>
      <c r="E859" s="97"/>
      <c r="F859" s="278">
        <v>1</v>
      </c>
      <c r="G859" s="145"/>
      <c r="H859" s="105">
        <v>12</v>
      </c>
      <c r="I859" s="176" t="s">
        <v>2738</v>
      </c>
      <c r="J859" s="119">
        <v>26</v>
      </c>
      <c r="K859" s="120" t="s">
        <v>1923</v>
      </c>
      <c r="L859" s="12" t="s">
        <v>852</v>
      </c>
      <c r="M859" s="69">
        <v>5</v>
      </c>
      <c r="N859" s="65">
        <v>0</v>
      </c>
      <c r="O859" s="380" t="s">
        <v>1923</v>
      </c>
      <c r="P859" s="568" t="s">
        <v>2730</v>
      </c>
    </row>
    <row r="860" spans="1:16" s="214" customFormat="1" ht="17.25" thickBot="1" x14ac:dyDescent="0.35">
      <c r="A860" s="78"/>
      <c r="B860" s="303">
        <v>8</v>
      </c>
      <c r="C860" s="95" t="s">
        <v>2247</v>
      </c>
      <c r="D860" s="94">
        <v>2</v>
      </c>
      <c r="E860" s="304" t="s">
        <v>2247</v>
      </c>
      <c r="F860" s="100">
        <v>2</v>
      </c>
      <c r="G860" s="104" t="s">
        <v>2737</v>
      </c>
      <c r="H860" s="131">
        <v>1</v>
      </c>
      <c r="I860" s="133" t="s">
        <v>1924</v>
      </c>
      <c r="J860" s="131"/>
      <c r="K860" s="251"/>
      <c r="L860" s="17" t="s">
        <v>853</v>
      </c>
      <c r="M860" s="423">
        <v>4</v>
      </c>
      <c r="N860" s="424">
        <v>0</v>
      </c>
      <c r="O860" s="381" t="s">
        <v>1924</v>
      </c>
      <c r="P860" s="447" t="s">
        <v>2730</v>
      </c>
    </row>
    <row r="861" spans="1:16" s="214" customFormat="1" ht="30" x14ac:dyDescent="0.3">
      <c r="A861" s="78"/>
      <c r="B861" s="303">
        <v>8</v>
      </c>
      <c r="C861" s="95" t="s">
        <v>2247</v>
      </c>
      <c r="D861" s="94">
        <v>3</v>
      </c>
      <c r="E861" s="167" t="s">
        <v>2599</v>
      </c>
      <c r="F861" s="278">
        <v>1</v>
      </c>
      <c r="G861" s="150" t="s">
        <v>2736</v>
      </c>
      <c r="H861" s="88">
        <v>1</v>
      </c>
      <c r="I861" s="90" t="s">
        <v>2735</v>
      </c>
      <c r="J861" s="91" t="s">
        <v>2732</v>
      </c>
      <c r="K861" s="178" t="s">
        <v>1925</v>
      </c>
      <c r="L861" s="11" t="s">
        <v>854</v>
      </c>
      <c r="M861" s="68">
        <v>5</v>
      </c>
      <c r="N861" s="64">
        <v>0</v>
      </c>
      <c r="O861" s="379" t="s">
        <v>1925</v>
      </c>
      <c r="P861" s="566" t="s">
        <v>2730</v>
      </c>
    </row>
    <row r="862" spans="1:16" s="214" customFormat="1" x14ac:dyDescent="0.3">
      <c r="A862" s="78"/>
      <c r="B862" s="303">
        <v>8</v>
      </c>
      <c r="C862" s="95"/>
      <c r="D862" s="94">
        <v>3</v>
      </c>
      <c r="E862" s="97"/>
      <c r="F862" s="278">
        <v>1</v>
      </c>
      <c r="G862" s="138"/>
      <c r="H862" s="98">
        <v>2</v>
      </c>
      <c r="I862" s="156" t="s">
        <v>1926</v>
      </c>
      <c r="J862" s="142">
        <v>9</v>
      </c>
      <c r="K862" s="152" t="s">
        <v>1926</v>
      </c>
      <c r="L862" s="2" t="s">
        <v>855</v>
      </c>
      <c r="M862" s="63">
        <v>5</v>
      </c>
      <c r="N862" s="62">
        <v>0</v>
      </c>
      <c r="O862" s="376" t="s">
        <v>1926</v>
      </c>
      <c r="P862" s="567" t="s">
        <v>2730</v>
      </c>
    </row>
    <row r="863" spans="1:16" s="214" customFormat="1" x14ac:dyDescent="0.3">
      <c r="A863" s="78"/>
      <c r="B863" s="303">
        <v>8</v>
      </c>
      <c r="C863" s="95"/>
      <c r="D863" s="94">
        <v>3</v>
      </c>
      <c r="E863" s="97"/>
      <c r="F863" s="278">
        <v>1</v>
      </c>
      <c r="G863" s="138"/>
      <c r="H863" s="98">
        <v>3</v>
      </c>
      <c r="I863" s="156" t="s">
        <v>2734</v>
      </c>
      <c r="J863" s="142">
        <v>12</v>
      </c>
      <c r="K863" s="152" t="s">
        <v>1927</v>
      </c>
      <c r="L863" s="2" t="s">
        <v>856</v>
      </c>
      <c r="M863" s="63">
        <v>5</v>
      </c>
      <c r="N863" s="62">
        <v>0</v>
      </c>
      <c r="O863" s="376" t="s">
        <v>1927</v>
      </c>
      <c r="P863" s="567" t="s">
        <v>2730</v>
      </c>
    </row>
    <row r="864" spans="1:16" s="214" customFormat="1" x14ac:dyDescent="0.3">
      <c r="A864" s="78"/>
      <c r="B864" s="303">
        <v>8</v>
      </c>
      <c r="C864" s="95"/>
      <c r="D864" s="94">
        <v>3</v>
      </c>
      <c r="E864" s="97"/>
      <c r="F864" s="278">
        <v>1</v>
      </c>
      <c r="G864" s="138"/>
      <c r="H864" s="98">
        <v>4</v>
      </c>
      <c r="I864" s="156" t="s">
        <v>1928</v>
      </c>
      <c r="J864" s="142">
        <v>4</v>
      </c>
      <c r="K864" s="152" t="s">
        <v>1928</v>
      </c>
      <c r="L864" s="2" t="s">
        <v>857</v>
      </c>
      <c r="M864" s="63">
        <v>5</v>
      </c>
      <c r="N864" s="62">
        <v>0</v>
      </c>
      <c r="O864" s="376" t="s">
        <v>1928</v>
      </c>
      <c r="P864" s="567" t="s">
        <v>2730</v>
      </c>
    </row>
    <row r="865" spans="1:16" s="214" customFormat="1" ht="17.25" thickBot="1" x14ac:dyDescent="0.35">
      <c r="A865" s="78"/>
      <c r="B865" s="303">
        <v>8</v>
      </c>
      <c r="C865" s="95"/>
      <c r="D865" s="94">
        <v>3</v>
      </c>
      <c r="E865" s="95"/>
      <c r="F865" s="552">
        <v>1</v>
      </c>
      <c r="G865" s="97"/>
      <c r="H865" s="117">
        <v>5</v>
      </c>
      <c r="I865" s="126" t="s">
        <v>1929</v>
      </c>
      <c r="J865" s="179">
        <v>5</v>
      </c>
      <c r="K865" s="120" t="s">
        <v>1929</v>
      </c>
      <c r="L865" s="12" t="s">
        <v>858</v>
      </c>
      <c r="M865" s="69">
        <v>5</v>
      </c>
      <c r="N865" s="65">
        <v>0</v>
      </c>
      <c r="O865" s="380" t="s">
        <v>1929</v>
      </c>
      <c r="P865" s="569" t="s">
        <v>2730</v>
      </c>
    </row>
    <row r="866" spans="1:16" s="214" customFormat="1" ht="17.25" customHeight="1" x14ac:dyDescent="0.3">
      <c r="A866" s="78"/>
      <c r="B866" s="303">
        <v>8</v>
      </c>
      <c r="C866" s="95" t="s">
        <v>2247</v>
      </c>
      <c r="D866" s="94">
        <v>3</v>
      </c>
      <c r="E866" s="95" t="s">
        <v>2247</v>
      </c>
      <c r="F866" s="553">
        <v>2</v>
      </c>
      <c r="G866" s="549" t="s">
        <v>2600</v>
      </c>
      <c r="H866" s="100">
        <v>1</v>
      </c>
      <c r="I866" s="99" t="s">
        <v>2733</v>
      </c>
      <c r="J866" s="149"/>
      <c r="K866" s="216"/>
      <c r="L866" s="29" t="s">
        <v>859</v>
      </c>
      <c r="M866" s="72">
        <v>4</v>
      </c>
      <c r="N866" s="73">
        <v>0</v>
      </c>
      <c r="O866" s="382" t="s">
        <v>1930</v>
      </c>
      <c r="P866" s="566" t="s">
        <v>2730</v>
      </c>
    </row>
    <row r="867" spans="1:16" s="214" customFormat="1" x14ac:dyDescent="0.3">
      <c r="A867" s="78"/>
      <c r="B867" s="303">
        <v>8</v>
      </c>
      <c r="C867" s="95"/>
      <c r="D867" s="94">
        <v>3</v>
      </c>
      <c r="E867" s="95"/>
      <c r="F867" s="554">
        <v>2</v>
      </c>
      <c r="G867" s="550"/>
      <c r="H867" s="100">
        <v>2</v>
      </c>
      <c r="I867" s="156" t="s">
        <v>1931</v>
      </c>
      <c r="J867" s="330"/>
      <c r="K867" s="228"/>
      <c r="L867" s="13" t="s">
        <v>860</v>
      </c>
      <c r="M867" s="63">
        <v>4</v>
      </c>
      <c r="N867" s="62">
        <v>0</v>
      </c>
      <c r="O867" s="376" t="s">
        <v>1931</v>
      </c>
      <c r="P867" s="567" t="s">
        <v>2730</v>
      </c>
    </row>
    <row r="868" spans="1:16" s="214" customFormat="1" x14ac:dyDescent="0.3">
      <c r="A868" s="78"/>
      <c r="B868" s="303">
        <v>8</v>
      </c>
      <c r="C868" s="95"/>
      <c r="D868" s="94">
        <v>3</v>
      </c>
      <c r="E868" s="95"/>
      <c r="F868" s="554">
        <v>2</v>
      </c>
      <c r="G868" s="550"/>
      <c r="H868" s="100">
        <v>3</v>
      </c>
      <c r="I868" s="156" t="s">
        <v>1932</v>
      </c>
      <c r="J868" s="330"/>
      <c r="K868" s="228"/>
      <c r="L868" s="13" t="s">
        <v>861</v>
      </c>
      <c r="M868" s="63">
        <v>4</v>
      </c>
      <c r="N868" s="62">
        <v>0</v>
      </c>
      <c r="O868" s="376" t="s">
        <v>1932</v>
      </c>
      <c r="P868" s="567" t="s">
        <v>2730</v>
      </c>
    </row>
    <row r="869" spans="1:16" s="214" customFormat="1" x14ac:dyDescent="0.3">
      <c r="A869" s="78"/>
      <c r="B869" s="303">
        <v>8</v>
      </c>
      <c r="C869" s="95"/>
      <c r="D869" s="94">
        <v>3</v>
      </c>
      <c r="E869" s="95"/>
      <c r="F869" s="554">
        <v>2</v>
      </c>
      <c r="G869" s="550"/>
      <c r="H869" s="100">
        <v>4</v>
      </c>
      <c r="I869" s="156" t="s">
        <v>1933</v>
      </c>
      <c r="J869" s="330"/>
      <c r="K869" s="228"/>
      <c r="L869" s="13" t="s">
        <v>862</v>
      </c>
      <c r="M869" s="63">
        <v>4</v>
      </c>
      <c r="N869" s="62">
        <v>0</v>
      </c>
      <c r="O869" s="376" t="s">
        <v>1933</v>
      </c>
      <c r="P869" s="567" t="s">
        <v>2730</v>
      </c>
    </row>
    <row r="870" spans="1:16" s="214" customFormat="1" x14ac:dyDescent="0.3">
      <c r="A870" s="78"/>
      <c r="B870" s="303">
        <v>8</v>
      </c>
      <c r="C870" s="95"/>
      <c r="D870" s="94">
        <v>3</v>
      </c>
      <c r="E870" s="95"/>
      <c r="F870" s="554">
        <v>2</v>
      </c>
      <c r="G870" s="550"/>
      <c r="H870" s="100">
        <v>5</v>
      </c>
      <c r="I870" s="156" t="s">
        <v>1934</v>
      </c>
      <c r="J870" s="330"/>
      <c r="K870" s="228"/>
      <c r="L870" s="13" t="s">
        <v>863</v>
      </c>
      <c r="M870" s="63">
        <v>4</v>
      </c>
      <c r="N870" s="62">
        <v>0</v>
      </c>
      <c r="O870" s="376" t="s">
        <v>1934</v>
      </c>
      <c r="P870" s="567" t="s">
        <v>2730</v>
      </c>
    </row>
    <row r="871" spans="1:16" s="214" customFormat="1" x14ac:dyDescent="0.3">
      <c r="A871" s="78"/>
      <c r="B871" s="303">
        <v>8</v>
      </c>
      <c r="C871" s="95"/>
      <c r="D871" s="94">
        <v>3</v>
      </c>
      <c r="E871" s="95"/>
      <c r="F871" s="554">
        <v>2</v>
      </c>
      <c r="G871" s="550"/>
      <c r="H871" s="100">
        <v>6</v>
      </c>
      <c r="I871" s="156" t="s">
        <v>1935</v>
      </c>
      <c r="J871" s="330"/>
      <c r="K871" s="228"/>
      <c r="L871" s="13" t="s">
        <v>864</v>
      </c>
      <c r="M871" s="63">
        <v>4</v>
      </c>
      <c r="N871" s="62">
        <v>0</v>
      </c>
      <c r="O871" s="376" t="s">
        <v>1935</v>
      </c>
      <c r="P871" s="567" t="s">
        <v>2730</v>
      </c>
    </row>
    <row r="872" spans="1:16" s="214" customFormat="1" x14ac:dyDescent="0.3">
      <c r="A872" s="78"/>
      <c r="B872" s="303">
        <v>8</v>
      </c>
      <c r="C872" s="95"/>
      <c r="D872" s="94">
        <v>3</v>
      </c>
      <c r="E872" s="95"/>
      <c r="F872" s="554">
        <v>2</v>
      </c>
      <c r="G872" s="550"/>
      <c r="H872" s="100">
        <v>7</v>
      </c>
      <c r="I872" s="156" t="s">
        <v>1936</v>
      </c>
      <c r="J872" s="330"/>
      <c r="K872" s="228"/>
      <c r="L872" s="13" t="s">
        <v>865</v>
      </c>
      <c r="M872" s="63">
        <v>4</v>
      </c>
      <c r="N872" s="62">
        <v>0</v>
      </c>
      <c r="O872" s="376" t="s">
        <v>1936</v>
      </c>
      <c r="P872" s="567" t="s">
        <v>2730</v>
      </c>
    </row>
    <row r="873" spans="1:16" s="214" customFormat="1" x14ac:dyDescent="0.3">
      <c r="A873" s="78"/>
      <c r="B873" s="303">
        <v>8</v>
      </c>
      <c r="C873" s="95"/>
      <c r="D873" s="94">
        <v>3</v>
      </c>
      <c r="E873" s="95"/>
      <c r="F873" s="554">
        <v>2</v>
      </c>
      <c r="G873" s="550"/>
      <c r="H873" s="100">
        <v>8</v>
      </c>
      <c r="I873" s="156" t="s">
        <v>1937</v>
      </c>
      <c r="J873" s="261"/>
      <c r="K873" s="228"/>
      <c r="L873" s="13" t="s">
        <v>866</v>
      </c>
      <c r="M873" s="63">
        <v>4</v>
      </c>
      <c r="N873" s="62">
        <v>0</v>
      </c>
      <c r="O873" s="376" t="s">
        <v>1937</v>
      </c>
      <c r="P873" s="567" t="s">
        <v>2730</v>
      </c>
    </row>
    <row r="874" spans="1:16" s="214" customFormat="1" ht="17.25" thickBot="1" x14ac:dyDescent="0.35">
      <c r="A874" s="78"/>
      <c r="B874" s="303">
        <v>8</v>
      </c>
      <c r="C874" s="95"/>
      <c r="D874" s="94">
        <v>3</v>
      </c>
      <c r="E874" s="95"/>
      <c r="F874" s="555">
        <v>2</v>
      </c>
      <c r="G874" s="551"/>
      <c r="H874" s="105">
        <v>9</v>
      </c>
      <c r="I874" s="158" t="s">
        <v>1938</v>
      </c>
      <c r="J874" s="278"/>
      <c r="K874" s="171"/>
      <c r="L874" s="28" t="s">
        <v>867</v>
      </c>
      <c r="M874" s="66">
        <v>4</v>
      </c>
      <c r="N874" s="67">
        <v>0</v>
      </c>
      <c r="O874" s="378" t="s">
        <v>1938</v>
      </c>
      <c r="P874" s="568" t="s">
        <v>2730</v>
      </c>
    </row>
    <row r="875" spans="1:16" s="214" customFormat="1" ht="19.5" customHeight="1" x14ac:dyDescent="0.3">
      <c r="A875" s="78"/>
      <c r="B875" s="303">
        <v>8</v>
      </c>
      <c r="C875" s="95"/>
      <c r="D875" s="94">
        <v>3</v>
      </c>
      <c r="E875" s="95"/>
      <c r="F875" s="98">
        <v>3</v>
      </c>
      <c r="G875" s="97" t="s">
        <v>2601</v>
      </c>
      <c r="H875" s="137">
        <v>1</v>
      </c>
      <c r="I875" s="150" t="s">
        <v>2601</v>
      </c>
      <c r="J875" s="91">
        <v>1</v>
      </c>
      <c r="K875" s="101" t="s">
        <v>2602</v>
      </c>
      <c r="L875" s="11" t="s">
        <v>868</v>
      </c>
      <c r="M875" s="68">
        <v>5</v>
      </c>
      <c r="N875" s="64">
        <v>0</v>
      </c>
      <c r="O875" s="379" t="s">
        <v>1939</v>
      </c>
      <c r="P875" s="402" t="s">
        <v>2728</v>
      </c>
    </row>
    <row r="876" spans="1:16" s="214" customFormat="1" x14ac:dyDescent="0.3">
      <c r="A876" s="78"/>
      <c r="B876" s="303">
        <v>8</v>
      </c>
      <c r="C876" s="95"/>
      <c r="D876" s="94">
        <v>3</v>
      </c>
      <c r="E876" s="95"/>
      <c r="F876" s="96">
        <v>3</v>
      </c>
      <c r="G876" s="97"/>
      <c r="H876" s="141">
        <v>1</v>
      </c>
      <c r="I876" s="138"/>
      <c r="J876" s="142">
        <v>2</v>
      </c>
      <c r="K876" s="152" t="s">
        <v>1940</v>
      </c>
      <c r="L876" s="2" t="s">
        <v>869</v>
      </c>
      <c r="M876" s="63">
        <v>5</v>
      </c>
      <c r="N876" s="62">
        <v>0</v>
      </c>
      <c r="O876" s="376" t="s">
        <v>1940</v>
      </c>
      <c r="P876" s="400" t="s">
        <v>2728</v>
      </c>
    </row>
    <row r="877" spans="1:16" s="214" customFormat="1" ht="19.5" customHeight="1" x14ac:dyDescent="0.3">
      <c r="A877" s="78"/>
      <c r="B877" s="303">
        <v>8</v>
      </c>
      <c r="C877" s="95"/>
      <c r="D877" s="94">
        <v>3</v>
      </c>
      <c r="E877" s="95"/>
      <c r="F877" s="96">
        <v>3</v>
      </c>
      <c r="G877" s="97"/>
      <c r="H877" s="141">
        <v>1</v>
      </c>
      <c r="I877" s="138"/>
      <c r="J877" s="142">
        <v>3</v>
      </c>
      <c r="K877" s="152" t="s">
        <v>2603</v>
      </c>
      <c r="L877" s="2" t="s">
        <v>870</v>
      </c>
      <c r="M877" s="63">
        <v>5</v>
      </c>
      <c r="N877" s="62">
        <v>0</v>
      </c>
      <c r="O877" s="376" t="s">
        <v>1941</v>
      </c>
      <c r="P877" s="400" t="s">
        <v>2728</v>
      </c>
    </row>
    <row r="878" spans="1:16" s="214" customFormat="1" ht="18" customHeight="1" x14ac:dyDescent="0.3">
      <c r="A878" s="78"/>
      <c r="B878" s="303">
        <v>8</v>
      </c>
      <c r="C878" s="95"/>
      <c r="D878" s="94">
        <v>3</v>
      </c>
      <c r="E878" s="95"/>
      <c r="F878" s="96">
        <v>3</v>
      </c>
      <c r="G878" s="97"/>
      <c r="H878" s="141">
        <v>1</v>
      </c>
      <c r="I878" s="138"/>
      <c r="J878" s="142">
        <v>4</v>
      </c>
      <c r="K878" s="152" t="s">
        <v>2604</v>
      </c>
      <c r="L878" s="2" t="s">
        <v>871</v>
      </c>
      <c r="M878" s="63">
        <v>5</v>
      </c>
      <c r="N878" s="62">
        <v>0</v>
      </c>
      <c r="O878" s="376" t="s">
        <v>1942</v>
      </c>
      <c r="P878" s="400" t="s">
        <v>2728</v>
      </c>
    </row>
    <row r="879" spans="1:16" s="214" customFormat="1" x14ac:dyDescent="0.3">
      <c r="A879" s="78"/>
      <c r="B879" s="303">
        <v>8</v>
      </c>
      <c r="C879" s="95"/>
      <c r="D879" s="94">
        <v>3</v>
      </c>
      <c r="E879" s="95"/>
      <c r="F879" s="96">
        <v>3</v>
      </c>
      <c r="G879" s="97"/>
      <c r="H879" s="141">
        <v>1</v>
      </c>
      <c r="I879" s="138"/>
      <c r="J879" s="142">
        <v>5</v>
      </c>
      <c r="K879" s="152" t="s">
        <v>1884</v>
      </c>
      <c r="L879" s="2" t="s">
        <v>872</v>
      </c>
      <c r="M879" s="63">
        <v>5</v>
      </c>
      <c r="N879" s="62">
        <v>0</v>
      </c>
      <c r="O879" s="376" t="s">
        <v>1884</v>
      </c>
      <c r="P879" s="400" t="s">
        <v>2728</v>
      </c>
    </row>
    <row r="880" spans="1:16" s="214" customFormat="1" x14ac:dyDescent="0.3">
      <c r="A880" s="78"/>
      <c r="B880" s="303">
        <v>8</v>
      </c>
      <c r="C880" s="95"/>
      <c r="D880" s="94">
        <v>3</v>
      </c>
      <c r="E880" s="95"/>
      <c r="F880" s="96">
        <v>3</v>
      </c>
      <c r="G880" s="97"/>
      <c r="H880" s="141">
        <v>1</v>
      </c>
      <c r="I880" s="138"/>
      <c r="J880" s="142">
        <v>6</v>
      </c>
      <c r="K880" s="152" t="s">
        <v>1943</v>
      </c>
      <c r="L880" s="2" t="s">
        <v>873</v>
      </c>
      <c r="M880" s="63">
        <v>5</v>
      </c>
      <c r="N880" s="62">
        <v>0</v>
      </c>
      <c r="O880" s="376" t="s">
        <v>1943</v>
      </c>
      <c r="P880" s="400" t="s">
        <v>2728</v>
      </c>
    </row>
    <row r="881" spans="1:16" s="214" customFormat="1" ht="17.25" thickBot="1" x14ac:dyDescent="0.35">
      <c r="A881" s="78"/>
      <c r="B881" s="303">
        <v>8</v>
      </c>
      <c r="C881" s="95"/>
      <c r="D881" s="94">
        <v>3</v>
      </c>
      <c r="E881" s="95"/>
      <c r="F881" s="116">
        <v>3</v>
      </c>
      <c r="G881" s="97"/>
      <c r="H881" s="208">
        <v>1</v>
      </c>
      <c r="I881" s="138"/>
      <c r="J881" s="179">
        <v>7</v>
      </c>
      <c r="K881" s="210" t="s">
        <v>1944</v>
      </c>
      <c r="L881" s="12" t="s">
        <v>874</v>
      </c>
      <c r="M881" s="69">
        <v>5</v>
      </c>
      <c r="N881" s="65">
        <v>0</v>
      </c>
      <c r="O881" s="380" t="s">
        <v>1944</v>
      </c>
      <c r="P881" s="403" t="s">
        <v>2728</v>
      </c>
    </row>
    <row r="882" spans="1:16" s="214" customFormat="1" x14ac:dyDescent="0.3">
      <c r="A882" s="78"/>
      <c r="B882" s="303">
        <v>8</v>
      </c>
      <c r="C882" s="95" t="s">
        <v>2247</v>
      </c>
      <c r="D882" s="94">
        <v>4</v>
      </c>
      <c r="E882" s="204" t="s">
        <v>2605</v>
      </c>
      <c r="F882" s="88">
        <v>1</v>
      </c>
      <c r="G882" s="89" t="s">
        <v>2606</v>
      </c>
      <c r="H882" s="137">
        <v>1</v>
      </c>
      <c r="I882" s="150" t="s">
        <v>2607</v>
      </c>
      <c r="J882" s="91">
        <v>1</v>
      </c>
      <c r="K882" s="92" t="s">
        <v>1945</v>
      </c>
      <c r="L882" s="11" t="s">
        <v>875</v>
      </c>
      <c r="M882" s="68">
        <v>5</v>
      </c>
      <c r="N882" s="64">
        <v>0</v>
      </c>
      <c r="O882" s="379" t="s">
        <v>1945</v>
      </c>
      <c r="P882" s="566" t="s">
        <v>2730</v>
      </c>
    </row>
    <row r="883" spans="1:16" s="214" customFormat="1" x14ac:dyDescent="0.3">
      <c r="A883" s="78"/>
      <c r="B883" s="303">
        <v>8</v>
      </c>
      <c r="C883" s="95"/>
      <c r="D883" s="94">
        <v>4</v>
      </c>
      <c r="E883" s="95"/>
      <c r="F883" s="96">
        <v>1</v>
      </c>
      <c r="G883" s="97"/>
      <c r="H883" s="141">
        <v>1</v>
      </c>
      <c r="I883" s="138"/>
      <c r="J883" s="100">
        <v>3</v>
      </c>
      <c r="K883" s="101" t="s">
        <v>1946</v>
      </c>
      <c r="L883" s="2" t="s">
        <v>876</v>
      </c>
      <c r="M883" s="63">
        <v>5</v>
      </c>
      <c r="N883" s="62">
        <v>0</v>
      </c>
      <c r="O883" s="376" t="s">
        <v>1946</v>
      </c>
      <c r="P883" s="567" t="s">
        <v>2730</v>
      </c>
    </row>
    <row r="884" spans="1:16" s="214" customFormat="1" x14ac:dyDescent="0.3">
      <c r="A884" s="78"/>
      <c r="B884" s="303">
        <v>8</v>
      </c>
      <c r="C884" s="95"/>
      <c r="D884" s="94">
        <v>4</v>
      </c>
      <c r="E884" s="95"/>
      <c r="F884" s="96">
        <v>1</v>
      </c>
      <c r="G884" s="97"/>
      <c r="H884" s="141">
        <v>1</v>
      </c>
      <c r="I884" s="138"/>
      <c r="J884" s="100">
        <v>9</v>
      </c>
      <c r="K884" s="101" t="s">
        <v>1947</v>
      </c>
      <c r="L884" s="2" t="s">
        <v>877</v>
      </c>
      <c r="M884" s="63">
        <v>5</v>
      </c>
      <c r="N884" s="62">
        <v>0</v>
      </c>
      <c r="O884" s="376" t="s">
        <v>1947</v>
      </c>
      <c r="P884" s="567" t="s">
        <v>2730</v>
      </c>
    </row>
    <row r="885" spans="1:16" s="214" customFormat="1" ht="17.25" thickBot="1" x14ac:dyDescent="0.35">
      <c r="A885" s="78"/>
      <c r="B885" s="303">
        <v>8</v>
      </c>
      <c r="C885" s="95"/>
      <c r="D885" s="94">
        <v>4</v>
      </c>
      <c r="E885" s="95"/>
      <c r="F885" s="96">
        <v>1</v>
      </c>
      <c r="G885" s="97"/>
      <c r="H885" s="144">
        <v>1</v>
      </c>
      <c r="I885" s="138"/>
      <c r="J885" s="105">
        <v>10</v>
      </c>
      <c r="K885" s="106" t="s">
        <v>1948</v>
      </c>
      <c r="L885" s="12" t="s">
        <v>878</v>
      </c>
      <c r="M885" s="69">
        <v>5</v>
      </c>
      <c r="N885" s="65">
        <v>0</v>
      </c>
      <c r="O885" s="380" t="s">
        <v>1948</v>
      </c>
      <c r="P885" s="568" t="s">
        <v>2730</v>
      </c>
    </row>
    <row r="886" spans="1:16" s="214" customFormat="1" ht="17.25" thickBot="1" x14ac:dyDescent="0.35">
      <c r="A886" s="78"/>
      <c r="B886" s="303">
        <v>8</v>
      </c>
      <c r="C886" s="95"/>
      <c r="D886" s="94">
        <v>4</v>
      </c>
      <c r="E886" s="95"/>
      <c r="F886" s="96">
        <v>1</v>
      </c>
      <c r="G886" s="97"/>
      <c r="H886" s="131">
        <v>2</v>
      </c>
      <c r="I886" s="133" t="s">
        <v>1949</v>
      </c>
      <c r="J886" s="232">
        <v>2</v>
      </c>
      <c r="K886" s="192" t="s">
        <v>1949</v>
      </c>
      <c r="L886" s="14" t="s">
        <v>879</v>
      </c>
      <c r="M886" s="433">
        <v>5</v>
      </c>
      <c r="N886" s="434">
        <v>0</v>
      </c>
      <c r="O886" s="383" t="s">
        <v>1949</v>
      </c>
      <c r="P886" s="447" t="s">
        <v>2730</v>
      </c>
    </row>
    <row r="887" spans="1:16" s="214" customFormat="1" x14ac:dyDescent="0.3">
      <c r="A887" s="78"/>
      <c r="B887" s="303">
        <v>8</v>
      </c>
      <c r="C887" s="95"/>
      <c r="D887" s="94">
        <v>4</v>
      </c>
      <c r="E887" s="95"/>
      <c r="F887" s="96">
        <v>1</v>
      </c>
      <c r="G887" s="97"/>
      <c r="H887" s="141">
        <v>3</v>
      </c>
      <c r="I887" s="138" t="s">
        <v>1957</v>
      </c>
      <c r="J887" s="100">
        <v>4</v>
      </c>
      <c r="K887" s="101" t="s">
        <v>1950</v>
      </c>
      <c r="L887" s="1" t="s">
        <v>880</v>
      </c>
      <c r="M887" s="72">
        <v>5</v>
      </c>
      <c r="N887" s="73">
        <v>0</v>
      </c>
      <c r="O887" s="382" t="s">
        <v>1950</v>
      </c>
      <c r="P887" s="566" t="s">
        <v>2730</v>
      </c>
    </row>
    <row r="888" spans="1:16" s="214" customFormat="1" x14ac:dyDescent="0.3">
      <c r="A888" s="78"/>
      <c r="B888" s="303">
        <v>8</v>
      </c>
      <c r="C888" s="95"/>
      <c r="D888" s="94">
        <v>4</v>
      </c>
      <c r="E888" s="95"/>
      <c r="F888" s="96">
        <v>1</v>
      </c>
      <c r="G888" s="97"/>
      <c r="H888" s="141">
        <v>3</v>
      </c>
      <c r="I888" s="138"/>
      <c r="J888" s="142">
        <v>5</v>
      </c>
      <c r="K888" s="152" t="s">
        <v>1951</v>
      </c>
      <c r="L888" s="2" t="s">
        <v>881</v>
      </c>
      <c r="M888" s="63">
        <v>5</v>
      </c>
      <c r="N888" s="62">
        <v>0</v>
      </c>
      <c r="O888" s="376" t="s">
        <v>1951</v>
      </c>
      <c r="P888" s="567" t="s">
        <v>2730</v>
      </c>
    </row>
    <row r="889" spans="1:16" s="214" customFormat="1" ht="17.25" thickBot="1" x14ac:dyDescent="0.35">
      <c r="A889" s="78"/>
      <c r="B889" s="303">
        <v>8</v>
      </c>
      <c r="C889" s="95"/>
      <c r="D889" s="94">
        <v>4</v>
      </c>
      <c r="E889" s="95"/>
      <c r="F889" s="116">
        <v>1</v>
      </c>
      <c r="G889" s="97"/>
      <c r="H889" s="208">
        <v>3</v>
      </c>
      <c r="I889" s="138"/>
      <c r="J889" s="179">
        <v>6</v>
      </c>
      <c r="K889" s="210" t="s">
        <v>1952</v>
      </c>
      <c r="L889" s="10" t="s">
        <v>882</v>
      </c>
      <c r="M889" s="66">
        <v>5</v>
      </c>
      <c r="N889" s="67">
        <v>0</v>
      </c>
      <c r="O889" s="378" t="s">
        <v>1952</v>
      </c>
      <c r="P889" s="569" t="s">
        <v>2730</v>
      </c>
    </row>
    <row r="890" spans="1:16" s="214" customFormat="1" x14ac:dyDescent="0.3">
      <c r="A890" s="78"/>
      <c r="B890" s="303">
        <v>8</v>
      </c>
      <c r="C890" s="95" t="s">
        <v>2247</v>
      </c>
      <c r="D890" s="94">
        <v>4</v>
      </c>
      <c r="E890" s="95" t="s">
        <v>2247</v>
      </c>
      <c r="F890" s="88">
        <v>2</v>
      </c>
      <c r="G890" s="89" t="s">
        <v>2608</v>
      </c>
      <c r="H890" s="137">
        <v>1</v>
      </c>
      <c r="I890" s="150" t="s">
        <v>2609</v>
      </c>
      <c r="J890" s="91">
        <v>1</v>
      </c>
      <c r="K890" s="92" t="s">
        <v>1953</v>
      </c>
      <c r="L890" s="11" t="s">
        <v>883</v>
      </c>
      <c r="M890" s="68">
        <v>5</v>
      </c>
      <c r="N890" s="64">
        <v>0</v>
      </c>
      <c r="O890" s="379" t="s">
        <v>1953</v>
      </c>
      <c r="P890" s="566" t="s">
        <v>2730</v>
      </c>
    </row>
    <row r="891" spans="1:16" s="214" customFormat="1" x14ac:dyDescent="0.3">
      <c r="A891" s="78"/>
      <c r="B891" s="303">
        <v>8</v>
      </c>
      <c r="C891" s="95"/>
      <c r="D891" s="94">
        <v>4</v>
      </c>
      <c r="E891" s="95"/>
      <c r="F891" s="96">
        <v>2</v>
      </c>
      <c r="G891" s="97"/>
      <c r="H891" s="141">
        <v>1</v>
      </c>
      <c r="I891" s="138"/>
      <c r="J891" s="100">
        <v>9</v>
      </c>
      <c r="K891" s="101" t="s">
        <v>1954</v>
      </c>
      <c r="L891" s="2" t="s">
        <v>884</v>
      </c>
      <c r="M891" s="63">
        <v>5</v>
      </c>
      <c r="N891" s="62">
        <v>0</v>
      </c>
      <c r="O891" s="376" t="s">
        <v>1954</v>
      </c>
      <c r="P891" s="567" t="s">
        <v>2730</v>
      </c>
    </row>
    <row r="892" spans="1:16" s="214" customFormat="1" ht="17.25" thickBot="1" x14ac:dyDescent="0.35">
      <c r="A892" s="78"/>
      <c r="B892" s="303">
        <v>8</v>
      </c>
      <c r="C892" s="95"/>
      <c r="D892" s="94">
        <v>4</v>
      </c>
      <c r="E892" s="95"/>
      <c r="F892" s="96">
        <v>2</v>
      </c>
      <c r="G892" s="97"/>
      <c r="H892" s="208">
        <v>1</v>
      </c>
      <c r="I892" s="145"/>
      <c r="J892" s="227">
        <v>10</v>
      </c>
      <c r="K892" s="196" t="s">
        <v>1955</v>
      </c>
      <c r="L892" s="12" t="s">
        <v>885</v>
      </c>
      <c r="M892" s="69">
        <v>5</v>
      </c>
      <c r="N892" s="65">
        <v>0</v>
      </c>
      <c r="O892" s="380" t="s">
        <v>1955</v>
      </c>
      <c r="P892" s="569" t="s">
        <v>2730</v>
      </c>
    </row>
    <row r="893" spans="1:16" s="214" customFormat="1" x14ac:dyDescent="0.3">
      <c r="A893" s="78"/>
      <c r="B893" s="303">
        <v>8</v>
      </c>
      <c r="C893" s="95"/>
      <c r="D893" s="94">
        <v>4</v>
      </c>
      <c r="E893" s="95"/>
      <c r="F893" s="96">
        <v>2</v>
      </c>
      <c r="G893" s="97"/>
      <c r="H893" s="100">
        <v>2</v>
      </c>
      <c r="I893" s="99" t="s">
        <v>2610</v>
      </c>
      <c r="J893" s="100">
        <v>2</v>
      </c>
      <c r="K893" s="101" t="s">
        <v>1956</v>
      </c>
      <c r="L893" s="1" t="s">
        <v>886</v>
      </c>
      <c r="M893" s="72">
        <v>5</v>
      </c>
      <c r="N893" s="73">
        <v>0</v>
      </c>
      <c r="O893" s="382" t="s">
        <v>1956</v>
      </c>
      <c r="P893" s="566" t="s">
        <v>2730</v>
      </c>
    </row>
    <row r="894" spans="1:16" s="214" customFormat="1" ht="17.25" thickBot="1" x14ac:dyDescent="0.35">
      <c r="A894" s="78"/>
      <c r="B894" s="303">
        <v>8</v>
      </c>
      <c r="C894" s="95"/>
      <c r="D894" s="94">
        <v>4</v>
      </c>
      <c r="E894" s="95"/>
      <c r="F894" s="116">
        <v>2</v>
      </c>
      <c r="G894" s="125"/>
      <c r="H894" s="105">
        <v>3</v>
      </c>
      <c r="I894" s="158" t="s">
        <v>1957</v>
      </c>
      <c r="J894" s="155"/>
      <c r="K894" s="120"/>
      <c r="L894" s="10" t="s">
        <v>887</v>
      </c>
      <c r="M894" s="66">
        <v>4</v>
      </c>
      <c r="N894" s="67">
        <v>0</v>
      </c>
      <c r="O894" s="378" t="s">
        <v>1957</v>
      </c>
      <c r="P894" s="568" t="s">
        <v>2730</v>
      </c>
    </row>
    <row r="895" spans="1:16" s="214" customFormat="1" ht="17.25" thickBot="1" x14ac:dyDescent="0.35">
      <c r="A895" s="78"/>
      <c r="B895" s="303">
        <v>8</v>
      </c>
      <c r="C895" s="95" t="s">
        <v>2247</v>
      </c>
      <c r="D895" s="94">
        <v>4</v>
      </c>
      <c r="E895" s="95" t="s">
        <v>2247</v>
      </c>
      <c r="F895" s="88">
        <v>3</v>
      </c>
      <c r="G895" s="132" t="s">
        <v>1958</v>
      </c>
      <c r="H895" s="131">
        <v>1</v>
      </c>
      <c r="I895" s="219" t="s">
        <v>1958</v>
      </c>
      <c r="J895" s="232"/>
      <c r="K895" s="251"/>
      <c r="L895" s="14" t="s">
        <v>888</v>
      </c>
      <c r="M895" s="433">
        <v>4</v>
      </c>
      <c r="N895" s="434">
        <v>0</v>
      </c>
      <c r="O895" s="383" t="s">
        <v>1958</v>
      </c>
      <c r="P895" s="447" t="s">
        <v>2730</v>
      </c>
    </row>
    <row r="896" spans="1:16" s="214" customFormat="1" ht="30" x14ac:dyDescent="0.3">
      <c r="A896" s="78"/>
      <c r="B896" s="303">
        <v>8</v>
      </c>
      <c r="C896" s="95" t="s">
        <v>2247</v>
      </c>
      <c r="D896" s="94">
        <v>4</v>
      </c>
      <c r="E896" s="95" t="s">
        <v>2247</v>
      </c>
      <c r="F896" s="96">
        <v>4</v>
      </c>
      <c r="G896" s="89" t="s">
        <v>2611</v>
      </c>
      <c r="H896" s="264">
        <v>1</v>
      </c>
      <c r="I896" s="150" t="s">
        <v>2612</v>
      </c>
      <c r="J896" s="91" t="s">
        <v>2732</v>
      </c>
      <c r="K896" s="92" t="s">
        <v>1959</v>
      </c>
      <c r="L896" s="22" t="s">
        <v>889</v>
      </c>
      <c r="M896" s="491">
        <v>5</v>
      </c>
      <c r="N896" s="492">
        <v>0</v>
      </c>
      <c r="O896" s="375" t="s">
        <v>1959</v>
      </c>
      <c r="P896" s="566" t="s">
        <v>2730</v>
      </c>
    </row>
    <row r="897" spans="1:16" s="214" customFormat="1" ht="17.25" thickBot="1" x14ac:dyDescent="0.35">
      <c r="A897" s="78"/>
      <c r="B897" s="303">
        <v>8</v>
      </c>
      <c r="C897" s="95"/>
      <c r="D897" s="94">
        <v>4</v>
      </c>
      <c r="E897" s="95"/>
      <c r="F897" s="96">
        <v>4</v>
      </c>
      <c r="G897" s="97"/>
      <c r="H897" s="217">
        <v>1</v>
      </c>
      <c r="I897" s="145"/>
      <c r="J897" s="100" t="s">
        <v>2731</v>
      </c>
      <c r="K897" s="101" t="s">
        <v>1960</v>
      </c>
      <c r="L897" s="2" t="s">
        <v>890</v>
      </c>
      <c r="M897" s="63">
        <v>5</v>
      </c>
      <c r="N897" s="62">
        <v>0</v>
      </c>
      <c r="O897" s="376" t="s">
        <v>1960</v>
      </c>
      <c r="P897" s="567" t="s">
        <v>2730</v>
      </c>
    </row>
    <row r="898" spans="1:16" s="214" customFormat="1" x14ac:dyDescent="0.3">
      <c r="A898" s="78"/>
      <c r="B898" s="303">
        <v>8</v>
      </c>
      <c r="C898" s="95"/>
      <c r="D898" s="94">
        <v>4</v>
      </c>
      <c r="E898" s="95"/>
      <c r="F898" s="96">
        <v>4</v>
      </c>
      <c r="G898" s="97"/>
      <c r="H898" s="140">
        <v>2</v>
      </c>
      <c r="I898" s="256" t="s">
        <v>1961</v>
      </c>
      <c r="J898" s="151">
        <v>2</v>
      </c>
      <c r="K898" s="152" t="s">
        <v>1961</v>
      </c>
      <c r="L898" s="2" t="s">
        <v>891</v>
      </c>
      <c r="M898" s="63">
        <v>5</v>
      </c>
      <c r="N898" s="62">
        <v>0</v>
      </c>
      <c r="O898" s="376" t="s">
        <v>1961</v>
      </c>
      <c r="P898" s="567" t="s">
        <v>2730</v>
      </c>
    </row>
    <row r="899" spans="1:16" s="214" customFormat="1" ht="30.75" thickBot="1" x14ac:dyDescent="0.35">
      <c r="A899" s="78"/>
      <c r="B899" s="303">
        <v>8</v>
      </c>
      <c r="C899" s="95"/>
      <c r="D899" s="94">
        <v>4</v>
      </c>
      <c r="E899" s="95"/>
      <c r="F899" s="116">
        <v>4</v>
      </c>
      <c r="G899" s="97"/>
      <c r="H899" s="172">
        <v>3</v>
      </c>
      <c r="I899" s="176" t="s">
        <v>1962</v>
      </c>
      <c r="J899" s="209">
        <v>3</v>
      </c>
      <c r="K899" s="210" t="s">
        <v>1962</v>
      </c>
      <c r="L899" s="23" t="s">
        <v>892</v>
      </c>
      <c r="M899" s="429">
        <v>5</v>
      </c>
      <c r="N899" s="430">
        <v>0</v>
      </c>
      <c r="O899" s="395" t="s">
        <v>1962</v>
      </c>
      <c r="P899" s="569" t="s">
        <v>2730</v>
      </c>
    </row>
    <row r="900" spans="1:16" s="214" customFormat="1" ht="30" x14ac:dyDescent="0.3">
      <c r="A900" s="78"/>
      <c r="B900" s="303">
        <v>8</v>
      </c>
      <c r="C900" s="95" t="s">
        <v>2247</v>
      </c>
      <c r="D900" s="221">
        <v>5</v>
      </c>
      <c r="E900" s="150" t="s">
        <v>1977</v>
      </c>
      <c r="F900" s="257">
        <v>1</v>
      </c>
      <c r="G900" s="150" t="s">
        <v>1977</v>
      </c>
      <c r="H900" s="137">
        <v>1</v>
      </c>
      <c r="I900" s="150" t="s">
        <v>2613</v>
      </c>
      <c r="J900" s="91">
        <v>1</v>
      </c>
      <c r="K900" s="178" t="s">
        <v>1957</v>
      </c>
      <c r="L900" s="1" t="s">
        <v>893</v>
      </c>
      <c r="M900" s="72">
        <v>5</v>
      </c>
      <c r="N900" s="73">
        <v>0</v>
      </c>
      <c r="O900" s="382" t="s">
        <v>1957</v>
      </c>
      <c r="P900" s="566" t="s">
        <v>2730</v>
      </c>
    </row>
    <row r="901" spans="1:16" s="214" customFormat="1" x14ac:dyDescent="0.3">
      <c r="A901" s="78"/>
      <c r="B901" s="303">
        <v>8</v>
      </c>
      <c r="C901" s="95"/>
      <c r="D901" s="221">
        <v>5</v>
      </c>
      <c r="E901" s="138"/>
      <c r="F901" s="261">
        <v>1</v>
      </c>
      <c r="G901" s="138"/>
      <c r="H901" s="141">
        <v>1</v>
      </c>
      <c r="I901" s="138"/>
      <c r="J901" s="100">
        <v>2</v>
      </c>
      <c r="K901" s="139" t="s">
        <v>1963</v>
      </c>
      <c r="L901" s="2" t="s">
        <v>894</v>
      </c>
      <c r="M901" s="63">
        <v>5</v>
      </c>
      <c r="N901" s="62">
        <v>0</v>
      </c>
      <c r="O901" s="376" t="s">
        <v>1963</v>
      </c>
      <c r="P901" s="567" t="s">
        <v>2730</v>
      </c>
    </row>
    <row r="902" spans="1:16" s="214" customFormat="1" x14ac:dyDescent="0.3">
      <c r="A902" s="78"/>
      <c r="B902" s="303">
        <v>8</v>
      </c>
      <c r="C902" s="95"/>
      <c r="D902" s="221">
        <v>5</v>
      </c>
      <c r="E902" s="138"/>
      <c r="F902" s="261">
        <v>1</v>
      </c>
      <c r="G902" s="138"/>
      <c r="H902" s="141">
        <v>1</v>
      </c>
      <c r="I902" s="138"/>
      <c r="J902" s="100">
        <v>3</v>
      </c>
      <c r="K902" s="139" t="s">
        <v>1964</v>
      </c>
      <c r="L902" s="2" t="s">
        <v>895</v>
      </c>
      <c r="M902" s="63">
        <v>5</v>
      </c>
      <c r="N902" s="62">
        <v>0</v>
      </c>
      <c r="O902" s="376" t="s">
        <v>1964</v>
      </c>
      <c r="P902" s="567" t="s">
        <v>2730</v>
      </c>
    </row>
    <row r="903" spans="1:16" s="214" customFormat="1" x14ac:dyDescent="0.3">
      <c r="A903" s="78"/>
      <c r="B903" s="303">
        <v>8</v>
      </c>
      <c r="C903" s="95"/>
      <c r="D903" s="221">
        <v>5</v>
      </c>
      <c r="E903" s="138"/>
      <c r="F903" s="261">
        <v>1</v>
      </c>
      <c r="G903" s="138"/>
      <c r="H903" s="141">
        <v>1</v>
      </c>
      <c r="I903" s="138"/>
      <c r="J903" s="100">
        <v>4</v>
      </c>
      <c r="K903" s="139" t="s">
        <v>1965</v>
      </c>
      <c r="L903" s="2" t="s">
        <v>896</v>
      </c>
      <c r="M903" s="63">
        <v>5</v>
      </c>
      <c r="N903" s="62">
        <v>0</v>
      </c>
      <c r="O903" s="376" t="s">
        <v>1965</v>
      </c>
      <c r="P903" s="567" t="s">
        <v>2730</v>
      </c>
    </row>
    <row r="904" spans="1:16" s="214" customFormat="1" x14ac:dyDescent="0.3">
      <c r="A904" s="78"/>
      <c r="B904" s="303">
        <v>8</v>
      </c>
      <c r="C904" s="95"/>
      <c r="D904" s="221">
        <v>5</v>
      </c>
      <c r="E904" s="138"/>
      <c r="F904" s="261">
        <v>1</v>
      </c>
      <c r="G904" s="138"/>
      <c r="H904" s="141">
        <v>1</v>
      </c>
      <c r="I904" s="138"/>
      <c r="J904" s="100">
        <v>5</v>
      </c>
      <c r="K904" s="139" t="s">
        <v>1966</v>
      </c>
      <c r="L904" s="2" t="s">
        <v>897</v>
      </c>
      <c r="M904" s="63">
        <v>5</v>
      </c>
      <c r="N904" s="62">
        <v>0</v>
      </c>
      <c r="O904" s="376" t="s">
        <v>1966</v>
      </c>
      <c r="P904" s="567" t="s">
        <v>2730</v>
      </c>
    </row>
    <row r="905" spans="1:16" s="214" customFormat="1" x14ac:dyDescent="0.3">
      <c r="A905" s="78"/>
      <c r="B905" s="303">
        <v>8</v>
      </c>
      <c r="C905" s="95"/>
      <c r="D905" s="221">
        <v>5</v>
      </c>
      <c r="E905" s="138"/>
      <c r="F905" s="261">
        <v>1</v>
      </c>
      <c r="G905" s="138"/>
      <c r="H905" s="141">
        <v>1</v>
      </c>
      <c r="I905" s="138"/>
      <c r="J905" s="100">
        <v>6</v>
      </c>
      <c r="K905" s="139" t="s">
        <v>1967</v>
      </c>
      <c r="L905" s="2" t="s">
        <v>898</v>
      </c>
      <c r="M905" s="63">
        <v>5</v>
      </c>
      <c r="N905" s="62">
        <v>0</v>
      </c>
      <c r="O905" s="376" t="s">
        <v>1967</v>
      </c>
      <c r="P905" s="567" t="s">
        <v>2730</v>
      </c>
    </row>
    <row r="906" spans="1:16" s="214" customFormat="1" x14ac:dyDescent="0.3">
      <c r="A906" s="78"/>
      <c r="B906" s="303">
        <v>8</v>
      </c>
      <c r="C906" s="95"/>
      <c r="D906" s="221">
        <v>5</v>
      </c>
      <c r="E906" s="138"/>
      <c r="F906" s="261">
        <v>1</v>
      </c>
      <c r="G906" s="138"/>
      <c r="H906" s="141">
        <v>1</v>
      </c>
      <c r="I906" s="138"/>
      <c r="J906" s="100">
        <v>7</v>
      </c>
      <c r="K906" s="139" t="s">
        <v>1968</v>
      </c>
      <c r="L906" s="2" t="s">
        <v>899</v>
      </c>
      <c r="M906" s="63">
        <v>5</v>
      </c>
      <c r="N906" s="62">
        <v>0</v>
      </c>
      <c r="O906" s="376" t="s">
        <v>1968</v>
      </c>
      <c r="P906" s="567" t="s">
        <v>2730</v>
      </c>
    </row>
    <row r="907" spans="1:16" s="214" customFormat="1" x14ac:dyDescent="0.3">
      <c r="A907" s="78"/>
      <c r="B907" s="303">
        <v>8</v>
      </c>
      <c r="C907" s="95"/>
      <c r="D907" s="221">
        <v>5</v>
      </c>
      <c r="E907" s="138"/>
      <c r="F907" s="261">
        <v>1</v>
      </c>
      <c r="G907" s="138"/>
      <c r="H907" s="141">
        <v>1</v>
      </c>
      <c r="I907" s="138"/>
      <c r="J907" s="100">
        <v>8</v>
      </c>
      <c r="K907" s="139" t="s">
        <v>1969</v>
      </c>
      <c r="L907" s="2" t="s">
        <v>900</v>
      </c>
      <c r="M907" s="63">
        <v>5</v>
      </c>
      <c r="N907" s="62">
        <v>0</v>
      </c>
      <c r="O907" s="376" t="s">
        <v>1969</v>
      </c>
      <c r="P907" s="567" t="s">
        <v>2730</v>
      </c>
    </row>
    <row r="908" spans="1:16" s="214" customFormat="1" x14ac:dyDescent="0.3">
      <c r="A908" s="78"/>
      <c r="B908" s="303">
        <v>8</v>
      </c>
      <c r="C908" s="95"/>
      <c r="D908" s="221">
        <v>5</v>
      </c>
      <c r="E908" s="138"/>
      <c r="F908" s="261">
        <v>1</v>
      </c>
      <c r="G908" s="138"/>
      <c r="H908" s="141">
        <v>1</v>
      </c>
      <c r="I908" s="138"/>
      <c r="J908" s="100">
        <v>9</v>
      </c>
      <c r="K908" s="139" t="s">
        <v>1970</v>
      </c>
      <c r="L908" s="2" t="s">
        <v>901</v>
      </c>
      <c r="M908" s="63">
        <v>5</v>
      </c>
      <c r="N908" s="62">
        <v>0</v>
      </c>
      <c r="O908" s="376" t="s">
        <v>1970</v>
      </c>
      <c r="P908" s="567" t="s">
        <v>2730</v>
      </c>
    </row>
    <row r="909" spans="1:16" s="214" customFormat="1" x14ac:dyDescent="0.3">
      <c r="A909" s="78"/>
      <c r="B909" s="303">
        <v>8</v>
      </c>
      <c r="C909" s="95"/>
      <c r="D909" s="221">
        <v>5</v>
      </c>
      <c r="E909" s="138"/>
      <c r="F909" s="261">
        <v>1</v>
      </c>
      <c r="G909" s="138"/>
      <c r="H909" s="141">
        <v>1</v>
      </c>
      <c r="I909" s="138"/>
      <c r="J909" s="100">
        <v>10</v>
      </c>
      <c r="K909" s="139" t="s">
        <v>1971</v>
      </c>
      <c r="L909" s="2" t="s">
        <v>902</v>
      </c>
      <c r="M909" s="63">
        <v>5</v>
      </c>
      <c r="N909" s="62">
        <v>0</v>
      </c>
      <c r="O909" s="376" t="s">
        <v>1971</v>
      </c>
      <c r="P909" s="567" t="s">
        <v>2730</v>
      </c>
    </row>
    <row r="910" spans="1:16" s="214" customFormat="1" x14ac:dyDescent="0.3">
      <c r="A910" s="78"/>
      <c r="B910" s="303">
        <v>8</v>
      </c>
      <c r="C910" s="95"/>
      <c r="D910" s="221">
        <v>5</v>
      </c>
      <c r="E910" s="138"/>
      <c r="F910" s="261">
        <v>1</v>
      </c>
      <c r="G910" s="138"/>
      <c r="H910" s="141">
        <v>1</v>
      </c>
      <c r="I910" s="138"/>
      <c r="J910" s="100">
        <v>11</v>
      </c>
      <c r="K910" s="139" t="s">
        <v>1972</v>
      </c>
      <c r="L910" s="2" t="s">
        <v>903</v>
      </c>
      <c r="M910" s="63">
        <v>5</v>
      </c>
      <c r="N910" s="62">
        <v>0</v>
      </c>
      <c r="O910" s="376" t="s">
        <v>1972</v>
      </c>
      <c r="P910" s="567" t="s">
        <v>2730</v>
      </c>
    </row>
    <row r="911" spans="1:16" s="214" customFormat="1" x14ac:dyDescent="0.3">
      <c r="A911" s="78"/>
      <c r="B911" s="303">
        <v>8</v>
      </c>
      <c r="C911" s="95"/>
      <c r="D911" s="221">
        <v>5</v>
      </c>
      <c r="E911" s="138"/>
      <c r="F911" s="261">
        <v>1</v>
      </c>
      <c r="G911" s="138"/>
      <c r="H911" s="141">
        <v>1</v>
      </c>
      <c r="I911" s="138"/>
      <c r="J911" s="100">
        <v>12</v>
      </c>
      <c r="K911" s="139" t="s">
        <v>1973</v>
      </c>
      <c r="L911" s="2" t="s">
        <v>904</v>
      </c>
      <c r="M911" s="63">
        <v>5</v>
      </c>
      <c r="N911" s="62">
        <v>0</v>
      </c>
      <c r="O911" s="376" t="s">
        <v>1973</v>
      </c>
      <c r="P911" s="567" t="s">
        <v>2730</v>
      </c>
    </row>
    <row r="912" spans="1:16" s="214" customFormat="1" x14ac:dyDescent="0.3">
      <c r="A912" s="78"/>
      <c r="B912" s="303">
        <v>8</v>
      </c>
      <c r="C912" s="95"/>
      <c r="D912" s="221">
        <v>5</v>
      </c>
      <c r="E912" s="138"/>
      <c r="F912" s="261">
        <v>1</v>
      </c>
      <c r="G912" s="138"/>
      <c r="H912" s="141">
        <v>1</v>
      </c>
      <c r="I912" s="138"/>
      <c r="J912" s="100">
        <v>13</v>
      </c>
      <c r="K912" s="139" t="s">
        <v>1974</v>
      </c>
      <c r="L912" s="2" t="s">
        <v>905</v>
      </c>
      <c r="M912" s="63">
        <v>5</v>
      </c>
      <c r="N912" s="62">
        <v>0</v>
      </c>
      <c r="O912" s="376" t="s">
        <v>1974</v>
      </c>
      <c r="P912" s="567" t="s">
        <v>2730</v>
      </c>
    </row>
    <row r="913" spans="1:16" s="214" customFormat="1" x14ac:dyDescent="0.3">
      <c r="A913" s="78"/>
      <c r="B913" s="303">
        <v>8</v>
      </c>
      <c r="C913" s="95"/>
      <c r="D913" s="221">
        <v>5</v>
      </c>
      <c r="E913" s="138"/>
      <c r="F913" s="261">
        <v>1</v>
      </c>
      <c r="G913" s="138"/>
      <c r="H913" s="141">
        <v>1</v>
      </c>
      <c r="I913" s="138"/>
      <c r="J913" s="100">
        <v>14</v>
      </c>
      <c r="K913" s="139" t="s">
        <v>1975</v>
      </c>
      <c r="L913" s="2" t="s">
        <v>906</v>
      </c>
      <c r="M913" s="63">
        <v>5</v>
      </c>
      <c r="N913" s="62">
        <v>0</v>
      </c>
      <c r="O913" s="376" t="s">
        <v>1975</v>
      </c>
      <c r="P913" s="567" t="s">
        <v>2730</v>
      </c>
    </row>
    <row r="914" spans="1:16" s="214" customFormat="1" x14ac:dyDescent="0.3">
      <c r="A914" s="78"/>
      <c r="B914" s="303">
        <v>8</v>
      </c>
      <c r="C914" s="95"/>
      <c r="D914" s="221">
        <v>5</v>
      </c>
      <c r="E914" s="138"/>
      <c r="F914" s="261">
        <v>1</v>
      </c>
      <c r="G914" s="138"/>
      <c r="H914" s="141">
        <v>1</v>
      </c>
      <c r="I914" s="138"/>
      <c r="J914" s="100">
        <v>15</v>
      </c>
      <c r="K914" s="139" t="s">
        <v>1976</v>
      </c>
      <c r="L914" s="2" t="s">
        <v>907</v>
      </c>
      <c r="M914" s="63">
        <v>5</v>
      </c>
      <c r="N914" s="62">
        <v>0</v>
      </c>
      <c r="O914" s="376" t="s">
        <v>1976</v>
      </c>
      <c r="P914" s="567" t="s">
        <v>2730</v>
      </c>
    </row>
    <row r="915" spans="1:16" s="214" customFormat="1" x14ac:dyDescent="0.3">
      <c r="A915" s="78"/>
      <c r="B915" s="303">
        <v>8</v>
      </c>
      <c r="C915" s="95"/>
      <c r="D915" s="221">
        <v>5</v>
      </c>
      <c r="E915" s="138"/>
      <c r="F915" s="261">
        <v>1</v>
      </c>
      <c r="G915" s="138"/>
      <c r="H915" s="141">
        <v>1</v>
      </c>
      <c r="I915" s="138"/>
      <c r="J915" s="100">
        <v>16</v>
      </c>
      <c r="K915" s="139" t="s">
        <v>1977</v>
      </c>
      <c r="L915" s="2" t="s">
        <v>908</v>
      </c>
      <c r="M915" s="63">
        <v>5</v>
      </c>
      <c r="N915" s="62">
        <v>0</v>
      </c>
      <c r="O915" s="376" t="s">
        <v>1977</v>
      </c>
      <c r="P915" s="567" t="s">
        <v>2730</v>
      </c>
    </row>
    <row r="916" spans="1:16" s="214" customFormat="1" x14ac:dyDescent="0.3">
      <c r="A916" s="78"/>
      <c r="B916" s="303">
        <v>8</v>
      </c>
      <c r="C916" s="95"/>
      <c r="D916" s="221">
        <v>5</v>
      </c>
      <c r="E916" s="138"/>
      <c r="F916" s="261">
        <v>1</v>
      </c>
      <c r="G916" s="138"/>
      <c r="H916" s="141">
        <v>1</v>
      </c>
      <c r="I916" s="138"/>
      <c r="J916" s="100">
        <v>17</v>
      </c>
      <c r="K916" s="139" t="s">
        <v>1978</v>
      </c>
      <c r="L916" s="2" t="s">
        <v>909</v>
      </c>
      <c r="M916" s="63">
        <v>5</v>
      </c>
      <c r="N916" s="62">
        <v>0</v>
      </c>
      <c r="O916" s="376" t="s">
        <v>1978</v>
      </c>
      <c r="P916" s="567" t="s">
        <v>2730</v>
      </c>
    </row>
    <row r="917" spans="1:16" s="214" customFormat="1" ht="17.25" thickBot="1" x14ac:dyDescent="0.35">
      <c r="A917" s="78"/>
      <c r="B917" s="303">
        <v>8</v>
      </c>
      <c r="C917" s="95"/>
      <c r="D917" s="221">
        <v>5</v>
      </c>
      <c r="E917" s="138"/>
      <c r="F917" s="294">
        <v>1</v>
      </c>
      <c r="G917" s="145"/>
      <c r="H917" s="144">
        <v>1</v>
      </c>
      <c r="I917" s="138"/>
      <c r="J917" s="105">
        <v>19</v>
      </c>
      <c r="K917" s="182" t="s">
        <v>1979</v>
      </c>
      <c r="L917" s="10" t="s">
        <v>910</v>
      </c>
      <c r="M917" s="66">
        <v>5</v>
      </c>
      <c r="N917" s="67">
        <v>0</v>
      </c>
      <c r="O917" s="378" t="s">
        <v>1979</v>
      </c>
      <c r="P917" s="568" t="s">
        <v>2730</v>
      </c>
    </row>
    <row r="918" spans="1:16" s="214" customFormat="1" ht="17.25" thickBot="1" x14ac:dyDescent="0.35">
      <c r="A918" s="78"/>
      <c r="B918" s="303">
        <v>8</v>
      </c>
      <c r="C918" s="95" t="s">
        <v>2247</v>
      </c>
      <c r="D918" s="221">
        <v>5</v>
      </c>
      <c r="E918" s="138" t="s">
        <v>2247</v>
      </c>
      <c r="F918" s="100">
        <v>2</v>
      </c>
      <c r="G918" s="93" t="s">
        <v>2614</v>
      </c>
      <c r="H918" s="88">
        <v>1</v>
      </c>
      <c r="I918" s="89" t="s">
        <v>2614</v>
      </c>
      <c r="J918" s="232">
        <v>1</v>
      </c>
      <c r="K918" s="251" t="s">
        <v>1980</v>
      </c>
      <c r="L918" s="14" t="s">
        <v>911</v>
      </c>
      <c r="M918" s="433">
        <v>5</v>
      </c>
      <c r="N918" s="434">
        <v>0</v>
      </c>
      <c r="O918" s="383" t="s">
        <v>1980</v>
      </c>
      <c r="P918" s="447" t="s">
        <v>2730</v>
      </c>
    </row>
    <row r="919" spans="1:16" s="214" customFormat="1" ht="17.25" thickBot="1" x14ac:dyDescent="0.35">
      <c r="A919" s="78"/>
      <c r="B919" s="303">
        <v>8</v>
      </c>
      <c r="C919" s="95"/>
      <c r="D919" s="221">
        <v>5</v>
      </c>
      <c r="E919" s="145"/>
      <c r="F919" s="153">
        <v>2</v>
      </c>
      <c r="G919" s="93"/>
      <c r="H919" s="102">
        <v>2</v>
      </c>
      <c r="I919" s="125"/>
      <c r="J919" s="232">
        <v>2</v>
      </c>
      <c r="K919" s="251" t="s">
        <v>1981</v>
      </c>
      <c r="L919" s="19" t="s">
        <v>912</v>
      </c>
      <c r="M919" s="435">
        <v>5</v>
      </c>
      <c r="N919" s="436">
        <v>0</v>
      </c>
      <c r="O919" s="384" t="s">
        <v>1981</v>
      </c>
      <c r="P919" s="586" t="s">
        <v>2730</v>
      </c>
    </row>
    <row r="920" spans="1:16" s="214" customFormat="1" ht="21.6" customHeight="1" x14ac:dyDescent="0.3">
      <c r="A920" s="78"/>
      <c r="B920" s="303">
        <v>8</v>
      </c>
      <c r="C920" s="95" t="s">
        <v>2247</v>
      </c>
      <c r="D920" s="94">
        <v>6</v>
      </c>
      <c r="E920" s="97" t="s">
        <v>2615</v>
      </c>
      <c r="F920" s="197">
        <v>1</v>
      </c>
      <c r="G920" s="150" t="s">
        <v>2616</v>
      </c>
      <c r="H920" s="217">
        <v>1</v>
      </c>
      <c r="I920" s="262" t="s">
        <v>2617</v>
      </c>
      <c r="J920" s="258">
        <v>1</v>
      </c>
      <c r="K920" s="92" t="s">
        <v>1982</v>
      </c>
      <c r="L920" s="1" t="s">
        <v>913</v>
      </c>
      <c r="M920" s="72">
        <v>5</v>
      </c>
      <c r="N920" s="73">
        <v>0</v>
      </c>
      <c r="O920" s="385" t="s">
        <v>1982</v>
      </c>
      <c r="P920" s="402" t="s">
        <v>2728</v>
      </c>
    </row>
    <row r="921" spans="1:16" s="214" customFormat="1" x14ac:dyDescent="0.3">
      <c r="A921" s="78"/>
      <c r="B921" s="303">
        <v>8</v>
      </c>
      <c r="C921" s="95"/>
      <c r="D921" s="94">
        <v>6</v>
      </c>
      <c r="E921" s="97"/>
      <c r="F921" s="116">
        <v>1</v>
      </c>
      <c r="G921" s="138"/>
      <c r="H921" s="217">
        <v>2</v>
      </c>
      <c r="I921" s="175" t="s">
        <v>1983</v>
      </c>
      <c r="J921" s="151">
        <v>2</v>
      </c>
      <c r="K921" s="143" t="s">
        <v>1983</v>
      </c>
      <c r="L921" s="2" t="s">
        <v>914</v>
      </c>
      <c r="M921" s="63">
        <v>5</v>
      </c>
      <c r="N921" s="62">
        <v>0</v>
      </c>
      <c r="O921" s="376" t="s">
        <v>1983</v>
      </c>
      <c r="P921" s="400" t="s">
        <v>2728</v>
      </c>
    </row>
    <row r="922" spans="1:16" s="214" customFormat="1" x14ac:dyDescent="0.3">
      <c r="A922" s="78"/>
      <c r="B922" s="303">
        <v>8</v>
      </c>
      <c r="C922" s="95"/>
      <c r="D922" s="94">
        <v>6</v>
      </c>
      <c r="E922" s="97"/>
      <c r="F922" s="116">
        <v>1</v>
      </c>
      <c r="G922" s="138"/>
      <c r="H922" s="217">
        <v>3</v>
      </c>
      <c r="I922" s="175" t="s">
        <v>1984</v>
      </c>
      <c r="J922" s="151">
        <v>3</v>
      </c>
      <c r="K922" s="143" t="s">
        <v>1984</v>
      </c>
      <c r="L922" s="2" t="s">
        <v>915</v>
      </c>
      <c r="M922" s="63">
        <v>5</v>
      </c>
      <c r="N922" s="62">
        <v>0</v>
      </c>
      <c r="O922" s="376" t="s">
        <v>1984</v>
      </c>
      <c r="P922" s="400" t="s">
        <v>2728</v>
      </c>
    </row>
    <row r="923" spans="1:16" s="214" customFormat="1" x14ac:dyDescent="0.3">
      <c r="A923" s="78"/>
      <c r="B923" s="303">
        <v>8</v>
      </c>
      <c r="C923" s="95"/>
      <c r="D923" s="94">
        <v>6</v>
      </c>
      <c r="E923" s="97"/>
      <c r="F923" s="116">
        <v>1</v>
      </c>
      <c r="G923" s="138"/>
      <c r="H923" s="217">
        <v>4</v>
      </c>
      <c r="I923" s="176" t="s">
        <v>1985</v>
      </c>
      <c r="J923" s="151">
        <v>11</v>
      </c>
      <c r="K923" s="152" t="s">
        <v>1985</v>
      </c>
      <c r="L923" s="2" t="s">
        <v>916</v>
      </c>
      <c r="M923" s="63">
        <v>5</v>
      </c>
      <c r="N923" s="62">
        <v>0</v>
      </c>
      <c r="O923" s="376" t="s">
        <v>1985</v>
      </c>
      <c r="P923" s="400" t="s">
        <v>2728</v>
      </c>
    </row>
    <row r="924" spans="1:16" s="214" customFormat="1" x14ac:dyDescent="0.3">
      <c r="A924" s="78"/>
      <c r="B924" s="303">
        <v>8</v>
      </c>
      <c r="C924" s="95"/>
      <c r="D924" s="94">
        <v>6</v>
      </c>
      <c r="E924" s="97"/>
      <c r="F924" s="116">
        <v>1</v>
      </c>
      <c r="G924" s="138"/>
      <c r="H924" s="217">
        <v>5</v>
      </c>
      <c r="I924" s="176" t="s">
        <v>2242</v>
      </c>
      <c r="J924" s="151">
        <v>12</v>
      </c>
      <c r="K924" s="152" t="s">
        <v>1986</v>
      </c>
      <c r="L924" s="2" t="s">
        <v>917</v>
      </c>
      <c r="M924" s="63">
        <v>5</v>
      </c>
      <c r="N924" s="62">
        <v>0</v>
      </c>
      <c r="O924" s="376" t="s">
        <v>1986</v>
      </c>
      <c r="P924" s="400" t="s">
        <v>2728</v>
      </c>
    </row>
    <row r="925" spans="1:16" s="214" customFormat="1" x14ac:dyDescent="0.3">
      <c r="A925" s="78"/>
      <c r="B925" s="303">
        <v>8</v>
      </c>
      <c r="C925" s="95"/>
      <c r="D925" s="94">
        <v>6</v>
      </c>
      <c r="E925" s="97"/>
      <c r="F925" s="116">
        <v>1</v>
      </c>
      <c r="G925" s="138"/>
      <c r="H925" s="217">
        <v>5</v>
      </c>
      <c r="I925" s="138"/>
      <c r="J925" s="151">
        <v>13</v>
      </c>
      <c r="K925" s="152" t="s">
        <v>1987</v>
      </c>
      <c r="L925" s="2" t="s">
        <v>918</v>
      </c>
      <c r="M925" s="63">
        <v>5</v>
      </c>
      <c r="N925" s="62">
        <v>0</v>
      </c>
      <c r="O925" s="376" t="s">
        <v>1987</v>
      </c>
      <c r="P925" s="400" t="s">
        <v>2728</v>
      </c>
    </row>
    <row r="926" spans="1:16" s="214" customFormat="1" x14ac:dyDescent="0.3">
      <c r="A926" s="78"/>
      <c r="B926" s="303">
        <v>8</v>
      </c>
      <c r="C926" s="95"/>
      <c r="D926" s="94">
        <v>6</v>
      </c>
      <c r="E926" s="97"/>
      <c r="F926" s="116">
        <v>1</v>
      </c>
      <c r="G926" s="138"/>
      <c r="H926" s="217">
        <v>5</v>
      </c>
      <c r="I926" s="138"/>
      <c r="J926" s="151">
        <v>14</v>
      </c>
      <c r="K926" s="152" t="s">
        <v>1988</v>
      </c>
      <c r="L926" s="2" t="s">
        <v>919</v>
      </c>
      <c r="M926" s="63">
        <v>5</v>
      </c>
      <c r="N926" s="62">
        <v>0</v>
      </c>
      <c r="O926" s="376" t="s">
        <v>1988</v>
      </c>
      <c r="P926" s="400" t="s">
        <v>2728</v>
      </c>
    </row>
    <row r="927" spans="1:16" s="214" customFormat="1" x14ac:dyDescent="0.3">
      <c r="A927" s="78"/>
      <c r="B927" s="303">
        <v>8</v>
      </c>
      <c r="C927" s="95"/>
      <c r="D927" s="94">
        <v>6</v>
      </c>
      <c r="E927" s="97"/>
      <c r="F927" s="116">
        <v>1</v>
      </c>
      <c r="G927" s="138"/>
      <c r="H927" s="217">
        <v>5</v>
      </c>
      <c r="I927" s="138"/>
      <c r="J927" s="151">
        <v>15</v>
      </c>
      <c r="K927" s="152" t="s">
        <v>1989</v>
      </c>
      <c r="L927" s="2" t="s">
        <v>920</v>
      </c>
      <c r="M927" s="63">
        <v>5</v>
      </c>
      <c r="N927" s="62">
        <v>0</v>
      </c>
      <c r="O927" s="376" t="s">
        <v>1989</v>
      </c>
      <c r="P927" s="400" t="s">
        <v>2728</v>
      </c>
    </row>
    <row r="928" spans="1:16" s="214" customFormat="1" x14ac:dyDescent="0.3">
      <c r="A928" s="78"/>
      <c r="B928" s="303">
        <v>8</v>
      </c>
      <c r="C928" s="95"/>
      <c r="D928" s="94">
        <v>6</v>
      </c>
      <c r="E928" s="97"/>
      <c r="F928" s="116">
        <v>1</v>
      </c>
      <c r="G928" s="138"/>
      <c r="H928" s="217">
        <v>5</v>
      </c>
      <c r="I928" s="138"/>
      <c r="J928" s="151">
        <v>16</v>
      </c>
      <c r="K928" s="152" t="s">
        <v>1990</v>
      </c>
      <c r="L928" s="2" t="s">
        <v>921</v>
      </c>
      <c r="M928" s="63">
        <v>5</v>
      </c>
      <c r="N928" s="62">
        <v>0</v>
      </c>
      <c r="O928" s="376" t="s">
        <v>1990</v>
      </c>
      <c r="P928" s="400" t="s">
        <v>2728</v>
      </c>
    </row>
    <row r="929" spans="1:16" s="214" customFormat="1" x14ac:dyDescent="0.3">
      <c r="A929" s="78"/>
      <c r="B929" s="303">
        <v>8</v>
      </c>
      <c r="C929" s="95"/>
      <c r="D929" s="94">
        <v>6</v>
      </c>
      <c r="E929" s="97"/>
      <c r="F929" s="116">
        <v>1</v>
      </c>
      <c r="G929" s="138"/>
      <c r="H929" s="217">
        <v>5</v>
      </c>
      <c r="I929" s="256"/>
      <c r="J929" s="151">
        <v>17</v>
      </c>
      <c r="K929" s="152" t="s">
        <v>1991</v>
      </c>
      <c r="L929" s="2" t="s">
        <v>922</v>
      </c>
      <c r="M929" s="63">
        <v>5</v>
      </c>
      <c r="N929" s="62">
        <v>0</v>
      </c>
      <c r="O929" s="376" t="s">
        <v>1991</v>
      </c>
      <c r="P929" s="400" t="s">
        <v>2728</v>
      </c>
    </row>
    <row r="930" spans="1:16" s="214" customFormat="1" ht="30" x14ac:dyDescent="0.3">
      <c r="A930" s="78"/>
      <c r="B930" s="303">
        <v>8</v>
      </c>
      <c r="C930" s="95"/>
      <c r="D930" s="94">
        <v>6</v>
      </c>
      <c r="E930" s="97"/>
      <c r="F930" s="116">
        <v>1</v>
      </c>
      <c r="G930" s="138"/>
      <c r="H930" s="217">
        <v>6</v>
      </c>
      <c r="I930" s="256" t="s">
        <v>1992</v>
      </c>
      <c r="J930" s="151">
        <v>24</v>
      </c>
      <c r="K930" s="152" t="s">
        <v>1992</v>
      </c>
      <c r="L930" s="2" t="s">
        <v>923</v>
      </c>
      <c r="M930" s="63">
        <v>5</v>
      </c>
      <c r="N930" s="62">
        <v>0</v>
      </c>
      <c r="O930" s="376" t="s">
        <v>1992</v>
      </c>
      <c r="P930" s="400" t="s">
        <v>2728</v>
      </c>
    </row>
    <row r="931" spans="1:16" s="214" customFormat="1" x14ac:dyDescent="0.3">
      <c r="A931" s="78"/>
      <c r="B931" s="303">
        <v>8</v>
      </c>
      <c r="C931" s="95"/>
      <c r="D931" s="94">
        <v>6</v>
      </c>
      <c r="E931" s="97"/>
      <c r="F931" s="116">
        <v>1</v>
      </c>
      <c r="G931" s="138"/>
      <c r="H931" s="217">
        <v>7</v>
      </c>
      <c r="I931" s="175" t="s">
        <v>1993</v>
      </c>
      <c r="J931" s="151">
        <v>25</v>
      </c>
      <c r="K931" s="152" t="s">
        <v>1993</v>
      </c>
      <c r="L931" s="2" t="s">
        <v>924</v>
      </c>
      <c r="M931" s="63">
        <v>5</v>
      </c>
      <c r="N931" s="62">
        <v>0</v>
      </c>
      <c r="O931" s="376" t="s">
        <v>1993</v>
      </c>
      <c r="P931" s="400" t="s">
        <v>2728</v>
      </c>
    </row>
    <row r="932" spans="1:16" s="214" customFormat="1" x14ac:dyDescent="0.3">
      <c r="A932" s="78"/>
      <c r="B932" s="303">
        <v>8</v>
      </c>
      <c r="C932" s="95"/>
      <c r="D932" s="94">
        <v>6</v>
      </c>
      <c r="E932" s="97"/>
      <c r="F932" s="116">
        <v>1</v>
      </c>
      <c r="G932" s="138"/>
      <c r="H932" s="217">
        <v>8</v>
      </c>
      <c r="I932" s="175" t="s">
        <v>1994</v>
      </c>
      <c r="J932" s="151">
        <v>26</v>
      </c>
      <c r="K932" s="152" t="s">
        <v>1994</v>
      </c>
      <c r="L932" s="2" t="s">
        <v>925</v>
      </c>
      <c r="M932" s="63">
        <v>5</v>
      </c>
      <c r="N932" s="62">
        <v>0</v>
      </c>
      <c r="O932" s="376" t="s">
        <v>1994</v>
      </c>
      <c r="P932" s="400" t="s">
        <v>2728</v>
      </c>
    </row>
    <row r="933" spans="1:16" s="214" customFormat="1" x14ac:dyDescent="0.3">
      <c r="A933" s="78"/>
      <c r="B933" s="303">
        <v>8</v>
      </c>
      <c r="C933" s="95"/>
      <c r="D933" s="94">
        <v>6</v>
      </c>
      <c r="E933" s="97"/>
      <c r="F933" s="116">
        <v>1</v>
      </c>
      <c r="G933" s="138"/>
      <c r="H933" s="217">
        <v>9</v>
      </c>
      <c r="I933" s="175" t="s">
        <v>1995</v>
      </c>
      <c r="J933" s="151">
        <v>27</v>
      </c>
      <c r="K933" s="152" t="s">
        <v>1995</v>
      </c>
      <c r="L933" s="2" t="s">
        <v>926</v>
      </c>
      <c r="M933" s="63">
        <v>5</v>
      </c>
      <c r="N933" s="62">
        <v>0</v>
      </c>
      <c r="O933" s="376" t="s">
        <v>1995</v>
      </c>
      <c r="P933" s="400" t="s">
        <v>2728</v>
      </c>
    </row>
    <row r="934" spans="1:16" s="214" customFormat="1" ht="17.25" thickBot="1" x14ac:dyDescent="0.35">
      <c r="A934" s="78"/>
      <c r="B934" s="303">
        <v>8</v>
      </c>
      <c r="C934" s="95"/>
      <c r="D934" s="94">
        <v>6</v>
      </c>
      <c r="E934" s="97"/>
      <c r="F934" s="116">
        <v>1</v>
      </c>
      <c r="G934" s="138"/>
      <c r="H934" s="265">
        <v>10</v>
      </c>
      <c r="I934" s="176" t="s">
        <v>1996</v>
      </c>
      <c r="J934" s="209">
        <v>28</v>
      </c>
      <c r="K934" s="210" t="s">
        <v>1996</v>
      </c>
      <c r="L934" s="10" t="s">
        <v>927</v>
      </c>
      <c r="M934" s="66">
        <v>5</v>
      </c>
      <c r="N934" s="67">
        <v>0</v>
      </c>
      <c r="O934" s="378" t="s">
        <v>1996</v>
      </c>
      <c r="P934" s="403" t="s">
        <v>2728</v>
      </c>
    </row>
    <row r="935" spans="1:16" s="214" customFormat="1" x14ac:dyDescent="0.3">
      <c r="A935" s="78"/>
      <c r="B935" s="303">
        <v>8</v>
      </c>
      <c r="C935" s="95" t="s">
        <v>2247</v>
      </c>
      <c r="D935" s="94">
        <v>6</v>
      </c>
      <c r="E935" s="95" t="s">
        <v>2247</v>
      </c>
      <c r="F935" s="88">
        <v>2</v>
      </c>
      <c r="G935" s="89" t="s">
        <v>2618</v>
      </c>
      <c r="H935" s="137">
        <v>1</v>
      </c>
      <c r="I935" s="150" t="s">
        <v>2619</v>
      </c>
      <c r="J935" s="91">
        <v>1</v>
      </c>
      <c r="K935" s="92" t="s">
        <v>1864</v>
      </c>
      <c r="L935" s="11" t="s">
        <v>928</v>
      </c>
      <c r="M935" s="68">
        <v>5</v>
      </c>
      <c r="N935" s="64">
        <v>0</v>
      </c>
      <c r="O935" s="379" t="s">
        <v>1864</v>
      </c>
      <c r="P935" s="562" t="s">
        <v>2728</v>
      </c>
    </row>
    <row r="936" spans="1:16" s="214" customFormat="1" x14ac:dyDescent="0.3">
      <c r="A936" s="78"/>
      <c r="B936" s="303">
        <v>8</v>
      </c>
      <c r="C936" s="95"/>
      <c r="D936" s="94">
        <v>6</v>
      </c>
      <c r="E936" s="95"/>
      <c r="F936" s="98">
        <v>2</v>
      </c>
      <c r="G936" s="97"/>
      <c r="H936" s="141">
        <v>1</v>
      </c>
      <c r="I936" s="138"/>
      <c r="J936" s="100">
        <v>7</v>
      </c>
      <c r="K936" s="101" t="s">
        <v>1997</v>
      </c>
      <c r="L936" s="2" t="s">
        <v>929</v>
      </c>
      <c r="M936" s="63">
        <v>5</v>
      </c>
      <c r="N936" s="62">
        <v>0</v>
      </c>
      <c r="O936" s="376" t="s">
        <v>1997</v>
      </c>
      <c r="P936" s="574" t="s">
        <v>2728</v>
      </c>
    </row>
    <row r="937" spans="1:16" s="214" customFormat="1" x14ac:dyDescent="0.3">
      <c r="A937" s="78"/>
      <c r="B937" s="303">
        <v>8</v>
      </c>
      <c r="C937" s="95"/>
      <c r="D937" s="94">
        <v>6</v>
      </c>
      <c r="E937" s="95"/>
      <c r="F937" s="98">
        <v>2</v>
      </c>
      <c r="G937" s="97"/>
      <c r="H937" s="141">
        <v>1</v>
      </c>
      <c r="I937" s="138"/>
      <c r="J937" s="100">
        <v>8</v>
      </c>
      <c r="K937" s="101" t="s">
        <v>1998</v>
      </c>
      <c r="L937" s="2" t="s">
        <v>930</v>
      </c>
      <c r="M937" s="63">
        <v>5</v>
      </c>
      <c r="N937" s="62">
        <v>0</v>
      </c>
      <c r="O937" s="376" t="s">
        <v>1998</v>
      </c>
      <c r="P937" s="574" t="s">
        <v>2728</v>
      </c>
    </row>
    <row r="938" spans="1:16" s="214" customFormat="1" ht="17.25" thickBot="1" x14ac:dyDescent="0.35">
      <c r="A938" s="78"/>
      <c r="B938" s="303">
        <v>8</v>
      </c>
      <c r="C938" s="95"/>
      <c r="D938" s="94">
        <v>6</v>
      </c>
      <c r="E938" s="95"/>
      <c r="F938" s="98">
        <v>2</v>
      </c>
      <c r="G938" s="97"/>
      <c r="H938" s="208">
        <v>1</v>
      </c>
      <c r="I938" s="145"/>
      <c r="J938" s="105">
        <v>9</v>
      </c>
      <c r="K938" s="106" t="s">
        <v>1944</v>
      </c>
      <c r="L938" s="12" t="s">
        <v>931</v>
      </c>
      <c r="M938" s="69">
        <v>5</v>
      </c>
      <c r="N938" s="65">
        <v>0</v>
      </c>
      <c r="O938" s="380" t="s">
        <v>1944</v>
      </c>
      <c r="P938" s="563" t="s">
        <v>2728</v>
      </c>
    </row>
    <row r="939" spans="1:16" s="214" customFormat="1" x14ac:dyDescent="0.3">
      <c r="A939" s="78"/>
      <c r="B939" s="303">
        <v>8</v>
      </c>
      <c r="C939" s="95"/>
      <c r="D939" s="94">
        <v>6</v>
      </c>
      <c r="E939" s="95"/>
      <c r="F939" s="96">
        <v>2</v>
      </c>
      <c r="G939" s="97"/>
      <c r="H939" s="98">
        <v>2</v>
      </c>
      <c r="I939" s="326" t="s">
        <v>1999</v>
      </c>
      <c r="J939" s="207"/>
      <c r="K939" s="216"/>
      <c r="L939" s="29" t="s">
        <v>932</v>
      </c>
      <c r="M939" s="72">
        <v>5</v>
      </c>
      <c r="N939" s="73">
        <v>0</v>
      </c>
      <c r="O939" s="382" t="s">
        <v>1999</v>
      </c>
      <c r="P939" s="402" t="s">
        <v>2728</v>
      </c>
    </row>
    <row r="940" spans="1:16" s="214" customFormat="1" x14ac:dyDescent="0.3">
      <c r="A940" s="78"/>
      <c r="B940" s="303">
        <v>8</v>
      </c>
      <c r="C940" s="95"/>
      <c r="D940" s="94">
        <v>6</v>
      </c>
      <c r="E940" s="95"/>
      <c r="F940" s="96">
        <v>2</v>
      </c>
      <c r="G940" s="97"/>
      <c r="H940" s="98">
        <v>3</v>
      </c>
      <c r="I940" s="296" t="s">
        <v>2000</v>
      </c>
      <c r="J940" s="186"/>
      <c r="K940" s="228"/>
      <c r="L940" s="13" t="s">
        <v>933</v>
      </c>
      <c r="M940" s="63">
        <v>5</v>
      </c>
      <c r="N940" s="62">
        <v>0</v>
      </c>
      <c r="O940" s="376" t="s">
        <v>2000</v>
      </c>
      <c r="P940" s="400" t="s">
        <v>2728</v>
      </c>
    </row>
    <row r="941" spans="1:16" s="214" customFormat="1" x14ac:dyDescent="0.3">
      <c r="A941" s="78"/>
      <c r="B941" s="303">
        <v>8</v>
      </c>
      <c r="C941" s="95"/>
      <c r="D941" s="94">
        <v>6</v>
      </c>
      <c r="E941" s="95"/>
      <c r="F941" s="96">
        <v>2</v>
      </c>
      <c r="G941" s="97"/>
      <c r="H941" s="98">
        <v>4</v>
      </c>
      <c r="I941" s="296" t="s">
        <v>2001</v>
      </c>
      <c r="J941" s="186"/>
      <c r="K941" s="228"/>
      <c r="L941" s="13" t="s">
        <v>934</v>
      </c>
      <c r="M941" s="63">
        <v>5</v>
      </c>
      <c r="N941" s="62">
        <v>0</v>
      </c>
      <c r="O941" s="376" t="s">
        <v>2001</v>
      </c>
      <c r="P941" s="400" t="s">
        <v>2728</v>
      </c>
    </row>
    <row r="942" spans="1:16" s="214" customFormat="1" x14ac:dyDescent="0.3">
      <c r="A942" s="78"/>
      <c r="B942" s="303">
        <v>8</v>
      </c>
      <c r="C942" s="95"/>
      <c r="D942" s="94">
        <v>6</v>
      </c>
      <c r="E942" s="95"/>
      <c r="F942" s="96">
        <v>2</v>
      </c>
      <c r="G942" s="97"/>
      <c r="H942" s="98">
        <v>5</v>
      </c>
      <c r="I942" s="296" t="s">
        <v>2002</v>
      </c>
      <c r="J942" s="186"/>
      <c r="K942" s="228"/>
      <c r="L942" s="13" t="s">
        <v>935</v>
      </c>
      <c r="M942" s="63">
        <v>5</v>
      </c>
      <c r="N942" s="62">
        <v>0</v>
      </c>
      <c r="O942" s="376" t="s">
        <v>2002</v>
      </c>
      <c r="P942" s="400" t="s">
        <v>2728</v>
      </c>
    </row>
    <row r="943" spans="1:16" s="214" customFormat="1" ht="17.25" thickBot="1" x14ac:dyDescent="0.35">
      <c r="A943" s="78"/>
      <c r="B943" s="303">
        <v>8</v>
      </c>
      <c r="C943" s="95"/>
      <c r="D943" s="94">
        <v>6</v>
      </c>
      <c r="E943" s="95"/>
      <c r="F943" s="116">
        <v>2</v>
      </c>
      <c r="G943" s="97"/>
      <c r="H943" s="117">
        <v>6</v>
      </c>
      <c r="I943" s="321" t="s">
        <v>2003</v>
      </c>
      <c r="J943" s="172"/>
      <c r="K943" s="171"/>
      <c r="L943" s="28" t="s">
        <v>936</v>
      </c>
      <c r="M943" s="66">
        <v>5</v>
      </c>
      <c r="N943" s="67">
        <v>0</v>
      </c>
      <c r="O943" s="378" t="s">
        <v>2003</v>
      </c>
      <c r="P943" s="400" t="s">
        <v>2728</v>
      </c>
    </row>
    <row r="944" spans="1:16" s="214" customFormat="1" ht="30.75" thickBot="1" x14ac:dyDescent="0.35">
      <c r="A944" s="78"/>
      <c r="B944" s="303">
        <v>8</v>
      </c>
      <c r="C944" s="95" t="s">
        <v>2247</v>
      </c>
      <c r="D944" s="94">
        <v>6</v>
      </c>
      <c r="E944" s="95" t="s">
        <v>2247</v>
      </c>
      <c r="F944" s="88">
        <v>3</v>
      </c>
      <c r="G944" s="89" t="s">
        <v>2620</v>
      </c>
      <c r="H944" s="105">
        <v>1</v>
      </c>
      <c r="I944" s="138" t="s">
        <v>1983</v>
      </c>
      <c r="J944" s="184">
        <v>1</v>
      </c>
      <c r="K944" s="106" t="s">
        <v>2004</v>
      </c>
      <c r="L944" s="51" t="s">
        <v>937</v>
      </c>
      <c r="M944" s="526">
        <v>5</v>
      </c>
      <c r="N944" s="527">
        <v>0</v>
      </c>
      <c r="O944" s="528" t="s">
        <v>2004</v>
      </c>
      <c r="P944" s="406" t="s">
        <v>2721</v>
      </c>
    </row>
    <row r="945" spans="1:16" s="214" customFormat="1" x14ac:dyDescent="0.3">
      <c r="A945" s="78"/>
      <c r="B945" s="303">
        <v>8</v>
      </c>
      <c r="C945" s="95"/>
      <c r="D945" s="94">
        <v>6</v>
      </c>
      <c r="E945" s="95"/>
      <c r="F945" s="96">
        <v>3</v>
      </c>
      <c r="G945" s="97"/>
      <c r="H945" s="264">
        <v>2</v>
      </c>
      <c r="I945" s="150" t="s">
        <v>1984</v>
      </c>
      <c r="J945" s="274">
        <v>4</v>
      </c>
      <c r="K945" s="449" t="s">
        <v>1984</v>
      </c>
      <c r="L945" s="53" t="s">
        <v>938</v>
      </c>
      <c r="M945" s="455">
        <v>5</v>
      </c>
      <c r="N945" s="453">
        <v>0</v>
      </c>
      <c r="O945" s="587" t="s">
        <v>1984</v>
      </c>
      <c r="P945" s="556" t="s">
        <v>2721</v>
      </c>
    </row>
    <row r="946" spans="1:16" s="214" customFormat="1" x14ac:dyDescent="0.3">
      <c r="A946" s="78"/>
      <c r="B946" s="303">
        <v>8</v>
      </c>
      <c r="C946" s="95"/>
      <c r="D946" s="94">
        <v>6</v>
      </c>
      <c r="E946" s="95"/>
      <c r="F946" s="96">
        <v>3</v>
      </c>
      <c r="G946" s="97"/>
      <c r="H946" s="217">
        <v>3</v>
      </c>
      <c r="I946" s="138" t="s">
        <v>2621</v>
      </c>
      <c r="J946" s="330">
        <v>6</v>
      </c>
      <c r="K946" s="450" t="s">
        <v>1940</v>
      </c>
      <c r="L946" s="54" t="s">
        <v>939</v>
      </c>
      <c r="M946" s="456">
        <v>5</v>
      </c>
      <c r="N946" s="452">
        <v>0</v>
      </c>
      <c r="O946" s="572" t="s">
        <v>1940</v>
      </c>
      <c r="P946" s="557" t="s">
        <v>2721</v>
      </c>
    </row>
    <row r="947" spans="1:16" s="214" customFormat="1" x14ac:dyDescent="0.3">
      <c r="A947" s="78"/>
      <c r="B947" s="303">
        <v>8</v>
      </c>
      <c r="C947" s="95"/>
      <c r="D947" s="94">
        <v>6</v>
      </c>
      <c r="E947" s="95"/>
      <c r="F947" s="96">
        <v>3</v>
      </c>
      <c r="G947" s="97"/>
      <c r="H947" s="217">
        <v>3</v>
      </c>
      <c r="I947" s="138"/>
      <c r="J947" s="218">
        <v>7</v>
      </c>
      <c r="K947" s="450" t="s">
        <v>2005</v>
      </c>
      <c r="L947" s="54" t="s">
        <v>940</v>
      </c>
      <c r="M947" s="456">
        <v>5</v>
      </c>
      <c r="N947" s="452">
        <v>0</v>
      </c>
      <c r="O947" s="572" t="s">
        <v>2005</v>
      </c>
      <c r="P947" s="557" t="s">
        <v>2721</v>
      </c>
    </row>
    <row r="948" spans="1:16" s="214" customFormat="1" x14ac:dyDescent="0.3">
      <c r="A948" s="78"/>
      <c r="B948" s="303">
        <v>8</v>
      </c>
      <c r="C948" s="95"/>
      <c r="D948" s="94">
        <v>6</v>
      </c>
      <c r="E948" s="95"/>
      <c r="F948" s="96">
        <v>3</v>
      </c>
      <c r="G948" s="97"/>
      <c r="H948" s="217">
        <v>3</v>
      </c>
      <c r="I948" s="138"/>
      <c r="J948" s="218">
        <v>8</v>
      </c>
      <c r="K948" s="450" t="s">
        <v>2006</v>
      </c>
      <c r="L948" s="54" t="s">
        <v>941</v>
      </c>
      <c r="M948" s="456">
        <v>5</v>
      </c>
      <c r="N948" s="452">
        <v>0</v>
      </c>
      <c r="O948" s="572" t="s">
        <v>2006</v>
      </c>
      <c r="P948" s="557" t="s">
        <v>2721</v>
      </c>
    </row>
    <row r="949" spans="1:16" s="214" customFormat="1" x14ac:dyDescent="0.3">
      <c r="A949" s="78"/>
      <c r="B949" s="303">
        <v>8</v>
      </c>
      <c r="C949" s="95"/>
      <c r="D949" s="94">
        <v>6</v>
      </c>
      <c r="E949" s="95"/>
      <c r="F949" s="96">
        <v>3</v>
      </c>
      <c r="G949" s="97"/>
      <c r="H949" s="217">
        <v>3</v>
      </c>
      <c r="I949" s="138"/>
      <c r="J949" s="218">
        <v>9</v>
      </c>
      <c r="K949" s="450" t="s">
        <v>2007</v>
      </c>
      <c r="L949" s="54" t="s">
        <v>942</v>
      </c>
      <c r="M949" s="456">
        <v>5</v>
      </c>
      <c r="N949" s="452">
        <v>0</v>
      </c>
      <c r="O949" s="572" t="s">
        <v>2007</v>
      </c>
      <c r="P949" s="557" t="s">
        <v>2721</v>
      </c>
    </row>
    <row r="950" spans="1:16" s="214" customFormat="1" x14ac:dyDescent="0.3">
      <c r="A950" s="78"/>
      <c r="B950" s="303">
        <v>8</v>
      </c>
      <c r="C950" s="95"/>
      <c r="D950" s="94">
        <v>6</v>
      </c>
      <c r="E950" s="95"/>
      <c r="F950" s="96">
        <v>3</v>
      </c>
      <c r="G950" s="97"/>
      <c r="H950" s="217">
        <v>3</v>
      </c>
      <c r="I950" s="138"/>
      <c r="J950" s="218">
        <v>10</v>
      </c>
      <c r="K950" s="450" t="s">
        <v>2008</v>
      </c>
      <c r="L950" s="54" t="s">
        <v>943</v>
      </c>
      <c r="M950" s="456">
        <v>5</v>
      </c>
      <c r="N950" s="452">
        <v>0</v>
      </c>
      <c r="O950" s="572" t="s">
        <v>2008</v>
      </c>
      <c r="P950" s="557" t="s">
        <v>2721</v>
      </c>
    </row>
    <row r="951" spans="1:16" s="214" customFormat="1" x14ac:dyDescent="0.3">
      <c r="A951" s="78"/>
      <c r="B951" s="303">
        <v>8</v>
      </c>
      <c r="C951" s="95"/>
      <c r="D951" s="94">
        <v>6</v>
      </c>
      <c r="E951" s="95"/>
      <c r="F951" s="96">
        <v>3</v>
      </c>
      <c r="G951" s="97"/>
      <c r="H951" s="217">
        <v>3</v>
      </c>
      <c r="I951" s="138"/>
      <c r="J951" s="218">
        <v>12</v>
      </c>
      <c r="K951" s="450" t="s">
        <v>1997</v>
      </c>
      <c r="L951" s="54" t="s">
        <v>944</v>
      </c>
      <c r="M951" s="456">
        <v>5</v>
      </c>
      <c r="N951" s="452">
        <v>0</v>
      </c>
      <c r="O951" s="572" t="s">
        <v>1997</v>
      </c>
      <c r="P951" s="557" t="s">
        <v>2721</v>
      </c>
    </row>
    <row r="952" spans="1:16" s="214" customFormat="1" ht="17.25" thickBot="1" x14ac:dyDescent="0.35">
      <c r="A952" s="78"/>
      <c r="B952" s="303">
        <v>8</v>
      </c>
      <c r="C952" s="95"/>
      <c r="D952" s="94">
        <v>6</v>
      </c>
      <c r="E952" s="95"/>
      <c r="F952" s="116">
        <v>3</v>
      </c>
      <c r="G952" s="97"/>
      <c r="H952" s="265">
        <v>3</v>
      </c>
      <c r="I952" s="145"/>
      <c r="J952" s="275">
        <v>13</v>
      </c>
      <c r="K952" s="530" t="s">
        <v>2009</v>
      </c>
      <c r="L952" s="55" t="s">
        <v>945</v>
      </c>
      <c r="M952" s="457">
        <v>5</v>
      </c>
      <c r="N952" s="454">
        <v>0</v>
      </c>
      <c r="O952" s="573" t="s">
        <v>2009</v>
      </c>
      <c r="P952" s="558" t="s">
        <v>2721</v>
      </c>
    </row>
    <row r="953" spans="1:16" s="214" customFormat="1" ht="19.5" customHeight="1" thickBot="1" x14ac:dyDescent="0.35">
      <c r="A953" s="78"/>
      <c r="B953" s="303">
        <v>8</v>
      </c>
      <c r="C953" s="95" t="s">
        <v>2247</v>
      </c>
      <c r="D953" s="94">
        <v>6</v>
      </c>
      <c r="E953" s="95" t="s">
        <v>2247</v>
      </c>
      <c r="F953" s="88">
        <v>4</v>
      </c>
      <c r="G953" s="89" t="s">
        <v>2729</v>
      </c>
      <c r="H953" s="197">
        <v>1</v>
      </c>
      <c r="I953" s="219" t="s">
        <v>2622</v>
      </c>
      <c r="J953" s="195"/>
      <c r="K953" s="106"/>
      <c r="L953" s="17" t="s">
        <v>946</v>
      </c>
      <c r="M953" s="423">
        <v>4</v>
      </c>
      <c r="N953" s="424">
        <v>0</v>
      </c>
      <c r="O953" s="465" t="s">
        <v>1983</v>
      </c>
      <c r="P953" s="561" t="s">
        <v>2728</v>
      </c>
    </row>
    <row r="954" spans="1:16" s="214" customFormat="1" x14ac:dyDescent="0.3">
      <c r="A954" s="78"/>
      <c r="B954" s="303">
        <v>8</v>
      </c>
      <c r="C954" s="95"/>
      <c r="D954" s="94">
        <v>6</v>
      </c>
      <c r="E954" s="95"/>
      <c r="F954" s="96">
        <v>4</v>
      </c>
      <c r="G954" s="97"/>
      <c r="H954" s="137">
        <v>2</v>
      </c>
      <c r="I954" s="150" t="s">
        <v>2242</v>
      </c>
      <c r="J954" s="91">
        <v>12</v>
      </c>
      <c r="K954" s="92" t="s">
        <v>1988</v>
      </c>
      <c r="L954" s="11" t="s">
        <v>947</v>
      </c>
      <c r="M954" s="68">
        <v>5</v>
      </c>
      <c r="N954" s="64">
        <v>0</v>
      </c>
      <c r="O954" s="379" t="s">
        <v>1988</v>
      </c>
      <c r="P954" s="402" t="s">
        <v>2728</v>
      </c>
    </row>
    <row r="955" spans="1:16" s="214" customFormat="1" ht="17.25" thickBot="1" x14ac:dyDescent="0.35">
      <c r="A955" s="78"/>
      <c r="B955" s="303">
        <v>8</v>
      </c>
      <c r="C955" s="95"/>
      <c r="D955" s="94">
        <v>6</v>
      </c>
      <c r="E955" s="95"/>
      <c r="F955" s="96">
        <v>4</v>
      </c>
      <c r="G955" s="97"/>
      <c r="H955" s="208">
        <v>2</v>
      </c>
      <c r="I955" s="145"/>
      <c r="J955" s="179">
        <v>13</v>
      </c>
      <c r="K955" s="210" t="s">
        <v>1940</v>
      </c>
      <c r="L955" s="12" t="s">
        <v>948</v>
      </c>
      <c r="M955" s="69">
        <v>5</v>
      </c>
      <c r="N955" s="65">
        <v>0</v>
      </c>
      <c r="O955" s="380" t="s">
        <v>1940</v>
      </c>
      <c r="P955" s="403" t="s">
        <v>2728</v>
      </c>
    </row>
    <row r="956" spans="1:16" s="214" customFormat="1" x14ac:dyDescent="0.3">
      <c r="A956" s="78"/>
      <c r="B956" s="303">
        <v>8</v>
      </c>
      <c r="C956" s="95"/>
      <c r="D956" s="94">
        <v>6</v>
      </c>
      <c r="E956" s="95"/>
      <c r="F956" s="96">
        <v>4</v>
      </c>
      <c r="G956" s="97"/>
      <c r="H956" s="98">
        <v>3</v>
      </c>
      <c r="I956" s="99" t="s">
        <v>2010</v>
      </c>
      <c r="J956" s="100">
        <v>6</v>
      </c>
      <c r="K956" s="101" t="s">
        <v>2010</v>
      </c>
      <c r="L956" s="1" t="s">
        <v>949</v>
      </c>
      <c r="M956" s="72">
        <v>5</v>
      </c>
      <c r="N956" s="73">
        <v>0</v>
      </c>
      <c r="O956" s="382" t="s">
        <v>2010</v>
      </c>
      <c r="P956" s="562" t="s">
        <v>2728</v>
      </c>
    </row>
    <row r="957" spans="1:16" s="214" customFormat="1" ht="17.25" thickBot="1" x14ac:dyDescent="0.35">
      <c r="A957" s="78"/>
      <c r="B957" s="303">
        <v>8</v>
      </c>
      <c r="C957" s="95"/>
      <c r="D957" s="94">
        <v>6</v>
      </c>
      <c r="E957" s="95"/>
      <c r="F957" s="102">
        <v>4</v>
      </c>
      <c r="G957" s="97"/>
      <c r="H957" s="117">
        <v>4</v>
      </c>
      <c r="I957" s="158" t="s">
        <v>2011</v>
      </c>
      <c r="J957" s="209"/>
      <c r="K957" s="210"/>
      <c r="L957" s="10" t="s">
        <v>950</v>
      </c>
      <c r="M957" s="66">
        <v>4</v>
      </c>
      <c r="N957" s="67">
        <v>0</v>
      </c>
      <c r="O957" s="378" t="s">
        <v>2011</v>
      </c>
      <c r="P957" s="563" t="s">
        <v>2728</v>
      </c>
    </row>
    <row r="958" spans="1:16" s="214" customFormat="1" x14ac:dyDescent="0.3">
      <c r="A958" s="78"/>
      <c r="B958" s="303">
        <v>8</v>
      </c>
      <c r="C958" s="95" t="s">
        <v>2247</v>
      </c>
      <c r="D958" s="94">
        <v>7</v>
      </c>
      <c r="E958" s="150" t="s">
        <v>2623</v>
      </c>
      <c r="F958" s="153">
        <v>1</v>
      </c>
      <c r="G958" s="150" t="s">
        <v>2624</v>
      </c>
      <c r="H958" s="137">
        <v>1</v>
      </c>
      <c r="I958" s="150" t="s">
        <v>2625</v>
      </c>
      <c r="J958" s="258">
        <v>1</v>
      </c>
      <c r="K958" s="92" t="s">
        <v>2012</v>
      </c>
      <c r="L958" s="11" t="s">
        <v>951</v>
      </c>
      <c r="M958" s="68">
        <v>5</v>
      </c>
      <c r="N958" s="64">
        <v>0</v>
      </c>
      <c r="O958" s="379" t="s">
        <v>2012</v>
      </c>
      <c r="P958" s="402" t="s">
        <v>2728</v>
      </c>
    </row>
    <row r="959" spans="1:16" s="214" customFormat="1" x14ac:dyDescent="0.3">
      <c r="A959" s="78"/>
      <c r="B959" s="303">
        <v>8</v>
      </c>
      <c r="C959" s="95"/>
      <c r="D959" s="94">
        <v>7</v>
      </c>
      <c r="E959" s="138"/>
      <c r="F959" s="278">
        <v>1</v>
      </c>
      <c r="G959" s="138"/>
      <c r="H959" s="141">
        <v>1</v>
      </c>
      <c r="I959" s="138"/>
      <c r="J959" s="220">
        <v>5</v>
      </c>
      <c r="K959" s="101" t="s">
        <v>2013</v>
      </c>
      <c r="L959" s="2" t="s">
        <v>952</v>
      </c>
      <c r="M959" s="63">
        <v>5</v>
      </c>
      <c r="N959" s="62">
        <v>0</v>
      </c>
      <c r="O959" s="376" t="s">
        <v>2013</v>
      </c>
      <c r="P959" s="400" t="s">
        <v>2728</v>
      </c>
    </row>
    <row r="960" spans="1:16" s="214" customFormat="1" x14ac:dyDescent="0.3">
      <c r="A960" s="78"/>
      <c r="B960" s="303">
        <v>8</v>
      </c>
      <c r="C960" s="95"/>
      <c r="D960" s="94">
        <v>7</v>
      </c>
      <c r="E960" s="138"/>
      <c r="F960" s="278">
        <v>1</v>
      </c>
      <c r="G960" s="138"/>
      <c r="H960" s="141">
        <v>1</v>
      </c>
      <c r="I960" s="138"/>
      <c r="J960" s="220">
        <v>6</v>
      </c>
      <c r="K960" s="101" t="s">
        <v>2014</v>
      </c>
      <c r="L960" s="2" t="s">
        <v>953</v>
      </c>
      <c r="M960" s="63">
        <v>5</v>
      </c>
      <c r="N960" s="62">
        <v>0</v>
      </c>
      <c r="O960" s="376" t="s">
        <v>2014</v>
      </c>
      <c r="P960" s="400" t="s">
        <v>2728</v>
      </c>
    </row>
    <row r="961" spans="1:16" s="214" customFormat="1" x14ac:dyDescent="0.3">
      <c r="A961" s="78"/>
      <c r="B961" s="303">
        <v>8</v>
      </c>
      <c r="C961" s="95"/>
      <c r="D961" s="94">
        <v>7</v>
      </c>
      <c r="E961" s="138"/>
      <c r="F961" s="278">
        <v>1</v>
      </c>
      <c r="G961" s="138"/>
      <c r="H961" s="141">
        <v>1</v>
      </c>
      <c r="I961" s="138"/>
      <c r="J961" s="220">
        <v>7</v>
      </c>
      <c r="K961" s="101" t="s">
        <v>2015</v>
      </c>
      <c r="L961" s="2" t="s">
        <v>954</v>
      </c>
      <c r="M961" s="63">
        <v>5</v>
      </c>
      <c r="N961" s="62">
        <v>0</v>
      </c>
      <c r="O961" s="376" t="s">
        <v>2015</v>
      </c>
      <c r="P961" s="400" t="s">
        <v>2728</v>
      </c>
    </row>
    <row r="962" spans="1:16" s="214" customFormat="1" ht="17.25" thickBot="1" x14ac:dyDescent="0.35">
      <c r="A962" s="78"/>
      <c r="B962" s="303">
        <v>8</v>
      </c>
      <c r="C962" s="95"/>
      <c r="D962" s="94">
        <v>7</v>
      </c>
      <c r="E962" s="138"/>
      <c r="F962" s="278">
        <v>1</v>
      </c>
      <c r="G962" s="138"/>
      <c r="H962" s="144">
        <v>1</v>
      </c>
      <c r="I962" s="138"/>
      <c r="J962" s="184">
        <v>8</v>
      </c>
      <c r="K962" s="106" t="s">
        <v>2016</v>
      </c>
      <c r="L962" s="12" t="s">
        <v>955</v>
      </c>
      <c r="M962" s="69">
        <v>5</v>
      </c>
      <c r="N962" s="65">
        <v>0</v>
      </c>
      <c r="O962" s="380" t="s">
        <v>2016</v>
      </c>
      <c r="P962" s="403" t="s">
        <v>2728</v>
      </c>
    </row>
    <row r="963" spans="1:16" s="214" customFormat="1" ht="17.25" thickBot="1" x14ac:dyDescent="0.35">
      <c r="A963" s="78"/>
      <c r="B963" s="303">
        <v>8</v>
      </c>
      <c r="C963" s="95"/>
      <c r="D963" s="94">
        <v>7</v>
      </c>
      <c r="E963" s="138"/>
      <c r="F963" s="278">
        <v>1</v>
      </c>
      <c r="G963" s="138"/>
      <c r="H963" s="131">
        <v>2</v>
      </c>
      <c r="I963" s="190" t="s">
        <v>2017</v>
      </c>
      <c r="J963" s="191">
        <v>2</v>
      </c>
      <c r="K963" s="192" t="s">
        <v>2017</v>
      </c>
      <c r="L963" s="14" t="s">
        <v>956</v>
      </c>
      <c r="M963" s="433">
        <v>5</v>
      </c>
      <c r="N963" s="434">
        <v>0</v>
      </c>
      <c r="O963" s="383" t="s">
        <v>2017</v>
      </c>
      <c r="P963" s="561" t="s">
        <v>2728</v>
      </c>
    </row>
    <row r="964" spans="1:16" s="214" customFormat="1" ht="17.25" thickBot="1" x14ac:dyDescent="0.35">
      <c r="A964" s="78"/>
      <c r="B964" s="303">
        <v>8</v>
      </c>
      <c r="C964" s="95"/>
      <c r="D964" s="187">
        <v>7</v>
      </c>
      <c r="E964" s="138"/>
      <c r="F964" s="278">
        <v>1</v>
      </c>
      <c r="G964" s="138"/>
      <c r="H964" s="88">
        <v>3</v>
      </c>
      <c r="I964" s="138" t="s">
        <v>2018</v>
      </c>
      <c r="J964" s="86">
        <v>2</v>
      </c>
      <c r="K964" s="92" t="s">
        <v>2018</v>
      </c>
      <c r="L964" s="1" t="s">
        <v>957</v>
      </c>
      <c r="M964" s="72">
        <v>5</v>
      </c>
      <c r="N964" s="73">
        <v>0</v>
      </c>
      <c r="O964" s="382" t="s">
        <v>2018</v>
      </c>
      <c r="P964" s="402" t="s">
        <v>2728</v>
      </c>
    </row>
    <row r="965" spans="1:16" s="214" customFormat="1" ht="17.25" thickBot="1" x14ac:dyDescent="0.35">
      <c r="A965" s="78"/>
      <c r="B965" s="303">
        <v>8</v>
      </c>
      <c r="C965" s="95"/>
      <c r="D965" s="189">
        <v>7</v>
      </c>
      <c r="E965" s="138"/>
      <c r="F965" s="278">
        <v>1</v>
      </c>
      <c r="G965" s="138"/>
      <c r="H965" s="103">
        <v>3</v>
      </c>
      <c r="I965" s="138"/>
      <c r="J965" s="184">
        <v>4</v>
      </c>
      <c r="K965" s="106" t="s">
        <v>2019</v>
      </c>
      <c r="L965" s="10" t="s">
        <v>958</v>
      </c>
      <c r="M965" s="66">
        <v>5</v>
      </c>
      <c r="N965" s="67">
        <v>0</v>
      </c>
      <c r="O965" s="378" t="s">
        <v>2019</v>
      </c>
      <c r="P965" s="403" t="s">
        <v>2728</v>
      </c>
    </row>
    <row r="966" spans="1:16" s="214" customFormat="1" ht="17.25" thickBot="1" x14ac:dyDescent="0.35">
      <c r="A966" s="78"/>
      <c r="B966" s="303">
        <v>8</v>
      </c>
      <c r="C966" s="95"/>
      <c r="D966" s="140">
        <v>7</v>
      </c>
      <c r="E966" s="138"/>
      <c r="F966" s="278">
        <v>1</v>
      </c>
      <c r="G966" s="138"/>
      <c r="H966" s="131">
        <v>4</v>
      </c>
      <c r="I966" s="190" t="s">
        <v>2020</v>
      </c>
      <c r="J966" s="191">
        <v>10</v>
      </c>
      <c r="K966" s="192" t="s">
        <v>2020</v>
      </c>
      <c r="L966" s="14" t="s">
        <v>959</v>
      </c>
      <c r="M966" s="433">
        <v>5</v>
      </c>
      <c r="N966" s="434">
        <v>0</v>
      </c>
      <c r="O966" s="383" t="s">
        <v>2020</v>
      </c>
      <c r="P966" s="561" t="s">
        <v>2728</v>
      </c>
    </row>
    <row r="967" spans="1:16" s="214" customFormat="1" ht="17.25" thickBot="1" x14ac:dyDescent="0.35">
      <c r="A967" s="78"/>
      <c r="B967" s="303">
        <v>8</v>
      </c>
      <c r="C967" s="95"/>
      <c r="D967" s="94">
        <v>7</v>
      </c>
      <c r="E967" s="138"/>
      <c r="F967" s="278">
        <v>1</v>
      </c>
      <c r="G967" s="138"/>
      <c r="H967" s="117">
        <v>5</v>
      </c>
      <c r="I967" s="145" t="s">
        <v>2021</v>
      </c>
      <c r="J967" s="260">
        <v>11</v>
      </c>
      <c r="K967" s="196" t="s">
        <v>2021</v>
      </c>
      <c r="L967" s="17" t="s">
        <v>960</v>
      </c>
      <c r="M967" s="423">
        <v>5</v>
      </c>
      <c r="N967" s="424">
        <v>0</v>
      </c>
      <c r="O967" s="381" t="s">
        <v>2021</v>
      </c>
      <c r="P967" s="404" t="s">
        <v>2728</v>
      </c>
    </row>
    <row r="968" spans="1:16" s="214" customFormat="1" ht="21.6" customHeight="1" x14ac:dyDescent="0.3">
      <c r="A968" s="78"/>
      <c r="B968" s="303">
        <v>8</v>
      </c>
      <c r="C968" s="95" t="s">
        <v>2247</v>
      </c>
      <c r="D968" s="94">
        <v>7</v>
      </c>
      <c r="E968" s="93" t="s">
        <v>2247</v>
      </c>
      <c r="F968" s="88">
        <v>2</v>
      </c>
      <c r="G968" s="89" t="s">
        <v>2626</v>
      </c>
      <c r="H968" s="100">
        <v>1</v>
      </c>
      <c r="I968" s="99" t="s">
        <v>2627</v>
      </c>
      <c r="J968" s="100">
        <v>1</v>
      </c>
      <c r="K968" s="101" t="s">
        <v>2022</v>
      </c>
      <c r="L968" s="11" t="s">
        <v>961</v>
      </c>
      <c r="M968" s="68">
        <v>5</v>
      </c>
      <c r="N968" s="64">
        <v>0</v>
      </c>
      <c r="O968" s="375" t="s">
        <v>2022</v>
      </c>
      <c r="P968" s="556" t="s">
        <v>2725</v>
      </c>
    </row>
    <row r="969" spans="1:16" s="214" customFormat="1" x14ac:dyDescent="0.3">
      <c r="A969" s="78"/>
      <c r="B969" s="303">
        <v>8</v>
      </c>
      <c r="C969" s="95"/>
      <c r="D969" s="94">
        <v>7</v>
      </c>
      <c r="E969" s="93"/>
      <c r="F969" s="96">
        <v>2</v>
      </c>
      <c r="G969" s="97"/>
      <c r="H969" s="100">
        <v>2</v>
      </c>
      <c r="I969" s="156" t="s">
        <v>2018</v>
      </c>
      <c r="J969" s="151"/>
      <c r="K969" s="152"/>
      <c r="L969" s="2" t="s">
        <v>962</v>
      </c>
      <c r="M969" s="63">
        <v>4</v>
      </c>
      <c r="N969" s="62">
        <v>0</v>
      </c>
      <c r="O969" s="376" t="s">
        <v>2018</v>
      </c>
      <c r="P969" s="557" t="s">
        <v>2725</v>
      </c>
    </row>
    <row r="970" spans="1:16" s="214" customFormat="1" x14ac:dyDescent="0.3">
      <c r="A970" s="78"/>
      <c r="B970" s="303">
        <v>8</v>
      </c>
      <c r="C970" s="95"/>
      <c r="D970" s="94">
        <v>7</v>
      </c>
      <c r="E970" s="93"/>
      <c r="F970" s="96">
        <v>2</v>
      </c>
      <c r="G970" s="97"/>
      <c r="H970" s="100">
        <v>3</v>
      </c>
      <c r="I970" s="156" t="s">
        <v>2023</v>
      </c>
      <c r="J970" s="142">
        <v>3</v>
      </c>
      <c r="K970" s="152" t="s">
        <v>2023</v>
      </c>
      <c r="L970" s="2" t="s">
        <v>963</v>
      </c>
      <c r="M970" s="63">
        <v>5</v>
      </c>
      <c r="N970" s="62">
        <v>0</v>
      </c>
      <c r="O970" s="376" t="s">
        <v>2023</v>
      </c>
      <c r="P970" s="557" t="s">
        <v>2725</v>
      </c>
    </row>
    <row r="971" spans="1:16" s="214" customFormat="1" ht="17.25" thickBot="1" x14ac:dyDescent="0.35">
      <c r="A971" s="78"/>
      <c r="B971" s="303">
        <v>8</v>
      </c>
      <c r="C971" s="95"/>
      <c r="D971" s="94">
        <v>7</v>
      </c>
      <c r="E971" s="93"/>
      <c r="F971" s="116">
        <v>2</v>
      </c>
      <c r="G971" s="97"/>
      <c r="H971" s="105">
        <v>4</v>
      </c>
      <c r="I971" s="158" t="s">
        <v>2024</v>
      </c>
      <c r="J971" s="155">
        <v>7</v>
      </c>
      <c r="K971" s="120" t="s">
        <v>2024</v>
      </c>
      <c r="L971" s="12" t="s">
        <v>964</v>
      </c>
      <c r="M971" s="69">
        <v>5</v>
      </c>
      <c r="N971" s="65">
        <v>0</v>
      </c>
      <c r="O971" s="380" t="s">
        <v>2024</v>
      </c>
      <c r="P971" s="560" t="s">
        <v>2725</v>
      </c>
    </row>
    <row r="972" spans="1:16" s="214" customFormat="1" ht="30" customHeight="1" x14ac:dyDescent="0.3">
      <c r="A972" s="78"/>
      <c r="B972" s="303">
        <v>8</v>
      </c>
      <c r="C972" s="95" t="s">
        <v>2247</v>
      </c>
      <c r="D972" s="94">
        <v>7</v>
      </c>
      <c r="E972" s="93" t="s">
        <v>2247</v>
      </c>
      <c r="F972" s="88">
        <v>3</v>
      </c>
      <c r="G972" s="89" t="s">
        <v>2628</v>
      </c>
      <c r="H972" s="137">
        <v>1</v>
      </c>
      <c r="I972" s="150" t="s">
        <v>2487</v>
      </c>
      <c r="J972" s="91">
        <v>1</v>
      </c>
      <c r="K972" s="92" t="s">
        <v>2025</v>
      </c>
      <c r="L972" s="30" t="s">
        <v>965</v>
      </c>
      <c r="M972" s="440">
        <v>5</v>
      </c>
      <c r="N972" s="441">
        <v>0</v>
      </c>
      <c r="O972" s="385" t="s">
        <v>2025</v>
      </c>
      <c r="P972" s="556" t="s">
        <v>2721</v>
      </c>
    </row>
    <row r="973" spans="1:16" s="214" customFormat="1" ht="39" customHeight="1" thickBot="1" x14ac:dyDescent="0.35">
      <c r="A973" s="78"/>
      <c r="B973" s="303">
        <v>8</v>
      </c>
      <c r="C973" s="95"/>
      <c r="D973" s="94">
        <v>7</v>
      </c>
      <c r="E973" s="93"/>
      <c r="F973" s="96">
        <v>3</v>
      </c>
      <c r="G973" s="97"/>
      <c r="H973" s="208">
        <v>1</v>
      </c>
      <c r="I973" s="145"/>
      <c r="J973" s="179">
        <v>2</v>
      </c>
      <c r="K973" s="210" t="s">
        <v>2026</v>
      </c>
      <c r="L973" s="31" t="s">
        <v>966</v>
      </c>
      <c r="M973" s="443">
        <v>5</v>
      </c>
      <c r="N973" s="444">
        <v>0</v>
      </c>
      <c r="O973" s="437" t="s">
        <v>2026</v>
      </c>
      <c r="P973" s="558" t="s">
        <v>2721</v>
      </c>
    </row>
    <row r="974" spans="1:16" s="214" customFormat="1" ht="17.25" thickBot="1" x14ac:dyDescent="0.35">
      <c r="A974" s="78"/>
      <c r="B974" s="303">
        <v>8</v>
      </c>
      <c r="C974" s="95"/>
      <c r="D974" s="94">
        <v>7</v>
      </c>
      <c r="E974" s="93"/>
      <c r="F974" s="96">
        <v>3</v>
      </c>
      <c r="G974" s="97"/>
      <c r="H974" s="105">
        <v>2</v>
      </c>
      <c r="I974" s="104" t="s">
        <v>2027</v>
      </c>
      <c r="J974" s="105">
        <v>2</v>
      </c>
      <c r="K974" s="106" t="s">
        <v>2027</v>
      </c>
      <c r="L974" s="14" t="s">
        <v>967</v>
      </c>
      <c r="M974" s="433">
        <v>5</v>
      </c>
      <c r="N974" s="434">
        <v>0</v>
      </c>
      <c r="O974" s="383" t="s">
        <v>2027</v>
      </c>
      <c r="P974" s="402" t="s">
        <v>2721</v>
      </c>
    </row>
    <row r="975" spans="1:16" s="214" customFormat="1" ht="17.25" thickBot="1" x14ac:dyDescent="0.35">
      <c r="A975" s="78"/>
      <c r="B975" s="303">
        <v>8</v>
      </c>
      <c r="C975" s="95"/>
      <c r="D975" s="94">
        <v>7</v>
      </c>
      <c r="E975" s="93"/>
      <c r="F975" s="116">
        <v>3</v>
      </c>
      <c r="G975" s="97"/>
      <c r="H975" s="131">
        <v>3</v>
      </c>
      <c r="I975" s="219" t="s">
        <v>2028</v>
      </c>
      <c r="J975" s="232">
        <v>3</v>
      </c>
      <c r="K975" s="192" t="s">
        <v>2028</v>
      </c>
      <c r="L975" s="14" t="s">
        <v>968</v>
      </c>
      <c r="M975" s="433">
        <v>5</v>
      </c>
      <c r="N975" s="434">
        <v>0</v>
      </c>
      <c r="O975" s="383" t="s">
        <v>2028</v>
      </c>
      <c r="P975" s="406" t="s">
        <v>2721</v>
      </c>
    </row>
    <row r="976" spans="1:16" s="214" customFormat="1" ht="30" x14ac:dyDescent="0.3">
      <c r="A976" s="78"/>
      <c r="B976" s="303">
        <v>8</v>
      </c>
      <c r="C976" s="95" t="s">
        <v>2247</v>
      </c>
      <c r="D976" s="94">
        <v>7</v>
      </c>
      <c r="E976" s="93" t="s">
        <v>2247</v>
      </c>
      <c r="F976" s="88">
        <v>4</v>
      </c>
      <c r="G976" s="89" t="s">
        <v>2629</v>
      </c>
      <c r="H976" s="137">
        <v>1</v>
      </c>
      <c r="I976" s="150" t="s">
        <v>2630</v>
      </c>
      <c r="J976" s="91">
        <v>1</v>
      </c>
      <c r="K976" s="92" t="s">
        <v>2029</v>
      </c>
      <c r="L976" s="30" t="s">
        <v>969</v>
      </c>
      <c r="M976" s="440">
        <v>5</v>
      </c>
      <c r="N976" s="441">
        <v>0</v>
      </c>
      <c r="O976" s="385" t="s">
        <v>2029</v>
      </c>
      <c r="P976" s="556" t="s">
        <v>2725</v>
      </c>
    </row>
    <row r="977" spans="1:16" s="214" customFormat="1" x14ac:dyDescent="0.3">
      <c r="A977" s="78"/>
      <c r="B977" s="303">
        <v>8</v>
      </c>
      <c r="C977" s="95"/>
      <c r="D977" s="94">
        <v>7</v>
      </c>
      <c r="E977" s="93"/>
      <c r="F977" s="96">
        <v>4</v>
      </c>
      <c r="G977" s="97"/>
      <c r="H977" s="141">
        <v>1</v>
      </c>
      <c r="I977" s="138"/>
      <c r="J977" s="100">
        <v>2</v>
      </c>
      <c r="K977" s="101" t="s">
        <v>2030</v>
      </c>
      <c r="L977" s="2" t="s">
        <v>970</v>
      </c>
      <c r="M977" s="63">
        <v>5</v>
      </c>
      <c r="N977" s="62">
        <v>0</v>
      </c>
      <c r="O977" s="376" t="s">
        <v>2030</v>
      </c>
      <c r="P977" s="557" t="s">
        <v>2725</v>
      </c>
    </row>
    <row r="978" spans="1:16" s="214" customFormat="1" x14ac:dyDescent="0.3">
      <c r="A978" s="78"/>
      <c r="B978" s="303">
        <v>8</v>
      </c>
      <c r="C978" s="95"/>
      <c r="D978" s="94">
        <v>7</v>
      </c>
      <c r="E978" s="93"/>
      <c r="F978" s="96">
        <v>4</v>
      </c>
      <c r="G978" s="97"/>
      <c r="H978" s="141">
        <v>1</v>
      </c>
      <c r="I978" s="138"/>
      <c r="J978" s="100">
        <v>3</v>
      </c>
      <c r="K978" s="101" t="s">
        <v>2031</v>
      </c>
      <c r="L978" s="2" t="s">
        <v>971</v>
      </c>
      <c r="M978" s="63">
        <v>5</v>
      </c>
      <c r="N978" s="62">
        <v>0</v>
      </c>
      <c r="O978" s="376" t="s">
        <v>2031</v>
      </c>
      <c r="P978" s="557" t="s">
        <v>2725</v>
      </c>
    </row>
    <row r="979" spans="1:16" s="214" customFormat="1" x14ac:dyDescent="0.3">
      <c r="A979" s="78"/>
      <c r="B979" s="303">
        <v>8</v>
      </c>
      <c r="C979" s="95"/>
      <c r="D979" s="94">
        <v>7</v>
      </c>
      <c r="E979" s="93"/>
      <c r="F979" s="96">
        <v>4</v>
      </c>
      <c r="G979" s="97"/>
      <c r="H979" s="141">
        <v>1</v>
      </c>
      <c r="I979" s="138"/>
      <c r="J979" s="100">
        <v>4</v>
      </c>
      <c r="K979" s="101" t="s">
        <v>2032</v>
      </c>
      <c r="L979" s="2" t="s">
        <v>972</v>
      </c>
      <c r="M979" s="63">
        <v>5</v>
      </c>
      <c r="N979" s="62">
        <v>0</v>
      </c>
      <c r="O979" s="376" t="s">
        <v>2032</v>
      </c>
      <c r="P979" s="557" t="s">
        <v>2725</v>
      </c>
    </row>
    <row r="980" spans="1:16" s="214" customFormat="1" x14ac:dyDescent="0.3">
      <c r="A980" s="78"/>
      <c r="B980" s="303">
        <v>8</v>
      </c>
      <c r="C980" s="95"/>
      <c r="D980" s="94">
        <v>7</v>
      </c>
      <c r="E980" s="93"/>
      <c r="F980" s="96">
        <v>4</v>
      </c>
      <c r="G980" s="97"/>
      <c r="H980" s="141">
        <v>1</v>
      </c>
      <c r="I980" s="138"/>
      <c r="J980" s="100">
        <v>5</v>
      </c>
      <c r="K980" s="101" t="s">
        <v>2033</v>
      </c>
      <c r="L980" s="2" t="s">
        <v>973</v>
      </c>
      <c r="M980" s="63">
        <v>5</v>
      </c>
      <c r="N980" s="62">
        <v>0</v>
      </c>
      <c r="O980" s="376" t="s">
        <v>2033</v>
      </c>
      <c r="P980" s="557" t="s">
        <v>2725</v>
      </c>
    </row>
    <row r="981" spans="1:16" s="214" customFormat="1" ht="17.25" thickBot="1" x14ac:dyDescent="0.35">
      <c r="A981" s="78"/>
      <c r="B981" s="303">
        <v>8</v>
      </c>
      <c r="C981" s="95"/>
      <c r="D981" s="94">
        <v>7</v>
      </c>
      <c r="E981" s="93"/>
      <c r="F981" s="96">
        <v>4</v>
      </c>
      <c r="G981" s="97"/>
      <c r="H981" s="144">
        <v>1</v>
      </c>
      <c r="I981" s="138"/>
      <c r="J981" s="105">
        <v>6</v>
      </c>
      <c r="K981" s="106" t="s">
        <v>2034</v>
      </c>
      <c r="L981" s="10" t="s">
        <v>974</v>
      </c>
      <c r="M981" s="66">
        <v>5</v>
      </c>
      <c r="N981" s="67">
        <v>0</v>
      </c>
      <c r="O981" s="378" t="s">
        <v>2034</v>
      </c>
      <c r="P981" s="558" t="s">
        <v>2725</v>
      </c>
    </row>
    <row r="982" spans="1:16" s="214" customFormat="1" ht="30.75" thickBot="1" x14ac:dyDescent="0.35">
      <c r="A982" s="78"/>
      <c r="B982" s="303">
        <v>8</v>
      </c>
      <c r="C982" s="95" t="s">
        <v>2247</v>
      </c>
      <c r="D982" s="94">
        <v>7</v>
      </c>
      <c r="E982" s="93" t="s">
        <v>2247</v>
      </c>
      <c r="F982" s="88">
        <v>5</v>
      </c>
      <c r="G982" s="89" t="s">
        <v>2631</v>
      </c>
      <c r="H982" s="88">
        <v>1</v>
      </c>
      <c r="I982" s="219" t="s">
        <v>2632</v>
      </c>
      <c r="J982" s="252">
        <v>1</v>
      </c>
      <c r="K982" s="215" t="s">
        <v>2035</v>
      </c>
      <c r="L982" s="24" t="s">
        <v>975</v>
      </c>
      <c r="M982" s="438">
        <v>5</v>
      </c>
      <c r="N982" s="439">
        <v>0</v>
      </c>
      <c r="O982" s="394" t="s">
        <v>2035</v>
      </c>
      <c r="P982" s="448" t="s">
        <v>2727</v>
      </c>
    </row>
    <row r="983" spans="1:16" s="214" customFormat="1" ht="30.75" thickBot="1" x14ac:dyDescent="0.35">
      <c r="A983" s="78"/>
      <c r="B983" s="303">
        <v>8</v>
      </c>
      <c r="C983" s="95"/>
      <c r="D983" s="94">
        <v>7</v>
      </c>
      <c r="E983" s="93"/>
      <c r="F983" s="116">
        <v>5</v>
      </c>
      <c r="G983" s="97"/>
      <c r="H983" s="141">
        <v>2</v>
      </c>
      <c r="I983" s="150" t="s">
        <v>2018</v>
      </c>
      <c r="J983" s="88">
        <v>2</v>
      </c>
      <c r="K983" s="92" t="s">
        <v>2036</v>
      </c>
      <c r="L983" s="30" t="s">
        <v>976</v>
      </c>
      <c r="M983" s="440">
        <v>5</v>
      </c>
      <c r="N983" s="441">
        <v>0</v>
      </c>
      <c r="O983" s="385" t="s">
        <v>2036</v>
      </c>
      <c r="P983" s="575" t="s">
        <v>2727</v>
      </c>
    </row>
    <row r="984" spans="1:16" s="214" customFormat="1" ht="30.75" thickBot="1" x14ac:dyDescent="0.35">
      <c r="A984" s="78"/>
      <c r="B984" s="303">
        <v>8</v>
      </c>
      <c r="C984" s="95"/>
      <c r="D984" s="94">
        <v>7</v>
      </c>
      <c r="E984" s="93"/>
      <c r="F984" s="131">
        <v>5</v>
      </c>
      <c r="G984" s="97"/>
      <c r="H984" s="141">
        <v>3</v>
      </c>
      <c r="I984" s="138"/>
      <c r="J984" s="102">
        <v>4</v>
      </c>
      <c r="K984" s="210" t="s">
        <v>2037</v>
      </c>
      <c r="L984" s="31" t="s">
        <v>977</v>
      </c>
      <c r="M984" s="443">
        <v>5</v>
      </c>
      <c r="N984" s="444">
        <v>0</v>
      </c>
      <c r="O984" s="437" t="s">
        <v>2037</v>
      </c>
      <c r="P984" s="577" t="s">
        <v>2727</v>
      </c>
    </row>
    <row r="985" spans="1:16" s="214" customFormat="1" ht="17.25" thickBot="1" x14ac:dyDescent="0.35">
      <c r="A985" s="78"/>
      <c r="B985" s="303">
        <v>8</v>
      </c>
      <c r="C985" s="95"/>
      <c r="D985" s="94">
        <v>7</v>
      </c>
      <c r="E985" s="93"/>
      <c r="F985" s="117">
        <v>5</v>
      </c>
      <c r="G985" s="97"/>
      <c r="H985" s="141">
        <v>3</v>
      </c>
      <c r="I985" s="150" t="s">
        <v>2038</v>
      </c>
      <c r="J985" s="100">
        <v>5</v>
      </c>
      <c r="K985" s="101" t="s">
        <v>2038</v>
      </c>
      <c r="L985" s="14" t="s">
        <v>978</v>
      </c>
      <c r="M985" s="433">
        <v>5</v>
      </c>
      <c r="N985" s="434">
        <v>0</v>
      </c>
      <c r="O985" s="383" t="s">
        <v>2038</v>
      </c>
      <c r="P985" s="442" t="s">
        <v>2727</v>
      </c>
    </row>
    <row r="986" spans="1:16" s="214" customFormat="1" ht="17.25" thickBot="1" x14ac:dyDescent="0.35">
      <c r="A986" s="78"/>
      <c r="B986" s="303">
        <v>8</v>
      </c>
      <c r="C986" s="95"/>
      <c r="D986" s="94">
        <v>7</v>
      </c>
      <c r="E986" s="93"/>
      <c r="F986" s="197">
        <v>5</v>
      </c>
      <c r="G986" s="97"/>
      <c r="H986" s="208">
        <v>3</v>
      </c>
      <c r="I986" s="138"/>
      <c r="J986" s="179">
        <v>6</v>
      </c>
      <c r="K986" s="210" t="s">
        <v>2039</v>
      </c>
      <c r="L986" s="14" t="s">
        <v>979</v>
      </c>
      <c r="M986" s="433">
        <v>5</v>
      </c>
      <c r="N986" s="434">
        <v>0</v>
      </c>
      <c r="O986" s="383" t="s">
        <v>2039</v>
      </c>
      <c r="P986" s="529" t="s">
        <v>2727</v>
      </c>
    </row>
    <row r="987" spans="1:16" s="214" customFormat="1" ht="30" x14ac:dyDescent="0.3">
      <c r="A987" s="78"/>
      <c r="B987" s="303">
        <v>8</v>
      </c>
      <c r="C987" s="95" t="s">
        <v>2247</v>
      </c>
      <c r="D987" s="94">
        <v>7</v>
      </c>
      <c r="E987" s="93" t="s">
        <v>2247</v>
      </c>
      <c r="F987" s="88">
        <v>6</v>
      </c>
      <c r="G987" s="89" t="s">
        <v>2633</v>
      </c>
      <c r="H987" s="137">
        <v>1</v>
      </c>
      <c r="I987" s="150" t="s">
        <v>2040</v>
      </c>
      <c r="J987" s="91">
        <v>1</v>
      </c>
      <c r="K987" s="92" t="s">
        <v>2040</v>
      </c>
      <c r="L987" s="1" t="s">
        <v>980</v>
      </c>
      <c r="M987" s="72">
        <v>5</v>
      </c>
      <c r="N987" s="73">
        <v>0</v>
      </c>
      <c r="O987" s="382" t="s">
        <v>2040</v>
      </c>
      <c r="P987" s="582" t="s">
        <v>2726</v>
      </c>
    </row>
    <row r="988" spans="1:16" s="214" customFormat="1" ht="17.25" thickBot="1" x14ac:dyDescent="0.35">
      <c r="A988" s="78"/>
      <c r="B988" s="303">
        <v>8</v>
      </c>
      <c r="C988" s="95"/>
      <c r="D988" s="94">
        <v>7</v>
      </c>
      <c r="E988" s="93"/>
      <c r="F988" s="96">
        <v>6</v>
      </c>
      <c r="G988" s="97"/>
      <c r="H988" s="208">
        <v>1</v>
      </c>
      <c r="I988" s="145"/>
      <c r="J988" s="227">
        <v>2</v>
      </c>
      <c r="K988" s="196" t="s">
        <v>2041</v>
      </c>
      <c r="L988" s="10" t="s">
        <v>981</v>
      </c>
      <c r="M988" s="66">
        <v>5</v>
      </c>
      <c r="N988" s="67">
        <v>0</v>
      </c>
      <c r="O988" s="378" t="s">
        <v>2041</v>
      </c>
      <c r="P988" s="584" t="s">
        <v>2726</v>
      </c>
    </row>
    <row r="989" spans="1:16" s="214" customFormat="1" x14ac:dyDescent="0.3">
      <c r="A989" s="78"/>
      <c r="B989" s="303">
        <v>8</v>
      </c>
      <c r="C989" s="95"/>
      <c r="D989" s="94">
        <v>7</v>
      </c>
      <c r="E989" s="93"/>
      <c r="F989" s="96">
        <v>6</v>
      </c>
      <c r="G989" s="97"/>
      <c r="H989" s="100">
        <v>2</v>
      </c>
      <c r="I989" s="99" t="s">
        <v>2042</v>
      </c>
      <c r="J989" s="220">
        <v>7</v>
      </c>
      <c r="K989" s="101" t="s">
        <v>2042</v>
      </c>
      <c r="L989" s="11" t="s">
        <v>982</v>
      </c>
      <c r="M989" s="68">
        <v>5</v>
      </c>
      <c r="N989" s="64">
        <v>0</v>
      </c>
      <c r="O989" s="379" t="s">
        <v>2042</v>
      </c>
      <c r="P989" s="582" t="s">
        <v>2726</v>
      </c>
    </row>
    <row r="990" spans="1:16" s="214" customFormat="1" x14ac:dyDescent="0.3">
      <c r="A990" s="78"/>
      <c r="B990" s="303">
        <v>8</v>
      </c>
      <c r="C990" s="95"/>
      <c r="D990" s="94">
        <v>7</v>
      </c>
      <c r="E990" s="93"/>
      <c r="F990" s="96">
        <v>6</v>
      </c>
      <c r="G990" s="97"/>
      <c r="H990" s="100">
        <v>3</v>
      </c>
      <c r="I990" s="156" t="s">
        <v>2043</v>
      </c>
      <c r="J990" s="151">
        <v>8</v>
      </c>
      <c r="K990" s="152" t="s">
        <v>2043</v>
      </c>
      <c r="L990" s="2" t="s">
        <v>983</v>
      </c>
      <c r="M990" s="63">
        <v>5</v>
      </c>
      <c r="N990" s="62">
        <v>0</v>
      </c>
      <c r="O990" s="376" t="s">
        <v>2043</v>
      </c>
      <c r="P990" s="585" t="s">
        <v>2726</v>
      </c>
    </row>
    <row r="991" spans="1:16" s="214" customFormat="1" ht="17.25" thickBot="1" x14ac:dyDescent="0.35">
      <c r="A991" s="78"/>
      <c r="B991" s="303">
        <v>8</v>
      </c>
      <c r="C991" s="95"/>
      <c r="D991" s="94">
        <v>7</v>
      </c>
      <c r="E991" s="93"/>
      <c r="F991" s="102">
        <v>6</v>
      </c>
      <c r="G991" s="97"/>
      <c r="H991" s="105">
        <v>4</v>
      </c>
      <c r="I991" s="158" t="s">
        <v>2018</v>
      </c>
      <c r="J991" s="119">
        <v>9</v>
      </c>
      <c r="K991" s="120" t="s">
        <v>2018</v>
      </c>
      <c r="L991" s="12" t="s">
        <v>984</v>
      </c>
      <c r="M991" s="69">
        <v>5</v>
      </c>
      <c r="N991" s="65">
        <v>0</v>
      </c>
      <c r="O991" s="380" t="s">
        <v>2018</v>
      </c>
      <c r="P991" s="584" t="s">
        <v>2726</v>
      </c>
    </row>
    <row r="992" spans="1:16" s="214" customFormat="1" ht="30" x14ac:dyDescent="0.3">
      <c r="A992" s="78"/>
      <c r="B992" s="303">
        <v>8</v>
      </c>
      <c r="C992" s="95" t="s">
        <v>2247</v>
      </c>
      <c r="D992" s="94">
        <v>7</v>
      </c>
      <c r="E992" s="93" t="s">
        <v>2247</v>
      </c>
      <c r="F992" s="98">
        <v>7</v>
      </c>
      <c r="G992" s="89" t="s">
        <v>2634</v>
      </c>
      <c r="H992" s="264">
        <v>1</v>
      </c>
      <c r="I992" s="150" t="s">
        <v>2635</v>
      </c>
      <c r="J992" s="258">
        <v>1</v>
      </c>
      <c r="K992" s="92" t="s">
        <v>2044</v>
      </c>
      <c r="L992" s="11" t="s">
        <v>985</v>
      </c>
      <c r="M992" s="68">
        <v>5</v>
      </c>
      <c r="N992" s="64">
        <v>0</v>
      </c>
      <c r="O992" s="379" t="s">
        <v>2044</v>
      </c>
      <c r="P992" s="575" t="s">
        <v>2727</v>
      </c>
    </row>
    <row r="993" spans="1:16" s="214" customFormat="1" x14ac:dyDescent="0.3">
      <c r="A993" s="78"/>
      <c r="B993" s="303">
        <v>8</v>
      </c>
      <c r="C993" s="95"/>
      <c r="D993" s="94">
        <v>7</v>
      </c>
      <c r="E993" s="93"/>
      <c r="F993" s="96">
        <v>7</v>
      </c>
      <c r="G993" s="97"/>
      <c r="H993" s="217">
        <v>1</v>
      </c>
      <c r="I993" s="138"/>
      <c r="J993" s="151">
        <v>2</v>
      </c>
      <c r="K993" s="152" t="s">
        <v>1940</v>
      </c>
      <c r="L993" s="2" t="s">
        <v>986</v>
      </c>
      <c r="M993" s="63">
        <v>5</v>
      </c>
      <c r="N993" s="62">
        <v>0</v>
      </c>
      <c r="O993" s="376" t="s">
        <v>1940</v>
      </c>
      <c r="P993" s="576" t="s">
        <v>2727</v>
      </c>
    </row>
    <row r="994" spans="1:16" s="214" customFormat="1" x14ac:dyDescent="0.3">
      <c r="A994" s="78"/>
      <c r="B994" s="303">
        <v>8</v>
      </c>
      <c r="C994" s="95"/>
      <c r="D994" s="94">
        <v>7</v>
      </c>
      <c r="E994" s="93"/>
      <c r="F994" s="96">
        <v>7</v>
      </c>
      <c r="G994" s="97"/>
      <c r="H994" s="217">
        <v>1</v>
      </c>
      <c r="I994" s="138"/>
      <c r="J994" s="151">
        <v>3</v>
      </c>
      <c r="K994" s="152" t="s">
        <v>2045</v>
      </c>
      <c r="L994" s="2" t="s">
        <v>987</v>
      </c>
      <c r="M994" s="63">
        <v>5</v>
      </c>
      <c r="N994" s="62">
        <v>0</v>
      </c>
      <c r="O994" s="376" t="s">
        <v>2045</v>
      </c>
      <c r="P994" s="576" t="s">
        <v>2727</v>
      </c>
    </row>
    <row r="995" spans="1:16" s="214" customFormat="1" x14ac:dyDescent="0.3">
      <c r="A995" s="78"/>
      <c r="B995" s="303">
        <v>8</v>
      </c>
      <c r="C995" s="95"/>
      <c r="D995" s="94">
        <v>7</v>
      </c>
      <c r="E995" s="93"/>
      <c r="F995" s="96">
        <v>7</v>
      </c>
      <c r="G995" s="97"/>
      <c r="H995" s="217">
        <v>1</v>
      </c>
      <c r="I995" s="138"/>
      <c r="J995" s="151">
        <v>6</v>
      </c>
      <c r="K995" s="152" t="s">
        <v>2046</v>
      </c>
      <c r="L995" s="2" t="s">
        <v>988</v>
      </c>
      <c r="M995" s="63">
        <v>5</v>
      </c>
      <c r="N995" s="62">
        <v>0</v>
      </c>
      <c r="O995" s="376" t="s">
        <v>2046</v>
      </c>
      <c r="P995" s="576" t="s">
        <v>2727</v>
      </c>
    </row>
    <row r="996" spans="1:16" s="214" customFormat="1" x14ac:dyDescent="0.3">
      <c r="A996" s="78"/>
      <c r="B996" s="303">
        <v>8</v>
      </c>
      <c r="C996" s="95"/>
      <c r="D996" s="94">
        <v>7</v>
      </c>
      <c r="E996" s="93"/>
      <c r="F996" s="96">
        <v>7</v>
      </c>
      <c r="G996" s="97"/>
      <c r="H996" s="217">
        <v>1</v>
      </c>
      <c r="I996" s="138"/>
      <c r="J996" s="151">
        <v>7</v>
      </c>
      <c r="K996" s="152" t="s">
        <v>2047</v>
      </c>
      <c r="L996" s="2" t="s">
        <v>989</v>
      </c>
      <c r="M996" s="63">
        <v>5</v>
      </c>
      <c r="N996" s="62">
        <v>0</v>
      </c>
      <c r="O996" s="376" t="s">
        <v>2047</v>
      </c>
      <c r="P996" s="576" t="s">
        <v>2727</v>
      </c>
    </row>
    <row r="997" spans="1:16" s="214" customFormat="1" x14ac:dyDescent="0.3">
      <c r="A997" s="78"/>
      <c r="B997" s="303">
        <v>8</v>
      </c>
      <c r="C997" s="95"/>
      <c r="D997" s="94">
        <v>7</v>
      </c>
      <c r="E997" s="93"/>
      <c r="F997" s="96">
        <v>7</v>
      </c>
      <c r="G997" s="97"/>
      <c r="H997" s="217">
        <v>1</v>
      </c>
      <c r="I997" s="138"/>
      <c r="J997" s="151">
        <v>8</v>
      </c>
      <c r="K997" s="152" t="s">
        <v>1787</v>
      </c>
      <c r="L997" s="2" t="s">
        <v>990</v>
      </c>
      <c r="M997" s="63">
        <v>5</v>
      </c>
      <c r="N997" s="62">
        <v>0</v>
      </c>
      <c r="O997" s="376" t="s">
        <v>1787</v>
      </c>
      <c r="P997" s="576" t="s">
        <v>2727</v>
      </c>
    </row>
    <row r="998" spans="1:16" s="214" customFormat="1" x14ac:dyDescent="0.3">
      <c r="A998" s="78"/>
      <c r="B998" s="303">
        <v>8</v>
      </c>
      <c r="C998" s="95"/>
      <c r="D998" s="94">
        <v>7</v>
      </c>
      <c r="E998" s="93"/>
      <c r="F998" s="96">
        <v>7</v>
      </c>
      <c r="G998" s="97"/>
      <c r="H998" s="217">
        <v>1</v>
      </c>
      <c r="I998" s="138"/>
      <c r="J998" s="151">
        <v>10</v>
      </c>
      <c r="K998" s="152" t="s">
        <v>2048</v>
      </c>
      <c r="L998" s="2" t="s">
        <v>991</v>
      </c>
      <c r="M998" s="63">
        <v>5</v>
      </c>
      <c r="N998" s="62">
        <v>0</v>
      </c>
      <c r="O998" s="376" t="s">
        <v>2048</v>
      </c>
      <c r="P998" s="576" t="s">
        <v>2727</v>
      </c>
    </row>
    <row r="999" spans="1:16" s="214" customFormat="1" ht="17.25" thickBot="1" x14ac:dyDescent="0.35">
      <c r="A999" s="78"/>
      <c r="B999" s="303">
        <v>8</v>
      </c>
      <c r="C999" s="95"/>
      <c r="D999" s="94">
        <v>7</v>
      </c>
      <c r="E999" s="93"/>
      <c r="F999" s="96">
        <v>7</v>
      </c>
      <c r="G999" s="97"/>
      <c r="H999" s="217">
        <v>1</v>
      </c>
      <c r="I999" s="145"/>
      <c r="J999" s="119">
        <v>11</v>
      </c>
      <c r="K999" s="120" t="s">
        <v>2009</v>
      </c>
      <c r="L999" s="12" t="s">
        <v>992</v>
      </c>
      <c r="M999" s="69">
        <v>5</v>
      </c>
      <c r="N999" s="65">
        <v>0</v>
      </c>
      <c r="O999" s="380" t="s">
        <v>2009</v>
      </c>
      <c r="P999" s="577" t="s">
        <v>2727</v>
      </c>
    </row>
    <row r="1000" spans="1:16" s="214" customFormat="1" ht="17.25" thickBot="1" x14ac:dyDescent="0.35">
      <c r="A1000" s="78"/>
      <c r="B1000" s="303">
        <v>8</v>
      </c>
      <c r="C1000" s="95"/>
      <c r="D1000" s="94">
        <v>7</v>
      </c>
      <c r="E1000" s="93"/>
      <c r="F1000" s="116">
        <v>7</v>
      </c>
      <c r="G1000" s="97"/>
      <c r="H1000" s="172">
        <v>2</v>
      </c>
      <c r="I1000" s="138" t="s">
        <v>2018</v>
      </c>
      <c r="J1000" s="305"/>
      <c r="K1000" s="192"/>
      <c r="L1000" s="21" t="s">
        <v>993</v>
      </c>
      <c r="M1000" s="519">
        <v>4</v>
      </c>
      <c r="N1000" s="520">
        <v>0</v>
      </c>
      <c r="O1000" s="390" t="s">
        <v>2018</v>
      </c>
      <c r="P1000" s="448" t="s">
        <v>2727</v>
      </c>
    </row>
    <row r="1001" spans="1:16" s="214" customFormat="1" x14ac:dyDescent="0.3">
      <c r="A1001" s="78"/>
      <c r="B1001" s="303">
        <v>8</v>
      </c>
      <c r="C1001" s="95" t="s">
        <v>2247</v>
      </c>
      <c r="D1001" s="94">
        <v>7</v>
      </c>
      <c r="E1001" s="93" t="s">
        <v>2247</v>
      </c>
      <c r="F1001" s="88">
        <v>8</v>
      </c>
      <c r="G1001" s="89" t="s">
        <v>2636</v>
      </c>
      <c r="H1001" s="137">
        <v>1</v>
      </c>
      <c r="I1001" s="150" t="s">
        <v>2637</v>
      </c>
      <c r="J1001" s="91">
        <v>1</v>
      </c>
      <c r="K1001" s="588" t="s">
        <v>2049</v>
      </c>
      <c r="L1001" s="56" t="s">
        <v>994</v>
      </c>
      <c r="M1001" s="591">
        <v>5</v>
      </c>
      <c r="N1001" s="592">
        <v>0</v>
      </c>
      <c r="O1001" s="593" t="s">
        <v>2049</v>
      </c>
      <c r="P1001" s="582" t="s">
        <v>2726</v>
      </c>
    </row>
    <row r="1002" spans="1:16" s="214" customFormat="1" x14ac:dyDescent="0.3">
      <c r="A1002" s="78"/>
      <c r="B1002" s="303">
        <v>8</v>
      </c>
      <c r="C1002" s="95"/>
      <c r="D1002" s="94">
        <v>7</v>
      </c>
      <c r="E1002" s="93"/>
      <c r="F1002" s="98">
        <v>8</v>
      </c>
      <c r="G1002" s="97"/>
      <c r="H1002" s="141">
        <v>1</v>
      </c>
      <c r="I1002" s="138"/>
      <c r="J1002" s="100">
        <v>9</v>
      </c>
      <c r="K1002" s="589" t="s">
        <v>2050</v>
      </c>
      <c r="L1002" s="57" t="s">
        <v>995</v>
      </c>
      <c r="M1002" s="63">
        <v>5</v>
      </c>
      <c r="N1002" s="62">
        <v>0</v>
      </c>
      <c r="O1002" s="376" t="s">
        <v>2050</v>
      </c>
      <c r="P1002" s="585" t="s">
        <v>2726</v>
      </c>
    </row>
    <row r="1003" spans="1:16" s="214" customFormat="1" ht="15.75" customHeight="1" thickBot="1" x14ac:dyDescent="0.35">
      <c r="A1003" s="78"/>
      <c r="B1003" s="303">
        <v>8</v>
      </c>
      <c r="C1003" s="95"/>
      <c r="D1003" s="94">
        <v>7</v>
      </c>
      <c r="E1003" s="93"/>
      <c r="F1003" s="98">
        <v>8</v>
      </c>
      <c r="G1003" s="97"/>
      <c r="H1003" s="208">
        <v>1</v>
      </c>
      <c r="I1003" s="145"/>
      <c r="J1003" s="227">
        <v>10</v>
      </c>
      <c r="K1003" s="590" t="s">
        <v>2051</v>
      </c>
      <c r="L1003" s="58" t="s">
        <v>996</v>
      </c>
      <c r="M1003" s="594">
        <v>5</v>
      </c>
      <c r="N1003" s="595">
        <v>0</v>
      </c>
      <c r="O1003" s="596" t="s">
        <v>2051</v>
      </c>
      <c r="P1003" s="583" t="s">
        <v>2726</v>
      </c>
    </row>
    <row r="1004" spans="1:16" s="214" customFormat="1" ht="17.25" thickBot="1" x14ac:dyDescent="0.35">
      <c r="A1004" s="78"/>
      <c r="B1004" s="303">
        <v>8</v>
      </c>
      <c r="C1004" s="95"/>
      <c r="D1004" s="94">
        <v>7</v>
      </c>
      <c r="E1004" s="93"/>
      <c r="F1004" s="96">
        <v>8</v>
      </c>
      <c r="G1004" s="97"/>
      <c r="H1004" s="117">
        <v>2</v>
      </c>
      <c r="I1004" s="181" t="s">
        <v>2052</v>
      </c>
      <c r="J1004" s="227">
        <v>2</v>
      </c>
      <c r="K1004" s="590" t="s">
        <v>2052</v>
      </c>
      <c r="L1004" s="59" t="s">
        <v>997</v>
      </c>
      <c r="M1004" s="597">
        <v>5</v>
      </c>
      <c r="N1004" s="598">
        <v>0</v>
      </c>
      <c r="O1004" s="599" t="s">
        <v>2052</v>
      </c>
      <c r="P1004" s="600" t="s">
        <v>2726</v>
      </c>
    </row>
    <row r="1005" spans="1:16" s="214" customFormat="1" x14ac:dyDescent="0.3">
      <c r="A1005" s="78"/>
      <c r="B1005" s="303">
        <v>8</v>
      </c>
      <c r="C1005" s="95"/>
      <c r="D1005" s="94">
        <v>7</v>
      </c>
      <c r="E1005" s="93"/>
      <c r="F1005" s="96">
        <v>8</v>
      </c>
      <c r="G1005" s="97"/>
      <c r="H1005" s="98">
        <v>3</v>
      </c>
      <c r="I1005" s="99" t="s">
        <v>1845</v>
      </c>
      <c r="J1005" s="100">
        <v>3</v>
      </c>
      <c r="K1005" s="101" t="s">
        <v>1845</v>
      </c>
      <c r="L1005" s="1" t="s">
        <v>998</v>
      </c>
      <c r="M1005" s="72">
        <v>5</v>
      </c>
      <c r="N1005" s="73">
        <v>0</v>
      </c>
      <c r="O1005" s="382" t="s">
        <v>1845</v>
      </c>
      <c r="P1005" s="582" t="s">
        <v>2726</v>
      </c>
    </row>
    <row r="1006" spans="1:16" s="214" customFormat="1" x14ac:dyDescent="0.3">
      <c r="A1006" s="78"/>
      <c r="B1006" s="303">
        <v>8</v>
      </c>
      <c r="C1006" s="95"/>
      <c r="D1006" s="94">
        <v>7</v>
      </c>
      <c r="E1006" s="93"/>
      <c r="F1006" s="96">
        <v>8</v>
      </c>
      <c r="G1006" s="97"/>
      <c r="H1006" s="98">
        <v>4</v>
      </c>
      <c r="I1006" s="156" t="s">
        <v>2053</v>
      </c>
      <c r="J1006" s="142">
        <v>4</v>
      </c>
      <c r="K1006" s="152" t="s">
        <v>2053</v>
      </c>
      <c r="L1006" s="2" t="s">
        <v>999</v>
      </c>
      <c r="M1006" s="63">
        <v>5</v>
      </c>
      <c r="N1006" s="62">
        <v>0</v>
      </c>
      <c r="O1006" s="376" t="s">
        <v>2053</v>
      </c>
      <c r="P1006" s="585" t="s">
        <v>2726</v>
      </c>
    </row>
    <row r="1007" spans="1:16" s="214" customFormat="1" x14ac:dyDescent="0.3">
      <c r="A1007" s="78"/>
      <c r="B1007" s="303">
        <v>8</v>
      </c>
      <c r="C1007" s="95"/>
      <c r="D1007" s="94">
        <v>7</v>
      </c>
      <c r="E1007" s="93"/>
      <c r="F1007" s="96">
        <v>8</v>
      </c>
      <c r="G1007" s="97"/>
      <c r="H1007" s="98">
        <v>5</v>
      </c>
      <c r="I1007" s="156" t="s">
        <v>2054</v>
      </c>
      <c r="J1007" s="142">
        <v>5</v>
      </c>
      <c r="K1007" s="152" t="s">
        <v>2054</v>
      </c>
      <c r="L1007" s="2" t="s">
        <v>1000</v>
      </c>
      <c r="M1007" s="63">
        <v>5</v>
      </c>
      <c r="N1007" s="62">
        <v>0</v>
      </c>
      <c r="O1007" s="376" t="s">
        <v>2054</v>
      </c>
      <c r="P1007" s="585" t="s">
        <v>2726</v>
      </c>
    </row>
    <row r="1008" spans="1:16" s="214" customFormat="1" x14ac:dyDescent="0.3">
      <c r="A1008" s="78"/>
      <c r="B1008" s="303">
        <v>8</v>
      </c>
      <c r="C1008" s="95"/>
      <c r="D1008" s="94">
        <v>7</v>
      </c>
      <c r="E1008" s="93"/>
      <c r="F1008" s="96">
        <v>8</v>
      </c>
      <c r="G1008" s="97"/>
      <c r="H1008" s="98">
        <v>6</v>
      </c>
      <c r="I1008" s="156" t="s">
        <v>1849</v>
      </c>
      <c r="J1008" s="142">
        <v>6</v>
      </c>
      <c r="K1008" s="152" t="s">
        <v>1849</v>
      </c>
      <c r="L1008" s="2" t="s">
        <v>1001</v>
      </c>
      <c r="M1008" s="63">
        <v>5</v>
      </c>
      <c r="N1008" s="62">
        <v>0</v>
      </c>
      <c r="O1008" s="376" t="s">
        <v>1849</v>
      </c>
      <c r="P1008" s="585" t="s">
        <v>2726</v>
      </c>
    </row>
    <row r="1009" spans="1:16" s="214" customFormat="1" x14ac:dyDescent="0.3">
      <c r="A1009" s="78"/>
      <c r="B1009" s="303">
        <v>8</v>
      </c>
      <c r="C1009" s="95"/>
      <c r="D1009" s="94">
        <v>7</v>
      </c>
      <c r="E1009" s="93"/>
      <c r="F1009" s="96">
        <v>8</v>
      </c>
      <c r="G1009" s="97"/>
      <c r="H1009" s="98">
        <v>7</v>
      </c>
      <c r="I1009" s="156" t="s">
        <v>1850</v>
      </c>
      <c r="J1009" s="142">
        <v>7</v>
      </c>
      <c r="K1009" s="152" t="s">
        <v>1850</v>
      </c>
      <c r="L1009" s="2" t="s">
        <v>1002</v>
      </c>
      <c r="M1009" s="63">
        <v>5</v>
      </c>
      <c r="N1009" s="62">
        <v>0</v>
      </c>
      <c r="O1009" s="376" t="s">
        <v>1850</v>
      </c>
      <c r="P1009" s="585" t="s">
        <v>2726</v>
      </c>
    </row>
    <row r="1010" spans="1:16" s="214" customFormat="1" ht="17.25" thickBot="1" x14ac:dyDescent="0.35">
      <c r="A1010" s="78"/>
      <c r="B1010" s="303">
        <v>8</v>
      </c>
      <c r="C1010" s="95"/>
      <c r="D1010" s="94">
        <v>7</v>
      </c>
      <c r="E1010" s="93"/>
      <c r="F1010" s="116">
        <v>8</v>
      </c>
      <c r="G1010" s="97"/>
      <c r="H1010" s="117">
        <v>8</v>
      </c>
      <c r="I1010" s="158" t="s">
        <v>2018</v>
      </c>
      <c r="J1010" s="179">
        <v>8</v>
      </c>
      <c r="K1010" s="210" t="s">
        <v>2032</v>
      </c>
      <c r="L1010" s="10" t="s">
        <v>1003</v>
      </c>
      <c r="M1010" s="66">
        <v>5</v>
      </c>
      <c r="N1010" s="67">
        <v>0</v>
      </c>
      <c r="O1010" s="378" t="s">
        <v>2032</v>
      </c>
      <c r="P1010" s="584" t="s">
        <v>2726</v>
      </c>
    </row>
    <row r="1011" spans="1:16" s="214" customFormat="1" ht="26.25" customHeight="1" x14ac:dyDescent="0.3">
      <c r="A1011" s="78"/>
      <c r="B1011" s="303">
        <v>8</v>
      </c>
      <c r="C1011" s="95" t="s">
        <v>2247</v>
      </c>
      <c r="D1011" s="94">
        <v>7</v>
      </c>
      <c r="E1011" s="93" t="s">
        <v>2247</v>
      </c>
      <c r="F1011" s="88">
        <v>9</v>
      </c>
      <c r="G1011" s="89" t="s">
        <v>2638</v>
      </c>
      <c r="H1011" s="137">
        <v>1</v>
      </c>
      <c r="I1011" s="150" t="s">
        <v>2639</v>
      </c>
      <c r="J1011" s="91">
        <v>1</v>
      </c>
      <c r="K1011" s="92" t="s">
        <v>2055</v>
      </c>
      <c r="L1011" s="11" t="s">
        <v>1004</v>
      </c>
      <c r="M1011" s="68">
        <v>5</v>
      </c>
      <c r="N1011" s="64">
        <v>0</v>
      </c>
      <c r="O1011" s="375" t="s">
        <v>2055</v>
      </c>
      <c r="P1011" s="556" t="s">
        <v>2725</v>
      </c>
    </row>
    <row r="1012" spans="1:16" s="214" customFormat="1" x14ac:dyDescent="0.3">
      <c r="A1012" s="78"/>
      <c r="B1012" s="303">
        <v>8</v>
      </c>
      <c r="C1012" s="95"/>
      <c r="D1012" s="94">
        <v>7</v>
      </c>
      <c r="E1012" s="93"/>
      <c r="F1012" s="96">
        <v>9</v>
      </c>
      <c r="G1012" s="97"/>
      <c r="H1012" s="141">
        <v>1</v>
      </c>
      <c r="I1012" s="138"/>
      <c r="J1012" s="100">
        <v>2</v>
      </c>
      <c r="K1012" s="101" t="s">
        <v>2056</v>
      </c>
      <c r="L1012" s="2" t="s">
        <v>1005</v>
      </c>
      <c r="M1012" s="63">
        <v>5</v>
      </c>
      <c r="N1012" s="62">
        <v>0</v>
      </c>
      <c r="O1012" s="376" t="s">
        <v>2056</v>
      </c>
      <c r="P1012" s="557" t="s">
        <v>2725</v>
      </c>
    </row>
    <row r="1013" spans="1:16" s="214" customFormat="1" ht="18" customHeight="1" x14ac:dyDescent="0.3">
      <c r="A1013" s="78"/>
      <c r="B1013" s="303">
        <v>8</v>
      </c>
      <c r="C1013" s="95"/>
      <c r="D1013" s="94">
        <v>7</v>
      </c>
      <c r="E1013" s="93"/>
      <c r="F1013" s="96">
        <v>9</v>
      </c>
      <c r="G1013" s="97"/>
      <c r="H1013" s="141">
        <v>1</v>
      </c>
      <c r="I1013" s="138"/>
      <c r="J1013" s="100">
        <v>4</v>
      </c>
      <c r="K1013" s="101" t="s">
        <v>2051</v>
      </c>
      <c r="L1013" s="2" t="s">
        <v>1006</v>
      </c>
      <c r="M1013" s="63">
        <v>5</v>
      </c>
      <c r="N1013" s="62">
        <v>0</v>
      </c>
      <c r="O1013" s="376" t="s">
        <v>2051</v>
      </c>
      <c r="P1013" s="557" t="s">
        <v>2725</v>
      </c>
    </row>
    <row r="1014" spans="1:16" s="214" customFormat="1" x14ac:dyDescent="0.3">
      <c r="A1014" s="78"/>
      <c r="B1014" s="303">
        <v>8</v>
      </c>
      <c r="C1014" s="95"/>
      <c r="D1014" s="94">
        <v>7</v>
      </c>
      <c r="E1014" s="93"/>
      <c r="F1014" s="96">
        <v>9</v>
      </c>
      <c r="G1014" s="97"/>
      <c r="H1014" s="141">
        <v>1</v>
      </c>
      <c r="I1014" s="138"/>
      <c r="J1014" s="100">
        <v>7</v>
      </c>
      <c r="K1014" s="101" t="s">
        <v>2056</v>
      </c>
      <c r="L1014" s="2" t="s">
        <v>1007</v>
      </c>
      <c r="M1014" s="63">
        <v>5</v>
      </c>
      <c r="N1014" s="62">
        <v>0</v>
      </c>
      <c r="O1014" s="376" t="s">
        <v>2056</v>
      </c>
      <c r="P1014" s="557" t="s">
        <v>2725</v>
      </c>
    </row>
    <row r="1015" spans="1:16" s="214" customFormat="1" x14ac:dyDescent="0.3">
      <c r="A1015" s="78"/>
      <c r="B1015" s="303">
        <v>8</v>
      </c>
      <c r="C1015" s="95"/>
      <c r="D1015" s="94">
        <v>7</v>
      </c>
      <c r="E1015" s="93"/>
      <c r="F1015" s="96">
        <v>9</v>
      </c>
      <c r="G1015" s="97"/>
      <c r="H1015" s="141">
        <v>1</v>
      </c>
      <c r="I1015" s="138"/>
      <c r="J1015" s="100">
        <v>8</v>
      </c>
      <c r="K1015" s="101" t="s">
        <v>2057</v>
      </c>
      <c r="L1015" s="2" t="s">
        <v>1008</v>
      </c>
      <c r="M1015" s="63">
        <v>5</v>
      </c>
      <c r="N1015" s="62">
        <v>0</v>
      </c>
      <c r="O1015" s="376" t="s">
        <v>2057</v>
      </c>
      <c r="P1015" s="557" t="s">
        <v>2725</v>
      </c>
    </row>
    <row r="1016" spans="1:16" s="214" customFormat="1" ht="17.25" thickBot="1" x14ac:dyDescent="0.35">
      <c r="A1016" s="78"/>
      <c r="B1016" s="303">
        <v>8</v>
      </c>
      <c r="C1016" s="95"/>
      <c r="D1016" s="94">
        <v>7</v>
      </c>
      <c r="E1016" s="93"/>
      <c r="F1016" s="96">
        <v>9</v>
      </c>
      <c r="G1016" s="97"/>
      <c r="H1016" s="208">
        <v>1</v>
      </c>
      <c r="I1016" s="145"/>
      <c r="J1016" s="227">
        <v>9</v>
      </c>
      <c r="K1016" s="196" t="s">
        <v>2058</v>
      </c>
      <c r="L1016" s="12" t="s">
        <v>1009</v>
      </c>
      <c r="M1016" s="69">
        <v>5</v>
      </c>
      <c r="N1016" s="65">
        <v>0</v>
      </c>
      <c r="O1016" s="380" t="s">
        <v>2058</v>
      </c>
      <c r="P1016" s="560" t="s">
        <v>2725</v>
      </c>
    </row>
    <row r="1017" spans="1:16" s="214" customFormat="1" x14ac:dyDescent="0.3">
      <c r="A1017" s="78"/>
      <c r="B1017" s="303">
        <v>8</v>
      </c>
      <c r="C1017" s="95"/>
      <c r="D1017" s="94">
        <v>7</v>
      </c>
      <c r="E1017" s="93"/>
      <c r="F1017" s="96">
        <v>9</v>
      </c>
      <c r="G1017" s="97"/>
      <c r="H1017" s="88">
        <v>2</v>
      </c>
      <c r="I1017" s="90" t="s">
        <v>2059</v>
      </c>
      <c r="J1017" s="91"/>
      <c r="K1017" s="92"/>
      <c r="L1017" s="11" t="s">
        <v>1010</v>
      </c>
      <c r="M1017" s="68">
        <v>4</v>
      </c>
      <c r="N1017" s="64">
        <v>0</v>
      </c>
      <c r="O1017" s="379" t="s">
        <v>2059</v>
      </c>
      <c r="P1017" s="556" t="s">
        <v>2725</v>
      </c>
    </row>
    <row r="1018" spans="1:16" s="214" customFormat="1" x14ac:dyDescent="0.3">
      <c r="A1018" s="78"/>
      <c r="B1018" s="303">
        <v>8</v>
      </c>
      <c r="C1018" s="95"/>
      <c r="D1018" s="94">
        <v>7</v>
      </c>
      <c r="E1018" s="93"/>
      <c r="F1018" s="96">
        <v>9</v>
      </c>
      <c r="G1018" s="97"/>
      <c r="H1018" s="98">
        <v>3</v>
      </c>
      <c r="I1018" s="156" t="s">
        <v>2060</v>
      </c>
      <c r="J1018" s="142"/>
      <c r="K1018" s="152"/>
      <c r="L1018" s="2" t="s">
        <v>1011</v>
      </c>
      <c r="M1018" s="63">
        <v>4</v>
      </c>
      <c r="N1018" s="62">
        <v>0</v>
      </c>
      <c r="O1018" s="376" t="s">
        <v>2060</v>
      </c>
      <c r="P1018" s="557" t="s">
        <v>2725</v>
      </c>
    </row>
    <row r="1019" spans="1:16" s="214" customFormat="1" ht="17.25" thickBot="1" x14ac:dyDescent="0.35">
      <c r="A1019" s="78"/>
      <c r="B1019" s="303">
        <v>8</v>
      </c>
      <c r="C1019" s="95"/>
      <c r="D1019" s="94">
        <v>7</v>
      </c>
      <c r="E1019" s="93"/>
      <c r="F1019" s="116">
        <v>9</v>
      </c>
      <c r="G1019" s="97"/>
      <c r="H1019" s="117">
        <v>4</v>
      </c>
      <c r="I1019" s="158" t="s">
        <v>2061</v>
      </c>
      <c r="J1019" s="179">
        <v>3</v>
      </c>
      <c r="K1019" s="210" t="s">
        <v>2061</v>
      </c>
      <c r="L1019" s="12" t="s">
        <v>1012</v>
      </c>
      <c r="M1019" s="69">
        <v>5</v>
      </c>
      <c r="N1019" s="65">
        <v>0</v>
      </c>
      <c r="O1019" s="380" t="s">
        <v>2061</v>
      </c>
      <c r="P1019" s="560" t="s">
        <v>2725</v>
      </c>
    </row>
    <row r="1020" spans="1:16" s="214" customFormat="1" ht="17.25" customHeight="1" x14ac:dyDescent="0.3">
      <c r="A1020" s="78"/>
      <c r="B1020" s="303">
        <v>8</v>
      </c>
      <c r="C1020" s="95" t="s">
        <v>2247</v>
      </c>
      <c r="D1020" s="94">
        <v>7</v>
      </c>
      <c r="E1020" s="93" t="s">
        <v>2247</v>
      </c>
      <c r="F1020" s="88">
        <v>10</v>
      </c>
      <c r="G1020" s="89" t="s">
        <v>2640</v>
      </c>
      <c r="H1020" s="137">
        <v>1</v>
      </c>
      <c r="I1020" s="150" t="s">
        <v>2641</v>
      </c>
      <c r="J1020" s="91">
        <v>1</v>
      </c>
      <c r="K1020" s="92" t="s">
        <v>2062</v>
      </c>
      <c r="L1020" s="1" t="s">
        <v>1013</v>
      </c>
      <c r="M1020" s="72">
        <v>5</v>
      </c>
      <c r="N1020" s="73">
        <v>0</v>
      </c>
      <c r="O1020" s="382" t="s">
        <v>2062</v>
      </c>
      <c r="P1020" s="556" t="s">
        <v>2724</v>
      </c>
    </row>
    <row r="1021" spans="1:16" s="214" customFormat="1" x14ac:dyDescent="0.3">
      <c r="A1021" s="78"/>
      <c r="B1021" s="303">
        <v>8</v>
      </c>
      <c r="C1021" s="95"/>
      <c r="D1021" s="94">
        <v>7</v>
      </c>
      <c r="E1021" s="93"/>
      <c r="F1021" s="96">
        <v>10</v>
      </c>
      <c r="G1021" s="97"/>
      <c r="H1021" s="141">
        <v>1</v>
      </c>
      <c r="I1021" s="138"/>
      <c r="J1021" s="100">
        <v>2</v>
      </c>
      <c r="K1021" s="101" t="s">
        <v>2642</v>
      </c>
      <c r="L1021" s="2" t="s">
        <v>1014</v>
      </c>
      <c r="M1021" s="63">
        <v>5</v>
      </c>
      <c r="N1021" s="62">
        <v>0</v>
      </c>
      <c r="O1021" s="376" t="s">
        <v>2063</v>
      </c>
      <c r="P1021" s="557" t="s">
        <v>2724</v>
      </c>
    </row>
    <row r="1022" spans="1:16" s="214" customFormat="1" x14ac:dyDescent="0.3">
      <c r="A1022" s="78"/>
      <c r="B1022" s="303">
        <v>8</v>
      </c>
      <c r="C1022" s="95"/>
      <c r="D1022" s="94">
        <v>7</v>
      </c>
      <c r="E1022" s="93"/>
      <c r="F1022" s="96">
        <v>10</v>
      </c>
      <c r="G1022" s="97"/>
      <c r="H1022" s="141">
        <v>1</v>
      </c>
      <c r="I1022" s="138"/>
      <c r="J1022" s="100">
        <v>5</v>
      </c>
      <c r="K1022" s="101" t="s">
        <v>2643</v>
      </c>
      <c r="L1022" s="2" t="s">
        <v>1015</v>
      </c>
      <c r="M1022" s="63">
        <v>5</v>
      </c>
      <c r="N1022" s="62">
        <v>0</v>
      </c>
      <c r="O1022" s="376" t="s">
        <v>2064</v>
      </c>
      <c r="P1022" s="557" t="s">
        <v>2724</v>
      </c>
    </row>
    <row r="1023" spans="1:16" s="214" customFormat="1" ht="17.25" thickBot="1" x14ac:dyDescent="0.35">
      <c r="A1023" s="78"/>
      <c r="B1023" s="303">
        <v>8</v>
      </c>
      <c r="C1023" s="95"/>
      <c r="D1023" s="94">
        <v>7</v>
      </c>
      <c r="E1023" s="93"/>
      <c r="F1023" s="96">
        <v>10</v>
      </c>
      <c r="G1023" s="97"/>
      <c r="H1023" s="208">
        <v>1</v>
      </c>
      <c r="I1023" s="145"/>
      <c r="J1023" s="227">
        <v>6</v>
      </c>
      <c r="K1023" s="196" t="s">
        <v>1787</v>
      </c>
      <c r="L1023" s="10" t="s">
        <v>1016</v>
      </c>
      <c r="M1023" s="66">
        <v>5</v>
      </c>
      <c r="N1023" s="67">
        <v>0</v>
      </c>
      <c r="O1023" s="378" t="s">
        <v>1787</v>
      </c>
      <c r="P1023" s="560" t="s">
        <v>2724</v>
      </c>
    </row>
    <row r="1024" spans="1:16" s="214" customFormat="1" x14ac:dyDescent="0.3">
      <c r="A1024" s="78"/>
      <c r="B1024" s="303">
        <v>8</v>
      </c>
      <c r="C1024" s="95"/>
      <c r="D1024" s="94">
        <v>7</v>
      </c>
      <c r="E1024" s="93"/>
      <c r="F1024" s="96">
        <v>10</v>
      </c>
      <c r="G1024" s="97"/>
      <c r="H1024" s="88">
        <v>2</v>
      </c>
      <c r="I1024" s="99" t="s">
        <v>2018</v>
      </c>
      <c r="J1024" s="91">
        <v>3</v>
      </c>
      <c r="K1024" s="92" t="s">
        <v>2018</v>
      </c>
      <c r="L1024" s="11" t="s">
        <v>1017</v>
      </c>
      <c r="M1024" s="68">
        <v>5</v>
      </c>
      <c r="N1024" s="64">
        <v>0</v>
      </c>
      <c r="O1024" s="379" t="s">
        <v>2018</v>
      </c>
      <c r="P1024" s="556" t="s">
        <v>2724</v>
      </c>
    </row>
    <row r="1025" spans="2:19" ht="17.25" thickBot="1" x14ac:dyDescent="0.35">
      <c r="B1025" s="303">
        <v>8</v>
      </c>
      <c r="C1025" s="95"/>
      <c r="D1025" s="94">
        <v>7</v>
      </c>
      <c r="E1025" s="93"/>
      <c r="F1025" s="116">
        <v>10</v>
      </c>
      <c r="G1025" s="97"/>
      <c r="H1025" s="117">
        <v>3</v>
      </c>
      <c r="I1025" s="126" t="s">
        <v>2065</v>
      </c>
      <c r="J1025" s="179">
        <v>4</v>
      </c>
      <c r="K1025" s="210" t="s">
        <v>2065</v>
      </c>
      <c r="L1025" s="12" t="s">
        <v>1018</v>
      </c>
      <c r="M1025" s="69">
        <v>5</v>
      </c>
      <c r="N1025" s="65">
        <v>0</v>
      </c>
      <c r="O1025" s="380" t="s">
        <v>2065</v>
      </c>
      <c r="P1025" s="560" t="s">
        <v>2724</v>
      </c>
      <c r="Q1025" s="214"/>
      <c r="R1025" s="214"/>
      <c r="S1025" s="214"/>
    </row>
    <row r="1026" spans="2:19" ht="18" customHeight="1" x14ac:dyDescent="0.3">
      <c r="B1026" s="303">
        <v>8</v>
      </c>
      <c r="C1026" s="95" t="s">
        <v>2247</v>
      </c>
      <c r="D1026" s="94">
        <v>7</v>
      </c>
      <c r="E1026" s="93" t="s">
        <v>2247</v>
      </c>
      <c r="F1026" s="88">
        <v>11</v>
      </c>
      <c r="G1026" s="89" t="s">
        <v>2644</v>
      </c>
      <c r="H1026" s="100">
        <v>1</v>
      </c>
      <c r="I1026" s="99" t="s">
        <v>2645</v>
      </c>
      <c r="J1026" s="100">
        <v>1</v>
      </c>
      <c r="K1026" s="101" t="s">
        <v>2066</v>
      </c>
      <c r="L1026" s="1" t="s">
        <v>1019</v>
      </c>
      <c r="M1026" s="72">
        <v>5</v>
      </c>
      <c r="N1026" s="73">
        <v>0</v>
      </c>
      <c r="O1026" s="382" t="s">
        <v>2066</v>
      </c>
      <c r="P1026" s="556" t="s">
        <v>2723</v>
      </c>
      <c r="Q1026" s="214"/>
      <c r="R1026" s="214"/>
      <c r="S1026" s="214"/>
    </row>
    <row r="1027" spans="2:19" x14ac:dyDescent="0.3">
      <c r="B1027" s="303">
        <v>8</v>
      </c>
      <c r="C1027" s="95"/>
      <c r="D1027" s="94">
        <v>7</v>
      </c>
      <c r="E1027" s="93"/>
      <c r="F1027" s="96">
        <v>11</v>
      </c>
      <c r="G1027" s="97"/>
      <c r="H1027" s="100">
        <v>2</v>
      </c>
      <c r="I1027" s="156" t="s">
        <v>2067</v>
      </c>
      <c r="J1027" s="142">
        <v>2</v>
      </c>
      <c r="K1027" s="143" t="s">
        <v>2067</v>
      </c>
      <c r="L1027" s="2" t="s">
        <v>1020</v>
      </c>
      <c r="M1027" s="63">
        <v>5</v>
      </c>
      <c r="N1027" s="62">
        <v>0</v>
      </c>
      <c r="O1027" s="376" t="s">
        <v>2067</v>
      </c>
      <c r="P1027" s="557" t="s">
        <v>2723</v>
      </c>
      <c r="Q1027" s="214"/>
      <c r="R1027" s="214"/>
      <c r="S1027" s="214"/>
    </row>
    <row r="1028" spans="2:19" x14ac:dyDescent="0.3">
      <c r="B1028" s="303">
        <v>8</v>
      </c>
      <c r="C1028" s="95"/>
      <c r="D1028" s="94">
        <v>7</v>
      </c>
      <c r="E1028" s="93"/>
      <c r="F1028" s="96">
        <v>11</v>
      </c>
      <c r="G1028" s="97"/>
      <c r="H1028" s="100">
        <v>3</v>
      </c>
      <c r="I1028" s="156" t="s">
        <v>2068</v>
      </c>
      <c r="J1028" s="142">
        <v>3</v>
      </c>
      <c r="K1028" s="143" t="s">
        <v>2068</v>
      </c>
      <c r="L1028" s="2" t="s">
        <v>1021</v>
      </c>
      <c r="M1028" s="63">
        <v>5</v>
      </c>
      <c r="N1028" s="62">
        <v>0</v>
      </c>
      <c r="O1028" s="376" t="s">
        <v>2068</v>
      </c>
      <c r="P1028" s="557" t="s">
        <v>2723</v>
      </c>
      <c r="Q1028" s="214"/>
      <c r="R1028" s="214"/>
      <c r="S1028" s="214"/>
    </row>
    <row r="1029" spans="2:19" ht="30" x14ac:dyDescent="0.3">
      <c r="B1029" s="303">
        <v>8</v>
      </c>
      <c r="C1029" s="95"/>
      <c r="D1029" s="94">
        <v>7</v>
      </c>
      <c r="E1029" s="93"/>
      <c r="F1029" s="96">
        <v>11</v>
      </c>
      <c r="G1029" s="97"/>
      <c r="H1029" s="100">
        <v>4</v>
      </c>
      <c r="I1029" s="156" t="s">
        <v>2069</v>
      </c>
      <c r="J1029" s="142">
        <v>4</v>
      </c>
      <c r="K1029" s="143" t="s">
        <v>2069</v>
      </c>
      <c r="L1029" s="2" t="s">
        <v>1022</v>
      </c>
      <c r="M1029" s="63">
        <v>5</v>
      </c>
      <c r="N1029" s="62">
        <v>0</v>
      </c>
      <c r="O1029" s="376" t="s">
        <v>2069</v>
      </c>
      <c r="P1029" s="557" t="s">
        <v>2723</v>
      </c>
      <c r="Q1029" s="214"/>
      <c r="R1029" s="214"/>
      <c r="S1029" s="214"/>
    </row>
    <row r="1030" spans="2:19" ht="30" x14ac:dyDescent="0.3">
      <c r="B1030" s="303">
        <v>8</v>
      </c>
      <c r="C1030" s="95"/>
      <c r="D1030" s="94">
        <v>7</v>
      </c>
      <c r="E1030" s="93"/>
      <c r="F1030" s="96">
        <v>11</v>
      </c>
      <c r="G1030" s="97"/>
      <c r="H1030" s="100">
        <v>5</v>
      </c>
      <c r="I1030" s="156" t="s">
        <v>2070</v>
      </c>
      <c r="J1030" s="142">
        <v>5</v>
      </c>
      <c r="K1030" s="143" t="s">
        <v>2070</v>
      </c>
      <c r="L1030" s="2" t="s">
        <v>1023</v>
      </c>
      <c r="M1030" s="63">
        <v>5</v>
      </c>
      <c r="N1030" s="62">
        <v>0</v>
      </c>
      <c r="O1030" s="376" t="s">
        <v>2070</v>
      </c>
      <c r="P1030" s="557" t="s">
        <v>2723</v>
      </c>
      <c r="Q1030" s="214"/>
      <c r="R1030" s="214"/>
      <c r="S1030" s="214"/>
    </row>
    <row r="1031" spans="2:19" x14ac:dyDescent="0.3">
      <c r="B1031" s="303">
        <v>8</v>
      </c>
      <c r="C1031" s="95"/>
      <c r="D1031" s="94">
        <v>7</v>
      </c>
      <c r="E1031" s="93"/>
      <c r="F1031" s="96">
        <v>11</v>
      </c>
      <c r="G1031" s="97"/>
      <c r="H1031" s="100">
        <v>6</v>
      </c>
      <c r="I1031" s="156" t="s">
        <v>2071</v>
      </c>
      <c r="J1031" s="142">
        <v>6</v>
      </c>
      <c r="K1031" s="143" t="s">
        <v>2071</v>
      </c>
      <c r="L1031" s="2" t="s">
        <v>1024</v>
      </c>
      <c r="M1031" s="63">
        <v>5</v>
      </c>
      <c r="N1031" s="62">
        <v>0</v>
      </c>
      <c r="O1031" s="376" t="s">
        <v>2071</v>
      </c>
      <c r="P1031" s="557" t="s">
        <v>2723</v>
      </c>
      <c r="Q1031" s="214"/>
      <c r="R1031" s="214"/>
      <c r="S1031" s="214"/>
    </row>
    <row r="1032" spans="2:19" ht="30.75" thickBot="1" x14ac:dyDescent="0.35">
      <c r="B1032" s="303">
        <v>8</v>
      </c>
      <c r="C1032" s="95"/>
      <c r="D1032" s="94">
        <v>7</v>
      </c>
      <c r="E1032" s="169"/>
      <c r="F1032" s="102">
        <v>11</v>
      </c>
      <c r="G1032" s="97"/>
      <c r="H1032" s="100">
        <v>7</v>
      </c>
      <c r="I1032" s="156" t="s">
        <v>2072</v>
      </c>
      <c r="J1032" s="142">
        <v>7</v>
      </c>
      <c r="K1032" s="143" t="s">
        <v>2072</v>
      </c>
      <c r="L1032" s="2" t="s">
        <v>1025</v>
      </c>
      <c r="M1032" s="63">
        <v>5</v>
      </c>
      <c r="N1032" s="62">
        <v>0</v>
      </c>
      <c r="O1032" s="376" t="s">
        <v>2072</v>
      </c>
      <c r="P1032" s="558" t="s">
        <v>2723</v>
      </c>
      <c r="Q1032" s="214"/>
      <c r="R1032" s="214"/>
      <c r="S1032" s="214"/>
    </row>
    <row r="1033" spans="2:19" ht="30.75" thickBot="1" x14ac:dyDescent="0.35">
      <c r="B1033" s="303">
        <v>8</v>
      </c>
      <c r="C1033" s="95" t="s">
        <v>2247</v>
      </c>
      <c r="D1033" s="94">
        <v>8</v>
      </c>
      <c r="E1033" s="97" t="s">
        <v>2646</v>
      </c>
      <c r="F1033" s="153">
        <v>1</v>
      </c>
      <c r="G1033" s="150" t="s">
        <v>2647</v>
      </c>
      <c r="H1033" s="100">
        <v>1</v>
      </c>
      <c r="I1033" s="306" t="s">
        <v>2648</v>
      </c>
      <c r="J1033" s="307" t="s">
        <v>1220</v>
      </c>
      <c r="K1033" s="130"/>
      <c r="L1033" s="2" t="s">
        <v>1026</v>
      </c>
      <c r="M1033" s="63">
        <v>4</v>
      </c>
      <c r="N1033" s="62">
        <v>0</v>
      </c>
      <c r="O1033" s="377" t="s">
        <v>1220</v>
      </c>
      <c r="P1033" s="559" t="s">
        <v>2659</v>
      </c>
      <c r="Q1033" s="214"/>
      <c r="R1033" s="214"/>
      <c r="S1033" s="214"/>
    </row>
    <row r="1034" spans="2:19" ht="30" x14ac:dyDescent="0.3">
      <c r="B1034" s="303">
        <v>8</v>
      </c>
      <c r="C1034" s="95"/>
      <c r="D1034" s="94">
        <v>8</v>
      </c>
      <c r="E1034" s="97"/>
      <c r="F1034" s="278">
        <v>1</v>
      </c>
      <c r="G1034" s="138"/>
      <c r="H1034" s="100">
        <v>2</v>
      </c>
      <c r="I1034" s="175" t="s">
        <v>2073</v>
      </c>
      <c r="J1034" s="151">
        <v>2</v>
      </c>
      <c r="K1034" s="152" t="s">
        <v>2073</v>
      </c>
      <c r="L1034" s="2" t="s">
        <v>1027</v>
      </c>
      <c r="M1034" s="63">
        <v>5</v>
      </c>
      <c r="N1034" s="62">
        <v>0</v>
      </c>
      <c r="O1034" s="376" t="s">
        <v>2073</v>
      </c>
      <c r="P1034" s="556" t="s">
        <v>2723</v>
      </c>
      <c r="Q1034" s="214"/>
      <c r="R1034" s="214"/>
      <c r="S1034" s="214"/>
    </row>
    <row r="1035" spans="2:19" ht="30.75" thickBot="1" x14ac:dyDescent="0.35">
      <c r="B1035" s="303">
        <v>8</v>
      </c>
      <c r="C1035" s="95"/>
      <c r="D1035" s="94">
        <v>8</v>
      </c>
      <c r="E1035" s="97"/>
      <c r="F1035" s="278">
        <v>1</v>
      </c>
      <c r="G1035" s="145"/>
      <c r="H1035" s="100">
        <v>3</v>
      </c>
      <c r="I1035" s="175" t="s">
        <v>2074</v>
      </c>
      <c r="J1035" s="151">
        <v>3</v>
      </c>
      <c r="K1035" s="152" t="s">
        <v>2074</v>
      </c>
      <c r="L1035" s="2" t="s">
        <v>1028</v>
      </c>
      <c r="M1035" s="63">
        <v>5</v>
      </c>
      <c r="N1035" s="62">
        <v>0</v>
      </c>
      <c r="O1035" s="376" t="s">
        <v>2074</v>
      </c>
      <c r="P1035" s="558" t="s">
        <v>2723</v>
      </c>
      <c r="Q1035" s="214"/>
      <c r="R1035" s="214"/>
      <c r="S1035" s="214"/>
    </row>
    <row r="1036" spans="2:19" ht="17.25" thickBot="1" x14ac:dyDescent="0.35">
      <c r="B1036" s="303">
        <v>8</v>
      </c>
      <c r="C1036" s="95" t="s">
        <v>2247</v>
      </c>
      <c r="D1036" s="94">
        <v>8</v>
      </c>
      <c r="E1036" s="97" t="s">
        <v>2247</v>
      </c>
      <c r="F1036" s="105">
        <v>2</v>
      </c>
      <c r="G1036" s="99" t="s">
        <v>2649</v>
      </c>
      <c r="H1036" s="98">
        <v>1</v>
      </c>
      <c r="I1036" s="128" t="s">
        <v>2650</v>
      </c>
      <c r="J1036" s="129"/>
      <c r="K1036" s="130"/>
      <c r="L1036" s="2" t="s">
        <v>1029</v>
      </c>
      <c r="M1036" s="63">
        <v>4</v>
      </c>
      <c r="N1036" s="62">
        <v>0</v>
      </c>
      <c r="O1036" s="377" t="s">
        <v>1220</v>
      </c>
      <c r="P1036" s="525" t="s">
        <v>2659</v>
      </c>
      <c r="Q1036" s="214"/>
      <c r="R1036" s="214"/>
      <c r="S1036" s="214"/>
    </row>
    <row r="1037" spans="2:19" ht="17.25" thickBot="1" x14ac:dyDescent="0.35">
      <c r="B1037" s="308">
        <v>8</v>
      </c>
      <c r="C1037" s="170" t="s">
        <v>2247</v>
      </c>
      <c r="D1037" s="115">
        <v>8</v>
      </c>
      <c r="E1037" s="97" t="s">
        <v>2247</v>
      </c>
      <c r="F1037" s="105">
        <v>3</v>
      </c>
      <c r="G1037" s="158" t="s">
        <v>2722</v>
      </c>
      <c r="H1037" s="103">
        <v>1</v>
      </c>
      <c r="I1037" s="158" t="s">
        <v>2651</v>
      </c>
      <c r="J1037" s="155">
        <v>1</v>
      </c>
      <c r="K1037" s="120" t="s">
        <v>2075</v>
      </c>
      <c r="L1037" s="2" t="s">
        <v>1030</v>
      </c>
      <c r="M1037" s="63">
        <v>5</v>
      </c>
      <c r="N1037" s="62">
        <v>0</v>
      </c>
      <c r="O1037" s="376" t="s">
        <v>2075</v>
      </c>
      <c r="P1037" s="399" t="s">
        <v>2721</v>
      </c>
      <c r="Q1037" s="214"/>
      <c r="R1037" s="214"/>
      <c r="S1037" s="214"/>
    </row>
    <row r="1038" spans="2:19" ht="60.75" thickBot="1" x14ac:dyDescent="0.35">
      <c r="B1038" s="271">
        <v>9</v>
      </c>
      <c r="C1038" s="150" t="s">
        <v>2720</v>
      </c>
      <c r="D1038" s="223">
        <v>1</v>
      </c>
      <c r="E1038" s="150" t="s">
        <v>2719</v>
      </c>
      <c r="F1038" s="276">
        <v>1</v>
      </c>
      <c r="G1038" s="150" t="s">
        <v>2718</v>
      </c>
      <c r="H1038" s="91">
        <v>1</v>
      </c>
      <c r="I1038" s="262" t="s">
        <v>2718</v>
      </c>
      <c r="J1038" s="309"/>
      <c r="K1038" s="310"/>
      <c r="L1038" s="2" t="s">
        <v>1031</v>
      </c>
      <c r="M1038" s="63">
        <v>4</v>
      </c>
      <c r="N1038" s="62">
        <v>0</v>
      </c>
      <c r="O1038" s="377" t="s">
        <v>1220</v>
      </c>
      <c r="P1038" s="432" t="s">
        <v>2659</v>
      </c>
      <c r="Q1038" s="214"/>
      <c r="R1038" s="214"/>
      <c r="S1038" s="214"/>
    </row>
    <row r="1039" spans="2:19" ht="17.25" thickBot="1" x14ac:dyDescent="0.35">
      <c r="B1039" s="84">
        <v>9</v>
      </c>
      <c r="C1039" s="138"/>
      <c r="D1039" s="311">
        <v>1</v>
      </c>
      <c r="E1039" s="138"/>
      <c r="F1039" s="276">
        <v>1</v>
      </c>
      <c r="G1039" s="138"/>
      <c r="H1039" s="100">
        <v>2</v>
      </c>
      <c r="I1039" s="256" t="s">
        <v>2076</v>
      </c>
      <c r="J1039" s="312"/>
      <c r="K1039" s="313"/>
      <c r="L1039" s="2" t="s">
        <v>1032</v>
      </c>
      <c r="M1039" s="63">
        <v>4</v>
      </c>
      <c r="N1039" s="62">
        <v>0</v>
      </c>
      <c r="O1039" s="376" t="s">
        <v>2076</v>
      </c>
      <c r="P1039" s="562" t="s">
        <v>3214</v>
      </c>
    </row>
    <row r="1040" spans="2:19" ht="17.25" thickBot="1" x14ac:dyDescent="0.35">
      <c r="B1040" s="84">
        <v>9</v>
      </c>
      <c r="C1040" s="138"/>
      <c r="D1040" s="311">
        <v>1</v>
      </c>
      <c r="E1040" s="138"/>
      <c r="F1040" s="245">
        <v>1</v>
      </c>
      <c r="G1040" s="145"/>
      <c r="H1040" s="227">
        <v>3</v>
      </c>
      <c r="I1040" s="145" t="s">
        <v>2077</v>
      </c>
      <c r="J1040" s="314"/>
      <c r="K1040" s="315"/>
      <c r="L1040" s="10" t="s">
        <v>1033</v>
      </c>
      <c r="M1040" s="66">
        <v>4</v>
      </c>
      <c r="N1040" s="67">
        <v>0</v>
      </c>
      <c r="O1040" s="378" t="s">
        <v>2077</v>
      </c>
      <c r="P1040" s="562" t="s">
        <v>3214</v>
      </c>
    </row>
    <row r="1041" spans="2:19" ht="46.5" customHeight="1" thickBot="1" x14ac:dyDescent="0.35">
      <c r="B1041" s="84">
        <v>9</v>
      </c>
      <c r="C1041" s="138" t="s">
        <v>2247</v>
      </c>
      <c r="D1041" s="311">
        <v>1</v>
      </c>
      <c r="E1041" s="138" t="s">
        <v>2247</v>
      </c>
      <c r="F1041" s="131">
        <v>2</v>
      </c>
      <c r="G1041" s="104" t="s">
        <v>2701</v>
      </c>
      <c r="H1041" s="131">
        <v>1</v>
      </c>
      <c r="I1041" s="219" t="s">
        <v>2701</v>
      </c>
      <c r="J1041" s="232">
        <v>3</v>
      </c>
      <c r="K1041" s="192" t="s">
        <v>2078</v>
      </c>
      <c r="L1041" s="24" t="s">
        <v>1034</v>
      </c>
      <c r="M1041" s="438">
        <v>5</v>
      </c>
      <c r="N1041" s="439">
        <v>0</v>
      </c>
      <c r="O1041" s="394" t="s">
        <v>2078</v>
      </c>
      <c r="P1041" s="562" t="s">
        <v>3214</v>
      </c>
    </row>
    <row r="1042" spans="2:19" ht="17.25" customHeight="1" thickBot="1" x14ac:dyDescent="0.35">
      <c r="B1042" s="84">
        <v>9</v>
      </c>
      <c r="C1042" s="138" t="s">
        <v>2247</v>
      </c>
      <c r="D1042" s="311">
        <v>1</v>
      </c>
      <c r="E1042" s="93" t="s">
        <v>2247</v>
      </c>
      <c r="F1042" s="88">
        <v>3</v>
      </c>
      <c r="G1042" s="89" t="s">
        <v>2717</v>
      </c>
      <c r="H1042" s="316">
        <v>1</v>
      </c>
      <c r="I1042" s="219" t="s">
        <v>2716</v>
      </c>
      <c r="J1042" s="91">
        <v>2</v>
      </c>
      <c r="K1042" s="92" t="s">
        <v>2079</v>
      </c>
      <c r="L1042" s="30" t="s">
        <v>1035</v>
      </c>
      <c r="M1042" s="72">
        <v>5</v>
      </c>
      <c r="N1042" s="73">
        <v>0</v>
      </c>
      <c r="O1042" s="385" t="s">
        <v>2079</v>
      </c>
      <c r="P1042" s="562" t="s">
        <v>3214</v>
      </c>
    </row>
    <row r="1043" spans="2:19" ht="17.25" thickBot="1" x14ac:dyDescent="0.35">
      <c r="B1043" s="84">
        <v>9</v>
      </c>
      <c r="C1043" s="138"/>
      <c r="D1043" s="311">
        <v>1</v>
      </c>
      <c r="E1043" s="93"/>
      <c r="F1043" s="96">
        <v>3</v>
      </c>
      <c r="G1043" s="97"/>
      <c r="H1043" s="131">
        <v>1</v>
      </c>
      <c r="I1043" s="145"/>
      <c r="J1043" s="105">
        <v>3</v>
      </c>
      <c r="K1043" s="106" t="s">
        <v>2715</v>
      </c>
      <c r="L1043" s="2" t="s">
        <v>1036</v>
      </c>
      <c r="M1043" s="63">
        <v>5</v>
      </c>
      <c r="N1043" s="62">
        <v>0</v>
      </c>
      <c r="O1043" s="376" t="s">
        <v>2080</v>
      </c>
      <c r="P1043" s="562" t="s">
        <v>3214</v>
      </c>
    </row>
    <row r="1044" spans="2:19" ht="17.25" thickBot="1" x14ac:dyDescent="0.35">
      <c r="B1044" s="84">
        <v>9</v>
      </c>
      <c r="C1044" s="138"/>
      <c r="D1044" s="311">
        <v>1</v>
      </c>
      <c r="E1044" s="169"/>
      <c r="F1044" s="103">
        <v>3</v>
      </c>
      <c r="G1044" s="125"/>
      <c r="H1044" s="105">
        <v>2</v>
      </c>
      <c r="I1044" s="104" t="s">
        <v>2081</v>
      </c>
      <c r="J1044" s="209"/>
      <c r="K1044" s="210"/>
      <c r="L1044" s="10" t="s">
        <v>1037</v>
      </c>
      <c r="M1044" s="63">
        <v>4</v>
      </c>
      <c r="N1044" s="62">
        <v>0</v>
      </c>
      <c r="O1044" s="376" t="s">
        <v>2081</v>
      </c>
      <c r="P1044" s="562" t="s">
        <v>3214</v>
      </c>
    </row>
    <row r="1045" spans="2:19" ht="17.25" thickBot="1" x14ac:dyDescent="0.35">
      <c r="B1045" s="349">
        <v>9</v>
      </c>
      <c r="C1045" s="350"/>
      <c r="D1045" s="355">
        <v>1</v>
      </c>
      <c r="E1045" s="353"/>
      <c r="F1045" s="88">
        <v>4</v>
      </c>
      <c r="G1045" s="612" t="s">
        <v>2714</v>
      </c>
      <c r="H1045" s="88">
        <v>1</v>
      </c>
      <c r="I1045" s="163" t="s">
        <v>2082</v>
      </c>
      <c r="J1045" s="184"/>
      <c r="K1045" s="106"/>
      <c r="L1045" s="7" t="s">
        <v>1038</v>
      </c>
      <c r="M1045" s="407"/>
      <c r="N1045" s="408"/>
      <c r="O1045" s="409" t="s">
        <v>2082</v>
      </c>
      <c r="P1045" s="562" t="s">
        <v>3214</v>
      </c>
      <c r="Q1045" s="60" t="s">
        <v>3215</v>
      </c>
    </row>
    <row r="1046" spans="2:19" ht="17.25" thickBot="1" x14ac:dyDescent="0.35">
      <c r="B1046" s="349"/>
      <c r="C1046" s="350"/>
      <c r="D1046" s="355"/>
      <c r="E1046" s="354"/>
      <c r="F1046" s="98"/>
      <c r="G1046" s="612"/>
      <c r="H1046" s="98"/>
      <c r="I1046" s="614"/>
      <c r="J1046" s="184"/>
      <c r="K1046" s="106"/>
      <c r="L1046" s="6"/>
      <c r="M1046" s="407"/>
      <c r="N1046" s="408"/>
      <c r="O1046" s="615"/>
      <c r="P1046" s="562"/>
      <c r="Q1046" s="623" t="s">
        <v>3217</v>
      </c>
      <c r="R1046" s="624" t="s">
        <v>3218</v>
      </c>
      <c r="S1046" s="624" t="s">
        <v>3222</v>
      </c>
    </row>
    <row r="1047" spans="2:19" ht="17.25" thickBot="1" x14ac:dyDescent="0.35">
      <c r="B1047" s="349">
        <v>9</v>
      </c>
      <c r="C1047" s="350"/>
      <c r="D1047" s="355">
        <v>1</v>
      </c>
      <c r="E1047" s="354"/>
      <c r="F1047" s="96">
        <v>4</v>
      </c>
      <c r="G1047" s="95"/>
      <c r="H1047" s="96">
        <v>2</v>
      </c>
      <c r="I1047" s="166" t="s">
        <v>2083</v>
      </c>
      <c r="J1047" s="184"/>
      <c r="K1047" s="106"/>
      <c r="L1047" s="5" t="s">
        <v>1039</v>
      </c>
      <c r="M1047" s="407"/>
      <c r="N1047" s="408"/>
      <c r="O1047" s="410" t="s">
        <v>2083</v>
      </c>
      <c r="P1047" s="562" t="s">
        <v>3214</v>
      </c>
      <c r="Q1047" s="616" t="s">
        <v>3216</v>
      </c>
    </row>
    <row r="1048" spans="2:19" ht="17.25" thickBot="1" x14ac:dyDescent="0.35">
      <c r="B1048" s="349">
        <v>9</v>
      </c>
      <c r="C1048" s="350"/>
      <c r="D1048" s="355">
        <v>1</v>
      </c>
      <c r="E1048" s="354"/>
      <c r="F1048" s="96">
        <v>4</v>
      </c>
      <c r="G1048" s="95"/>
      <c r="H1048" s="96">
        <v>3</v>
      </c>
      <c r="I1048" s="166" t="s">
        <v>2084</v>
      </c>
      <c r="J1048" s="184"/>
      <c r="K1048" s="106"/>
      <c r="L1048" s="5" t="s">
        <v>1040</v>
      </c>
      <c r="M1048" s="407"/>
      <c r="N1048" s="408"/>
      <c r="O1048" s="410" t="s">
        <v>2084</v>
      </c>
      <c r="P1048" s="562" t="s">
        <v>3214</v>
      </c>
      <c r="Q1048" s="616" t="s">
        <v>3219</v>
      </c>
    </row>
    <row r="1049" spans="2:19" ht="17.25" thickBot="1" x14ac:dyDescent="0.35">
      <c r="B1049" s="349">
        <v>9</v>
      </c>
      <c r="C1049" s="350"/>
      <c r="D1049" s="355">
        <v>1</v>
      </c>
      <c r="E1049" s="354"/>
      <c r="F1049" s="96">
        <v>4</v>
      </c>
      <c r="G1049" s="95"/>
      <c r="H1049" s="96">
        <v>4</v>
      </c>
      <c r="I1049" s="166" t="s">
        <v>2085</v>
      </c>
      <c r="J1049" s="184"/>
      <c r="K1049" s="106"/>
      <c r="L1049" s="5" t="s">
        <v>1041</v>
      </c>
      <c r="M1049" s="407"/>
      <c r="N1049" s="408"/>
      <c r="O1049" s="410" t="s">
        <v>2085</v>
      </c>
      <c r="P1049" s="562" t="s">
        <v>3214</v>
      </c>
      <c r="Q1049" s="616" t="s">
        <v>3220</v>
      </c>
    </row>
    <row r="1050" spans="2:19" ht="17.25" thickBot="1" x14ac:dyDescent="0.35">
      <c r="B1050" s="349">
        <v>9</v>
      </c>
      <c r="C1050" s="350"/>
      <c r="D1050" s="355">
        <v>1</v>
      </c>
      <c r="E1050" s="354"/>
      <c r="F1050" s="96">
        <v>4</v>
      </c>
      <c r="G1050" s="95"/>
      <c r="H1050" s="96">
        <v>5</v>
      </c>
      <c r="I1050" s="166" t="s">
        <v>2086</v>
      </c>
      <c r="J1050" s="184"/>
      <c r="K1050" s="106"/>
      <c r="L1050" s="5" t="s">
        <v>1042</v>
      </c>
      <c r="M1050" s="407"/>
      <c r="N1050" s="408"/>
      <c r="O1050" s="410" t="s">
        <v>2086</v>
      </c>
      <c r="P1050" s="562" t="s">
        <v>3214</v>
      </c>
      <c r="Q1050" s="616" t="s">
        <v>3221</v>
      </c>
    </row>
    <row r="1051" spans="2:19" ht="17.25" thickBot="1" x14ac:dyDescent="0.35">
      <c r="B1051" s="349">
        <v>9</v>
      </c>
      <c r="C1051" s="350"/>
      <c r="D1051" s="355">
        <v>1</v>
      </c>
      <c r="E1051" s="354"/>
      <c r="F1051" s="96">
        <v>4</v>
      </c>
      <c r="G1051" s="95"/>
      <c r="H1051" s="96">
        <v>6</v>
      </c>
      <c r="I1051" s="166" t="s">
        <v>2087</v>
      </c>
      <c r="J1051" s="184"/>
      <c r="K1051" s="106"/>
      <c r="L1051" s="5" t="s">
        <v>1043</v>
      </c>
      <c r="M1051" s="407"/>
      <c r="N1051" s="408"/>
      <c r="O1051" s="410" t="s">
        <v>2087</v>
      </c>
      <c r="P1051" s="562" t="s">
        <v>3214</v>
      </c>
      <c r="Q1051" s="616" t="s">
        <v>3223</v>
      </c>
    </row>
    <row r="1052" spans="2:19" ht="17.25" thickBot="1" x14ac:dyDescent="0.35">
      <c r="B1052" s="349">
        <v>9</v>
      </c>
      <c r="C1052" s="350"/>
      <c r="D1052" s="355">
        <v>1</v>
      </c>
      <c r="E1052" s="354"/>
      <c r="F1052" s="96">
        <v>4</v>
      </c>
      <c r="G1052" s="95"/>
      <c r="H1052" s="96">
        <v>7</v>
      </c>
      <c r="I1052" s="166" t="s">
        <v>2088</v>
      </c>
      <c r="J1052" s="184"/>
      <c r="K1052" s="106"/>
      <c r="L1052" s="5" t="s">
        <v>1044</v>
      </c>
      <c r="M1052" s="407"/>
      <c r="N1052" s="408"/>
      <c r="O1052" s="410" t="s">
        <v>2088</v>
      </c>
      <c r="P1052" s="562" t="s">
        <v>3214</v>
      </c>
      <c r="Q1052" s="616" t="s">
        <v>3224</v>
      </c>
    </row>
    <row r="1053" spans="2:19" ht="17.25" thickBot="1" x14ac:dyDescent="0.35">
      <c r="B1053" s="349">
        <v>9</v>
      </c>
      <c r="C1053" s="350"/>
      <c r="D1053" s="355">
        <v>1</v>
      </c>
      <c r="E1053" s="354"/>
      <c r="F1053" s="96">
        <v>4</v>
      </c>
      <c r="G1053" s="95"/>
      <c r="H1053" s="96">
        <v>8</v>
      </c>
      <c r="I1053" s="166" t="s">
        <v>2089</v>
      </c>
      <c r="J1053" s="184"/>
      <c r="K1053" s="106"/>
      <c r="L1053" s="5" t="s">
        <v>1045</v>
      </c>
      <c r="M1053" s="407"/>
      <c r="N1053" s="408"/>
      <c r="O1053" s="410" t="s">
        <v>2089</v>
      </c>
      <c r="P1053" s="562" t="s">
        <v>3214</v>
      </c>
      <c r="Q1053" s="616" t="s">
        <v>3225</v>
      </c>
    </row>
    <row r="1054" spans="2:19" ht="17.25" thickBot="1" x14ac:dyDescent="0.35">
      <c r="B1054" s="349">
        <v>9</v>
      </c>
      <c r="C1054" s="350"/>
      <c r="D1054" s="355">
        <v>1</v>
      </c>
      <c r="E1054" s="354"/>
      <c r="F1054" s="96">
        <v>4</v>
      </c>
      <c r="G1054" s="95"/>
      <c r="H1054" s="96">
        <v>9</v>
      </c>
      <c r="I1054" s="166" t="s">
        <v>2090</v>
      </c>
      <c r="J1054" s="184"/>
      <c r="K1054" s="106"/>
      <c r="L1054" s="5" t="s">
        <v>1046</v>
      </c>
      <c r="M1054" s="407"/>
      <c r="N1054" s="408"/>
      <c r="O1054" s="410" t="s">
        <v>2090</v>
      </c>
      <c r="P1054" s="562" t="s">
        <v>3214</v>
      </c>
      <c r="Q1054" s="616" t="s">
        <v>3226</v>
      </c>
    </row>
    <row r="1055" spans="2:19" ht="17.25" thickBot="1" x14ac:dyDescent="0.35">
      <c r="B1055" s="349">
        <v>9</v>
      </c>
      <c r="C1055" s="350"/>
      <c r="D1055" s="355">
        <v>1</v>
      </c>
      <c r="E1055" s="354"/>
      <c r="F1055" s="96">
        <v>4</v>
      </c>
      <c r="G1055" s="95"/>
      <c r="H1055" s="96">
        <v>10</v>
      </c>
      <c r="I1055" s="166" t="s">
        <v>2091</v>
      </c>
      <c r="J1055" s="184"/>
      <c r="K1055" s="106"/>
      <c r="L1055" s="5" t="s">
        <v>1047</v>
      </c>
      <c r="M1055" s="407"/>
      <c r="N1055" s="408"/>
      <c r="O1055" s="410" t="s">
        <v>2091</v>
      </c>
      <c r="P1055" s="562" t="s">
        <v>3214</v>
      </c>
      <c r="Q1055" s="616" t="s">
        <v>3227</v>
      </c>
    </row>
    <row r="1056" spans="2:19" ht="17.25" thickBot="1" x14ac:dyDescent="0.35">
      <c r="B1056" s="349">
        <v>9</v>
      </c>
      <c r="C1056" s="350"/>
      <c r="D1056" s="355">
        <v>1</v>
      </c>
      <c r="E1056" s="354"/>
      <c r="F1056" s="96">
        <v>4</v>
      </c>
      <c r="G1056" s="95"/>
      <c r="H1056" s="96">
        <v>11</v>
      </c>
      <c r="I1056" s="166" t="s">
        <v>2092</v>
      </c>
      <c r="J1056" s="184"/>
      <c r="K1056" s="106"/>
      <c r="L1056" s="5" t="s">
        <v>1048</v>
      </c>
      <c r="M1056" s="407"/>
      <c r="N1056" s="408"/>
      <c r="O1056" s="410" t="s">
        <v>2092</v>
      </c>
      <c r="P1056" s="562" t="s">
        <v>3214</v>
      </c>
      <c r="Q1056" s="616" t="s">
        <v>3228</v>
      </c>
    </row>
    <row r="1057" spans="2:19" ht="17.25" thickBot="1" x14ac:dyDescent="0.35">
      <c r="B1057" s="349">
        <v>9</v>
      </c>
      <c r="C1057" s="350"/>
      <c r="D1057" s="355">
        <v>1</v>
      </c>
      <c r="E1057" s="354"/>
      <c r="F1057" s="96">
        <v>4</v>
      </c>
      <c r="G1057" s="95"/>
      <c r="H1057" s="96">
        <v>12</v>
      </c>
      <c r="I1057" s="166" t="s">
        <v>2093</v>
      </c>
      <c r="J1057" s="184"/>
      <c r="K1057" s="106"/>
      <c r="L1057" s="5" t="s">
        <v>1049</v>
      </c>
      <c r="M1057" s="407"/>
      <c r="N1057" s="408"/>
      <c r="O1057" s="410" t="s">
        <v>2093</v>
      </c>
      <c r="P1057" s="562" t="s">
        <v>3214</v>
      </c>
      <c r="Q1057" s="616" t="s">
        <v>3229</v>
      </c>
    </row>
    <row r="1058" spans="2:19" ht="17.25" thickBot="1" x14ac:dyDescent="0.35">
      <c r="B1058" s="349">
        <v>9</v>
      </c>
      <c r="C1058" s="350"/>
      <c r="D1058" s="355">
        <v>1</v>
      </c>
      <c r="E1058" s="354"/>
      <c r="F1058" s="96">
        <v>4</v>
      </c>
      <c r="G1058" s="95"/>
      <c r="H1058" s="96">
        <v>13</v>
      </c>
      <c r="I1058" s="166" t="s">
        <v>2094</v>
      </c>
      <c r="J1058" s="184"/>
      <c r="K1058" s="106"/>
      <c r="L1058" s="5" t="s">
        <v>1050</v>
      </c>
      <c r="M1058" s="407"/>
      <c r="N1058" s="408"/>
      <c r="O1058" s="410" t="s">
        <v>2094</v>
      </c>
      <c r="P1058" s="562" t="s">
        <v>3214</v>
      </c>
      <c r="Q1058" s="616" t="s">
        <v>3230</v>
      </c>
    </row>
    <row r="1059" spans="2:19" ht="17.25" thickBot="1" x14ac:dyDescent="0.35">
      <c r="B1059" s="349">
        <v>9</v>
      </c>
      <c r="C1059" s="350"/>
      <c r="D1059" s="355">
        <v>1</v>
      </c>
      <c r="E1059" s="354"/>
      <c r="F1059" s="96">
        <v>4</v>
      </c>
      <c r="G1059" s="95"/>
      <c r="H1059" s="96">
        <v>14</v>
      </c>
      <c r="I1059" s="166" t="s">
        <v>2095</v>
      </c>
      <c r="J1059" s="184"/>
      <c r="K1059" s="106"/>
      <c r="L1059" s="5" t="s">
        <v>1051</v>
      </c>
      <c r="M1059" s="407"/>
      <c r="N1059" s="408"/>
      <c r="O1059" s="410" t="s">
        <v>2095</v>
      </c>
      <c r="P1059" s="562" t="s">
        <v>3214</v>
      </c>
      <c r="Q1059" s="616" t="s">
        <v>3231</v>
      </c>
    </row>
    <row r="1060" spans="2:19" ht="17.25" thickBot="1" x14ac:dyDescent="0.35">
      <c r="B1060" s="349">
        <v>9</v>
      </c>
      <c r="C1060" s="350"/>
      <c r="D1060" s="355">
        <v>1</v>
      </c>
      <c r="E1060" s="354"/>
      <c r="F1060" s="96">
        <v>4</v>
      </c>
      <c r="G1060" s="95"/>
      <c r="H1060" s="96">
        <v>15</v>
      </c>
      <c r="I1060" s="166" t="s">
        <v>2096</v>
      </c>
      <c r="J1060" s="184"/>
      <c r="K1060" s="106"/>
      <c r="L1060" s="5" t="s">
        <v>1052</v>
      </c>
      <c r="M1060" s="407"/>
      <c r="N1060" s="408"/>
      <c r="O1060" s="410" t="s">
        <v>2096</v>
      </c>
      <c r="P1060" s="562" t="s">
        <v>3214</v>
      </c>
      <c r="Q1060" s="616" t="s">
        <v>3232</v>
      </c>
    </row>
    <row r="1061" spans="2:19" ht="30.75" thickBot="1" x14ac:dyDescent="0.35">
      <c r="B1061" s="349">
        <v>9</v>
      </c>
      <c r="C1061" s="350"/>
      <c r="D1061" s="355">
        <v>1</v>
      </c>
      <c r="E1061" s="354"/>
      <c r="F1061" s="96">
        <v>4</v>
      </c>
      <c r="G1061" s="95"/>
      <c r="H1061" s="96">
        <v>16</v>
      </c>
      <c r="I1061" s="166" t="s">
        <v>2097</v>
      </c>
      <c r="J1061" s="184"/>
      <c r="K1061" s="106"/>
      <c r="L1061" s="32" t="s">
        <v>1053</v>
      </c>
      <c r="M1061" s="407"/>
      <c r="N1061" s="408"/>
      <c r="O1061" s="410" t="s">
        <v>2097</v>
      </c>
      <c r="P1061" s="562" t="s">
        <v>3214</v>
      </c>
      <c r="Q1061" s="616" t="s">
        <v>3233</v>
      </c>
    </row>
    <row r="1062" spans="2:19" ht="17.25" thickBot="1" x14ac:dyDescent="0.35">
      <c r="B1062" s="349">
        <v>9</v>
      </c>
      <c r="C1062" s="350"/>
      <c r="D1062" s="355">
        <v>1</v>
      </c>
      <c r="E1062" s="354"/>
      <c r="F1062" s="96">
        <v>4</v>
      </c>
      <c r="G1062" s="95"/>
      <c r="H1062" s="96">
        <v>17</v>
      </c>
      <c r="I1062" s="166" t="s">
        <v>2098</v>
      </c>
      <c r="J1062" s="184"/>
      <c r="K1062" s="106"/>
      <c r="L1062" s="5" t="s">
        <v>1054</v>
      </c>
      <c r="M1062" s="407"/>
      <c r="N1062" s="408"/>
      <c r="O1062" s="410" t="s">
        <v>2098</v>
      </c>
      <c r="P1062" s="562" t="s">
        <v>3214</v>
      </c>
      <c r="Q1062" s="616" t="s">
        <v>3234</v>
      </c>
    </row>
    <row r="1063" spans="2:19" ht="17.25" thickBot="1" x14ac:dyDescent="0.35">
      <c r="B1063" s="349">
        <v>9</v>
      </c>
      <c r="C1063" s="350"/>
      <c r="D1063" s="355">
        <v>1</v>
      </c>
      <c r="E1063" s="354"/>
      <c r="F1063" s="96">
        <v>4</v>
      </c>
      <c r="G1063" s="95"/>
      <c r="H1063" s="96">
        <v>18</v>
      </c>
      <c r="I1063" s="166" t="s">
        <v>2099</v>
      </c>
      <c r="J1063" s="184"/>
      <c r="K1063" s="106"/>
      <c r="L1063" s="5" t="s">
        <v>1055</v>
      </c>
      <c r="M1063" s="407"/>
      <c r="N1063" s="408"/>
      <c r="O1063" s="410" t="s">
        <v>2099</v>
      </c>
      <c r="P1063" s="562" t="s">
        <v>3214</v>
      </c>
      <c r="Q1063" s="616" t="s">
        <v>3235</v>
      </c>
    </row>
    <row r="1064" spans="2:19" ht="30.75" thickBot="1" x14ac:dyDescent="0.35">
      <c r="B1064" s="349">
        <v>9</v>
      </c>
      <c r="C1064" s="350"/>
      <c r="D1064" s="355">
        <v>1</v>
      </c>
      <c r="E1064" s="354"/>
      <c r="F1064" s="96">
        <v>4</v>
      </c>
      <c r="G1064" s="95"/>
      <c r="H1064" s="96">
        <v>19</v>
      </c>
      <c r="I1064" s="166" t="s">
        <v>2100</v>
      </c>
      <c r="J1064" s="184"/>
      <c r="K1064" s="106"/>
      <c r="L1064" s="5" t="s">
        <v>1056</v>
      </c>
      <c r="M1064" s="407"/>
      <c r="N1064" s="408"/>
      <c r="O1064" s="410" t="s">
        <v>2100</v>
      </c>
      <c r="P1064" s="562" t="s">
        <v>3214</v>
      </c>
      <c r="Q1064" s="616" t="s">
        <v>3236</v>
      </c>
    </row>
    <row r="1065" spans="2:19" ht="17.25" thickBot="1" x14ac:dyDescent="0.35">
      <c r="B1065" s="349">
        <v>9</v>
      </c>
      <c r="C1065" s="350"/>
      <c r="D1065" s="355">
        <v>1</v>
      </c>
      <c r="E1065" s="354"/>
      <c r="F1065" s="96">
        <v>4</v>
      </c>
      <c r="G1065" s="95"/>
      <c r="H1065" s="96">
        <v>20</v>
      </c>
      <c r="I1065" s="166" t="s">
        <v>2101</v>
      </c>
      <c r="J1065" s="184"/>
      <c r="K1065" s="106"/>
      <c r="L1065" s="5" t="s">
        <v>1057</v>
      </c>
      <c r="M1065" s="407"/>
      <c r="N1065" s="408"/>
      <c r="O1065" s="410" t="s">
        <v>2101</v>
      </c>
      <c r="P1065" s="562" t="s">
        <v>3214</v>
      </c>
      <c r="Q1065" s="616" t="s">
        <v>3237</v>
      </c>
    </row>
    <row r="1066" spans="2:19" ht="17.25" thickBot="1" x14ac:dyDescent="0.35">
      <c r="B1066" s="349">
        <v>9</v>
      </c>
      <c r="C1066" s="350"/>
      <c r="D1066" s="356">
        <v>1</v>
      </c>
      <c r="E1066" s="357"/>
      <c r="F1066" s="102">
        <v>4</v>
      </c>
      <c r="G1066" s="95"/>
      <c r="H1066" s="102">
        <v>21</v>
      </c>
      <c r="I1066" s="299" t="s">
        <v>2102</v>
      </c>
      <c r="J1066" s="184"/>
      <c r="K1066" s="106"/>
      <c r="L1066" s="9" t="s">
        <v>1058</v>
      </c>
      <c r="M1066" s="531"/>
      <c r="N1066" s="532"/>
      <c r="O1066" s="533" t="s">
        <v>2102</v>
      </c>
      <c r="P1066" s="562" t="s">
        <v>3214</v>
      </c>
    </row>
    <row r="1067" spans="2:19" ht="17.25" thickBot="1" x14ac:dyDescent="0.35">
      <c r="B1067" s="349"/>
      <c r="C1067" s="350"/>
      <c r="D1067" s="355"/>
      <c r="E1067" s="617"/>
      <c r="F1067" s="144"/>
      <c r="G1067" s="95"/>
      <c r="H1067" s="105"/>
      <c r="I1067" s="132"/>
      <c r="J1067" s="184"/>
      <c r="K1067" s="106"/>
      <c r="L1067" s="291"/>
      <c r="M1067" s="618"/>
      <c r="N1067" s="619"/>
      <c r="O1067" s="620"/>
      <c r="P1067" s="562"/>
      <c r="Q1067" s="624" t="s">
        <v>3238</v>
      </c>
      <c r="R1067" s="622" t="s">
        <v>3256</v>
      </c>
      <c r="S1067" s="624" t="s">
        <v>3222</v>
      </c>
    </row>
    <row r="1068" spans="2:19" ht="17.25" thickBot="1" x14ac:dyDescent="0.35">
      <c r="B1068" s="349"/>
      <c r="C1068" s="350"/>
      <c r="D1068" s="355"/>
      <c r="E1068" s="617"/>
      <c r="F1068" s="144"/>
      <c r="G1068" s="95"/>
      <c r="H1068" s="105"/>
      <c r="I1068" s="132"/>
      <c r="J1068" s="184"/>
      <c r="K1068" s="106"/>
      <c r="L1068" s="291"/>
      <c r="M1068" s="618"/>
      <c r="N1068" s="619"/>
      <c r="O1068" s="620"/>
      <c r="P1068" s="562"/>
      <c r="Q1068" s="623" t="s">
        <v>3239</v>
      </c>
      <c r="R1068" s="622" t="s">
        <v>3257</v>
      </c>
      <c r="S1068" s="624" t="s">
        <v>3222</v>
      </c>
    </row>
    <row r="1069" spans="2:19" ht="17.25" thickBot="1" x14ac:dyDescent="0.35">
      <c r="B1069" s="349"/>
      <c r="C1069" s="350"/>
      <c r="D1069" s="355"/>
      <c r="E1069" s="617"/>
      <c r="F1069" s="144"/>
      <c r="G1069" s="95"/>
      <c r="H1069" s="105"/>
      <c r="I1069" s="132"/>
      <c r="J1069" s="184"/>
      <c r="K1069" s="106"/>
      <c r="L1069" s="291"/>
      <c r="M1069" s="618"/>
      <c r="N1069" s="619"/>
      <c r="O1069" s="620"/>
      <c r="P1069" s="562"/>
      <c r="Q1069" s="621" t="s">
        <v>3240</v>
      </c>
      <c r="R1069" s="622" t="s">
        <v>3248</v>
      </c>
      <c r="S1069" s="624" t="s">
        <v>3222</v>
      </c>
    </row>
    <row r="1070" spans="2:19" ht="17.25" thickBot="1" x14ac:dyDescent="0.35">
      <c r="B1070" s="349"/>
      <c r="C1070" s="350"/>
      <c r="D1070" s="355"/>
      <c r="E1070" s="617"/>
      <c r="F1070" s="144"/>
      <c r="G1070" s="95"/>
      <c r="H1070" s="105"/>
      <c r="I1070" s="132"/>
      <c r="J1070" s="184"/>
      <c r="K1070" s="106"/>
      <c r="L1070" s="291"/>
      <c r="M1070" s="618"/>
      <c r="N1070" s="619"/>
      <c r="O1070" s="620"/>
      <c r="P1070" s="562"/>
      <c r="Q1070" s="621" t="s">
        <v>3241</v>
      </c>
      <c r="R1070" s="622" t="s">
        <v>3249</v>
      </c>
      <c r="S1070" s="624" t="s">
        <v>3222</v>
      </c>
    </row>
    <row r="1071" spans="2:19" ht="17.25" thickBot="1" x14ac:dyDescent="0.35">
      <c r="B1071" s="349"/>
      <c r="C1071" s="350"/>
      <c r="D1071" s="355"/>
      <c r="E1071" s="617"/>
      <c r="F1071" s="144"/>
      <c r="G1071" s="95"/>
      <c r="H1071" s="105"/>
      <c r="I1071" s="132"/>
      <c r="J1071" s="184"/>
      <c r="K1071" s="106"/>
      <c r="L1071" s="291"/>
      <c r="M1071" s="618"/>
      <c r="N1071" s="619"/>
      <c r="O1071" s="620"/>
      <c r="P1071" s="562"/>
      <c r="Q1071" s="621" t="s">
        <v>3242</v>
      </c>
      <c r="R1071" s="622" t="s">
        <v>3250</v>
      </c>
      <c r="S1071" s="624" t="s">
        <v>3222</v>
      </c>
    </row>
    <row r="1072" spans="2:19" ht="17.25" thickBot="1" x14ac:dyDescent="0.35">
      <c r="B1072" s="349"/>
      <c r="C1072" s="350"/>
      <c r="D1072" s="355"/>
      <c r="E1072" s="617"/>
      <c r="F1072" s="144"/>
      <c r="G1072" s="95"/>
      <c r="H1072" s="105"/>
      <c r="I1072" s="132"/>
      <c r="J1072" s="184"/>
      <c r="K1072" s="106"/>
      <c r="L1072" s="291"/>
      <c r="M1072" s="618"/>
      <c r="N1072" s="619"/>
      <c r="O1072" s="620"/>
      <c r="P1072" s="562"/>
      <c r="Q1072" s="621" t="s">
        <v>3243</v>
      </c>
      <c r="R1072" s="622" t="s">
        <v>3251</v>
      </c>
      <c r="S1072" s="624" t="s">
        <v>3222</v>
      </c>
    </row>
    <row r="1073" spans="2:19" ht="17.25" thickBot="1" x14ac:dyDescent="0.35">
      <c r="B1073" s="349"/>
      <c r="C1073" s="350"/>
      <c r="D1073" s="355"/>
      <c r="E1073" s="617"/>
      <c r="F1073" s="144"/>
      <c r="G1073" s="95"/>
      <c r="H1073" s="105"/>
      <c r="I1073" s="132"/>
      <c r="J1073" s="184"/>
      <c r="K1073" s="106"/>
      <c r="L1073" s="291"/>
      <c r="M1073" s="618"/>
      <c r="N1073" s="619"/>
      <c r="O1073" s="620"/>
      <c r="P1073" s="562"/>
      <c r="Q1073" s="621" t="s">
        <v>3244</v>
      </c>
      <c r="R1073" s="622" t="s">
        <v>3252</v>
      </c>
      <c r="S1073" s="624" t="s">
        <v>3222</v>
      </c>
    </row>
    <row r="1074" spans="2:19" ht="17.25" thickBot="1" x14ac:dyDescent="0.35">
      <c r="B1074" s="349"/>
      <c r="C1074" s="350"/>
      <c r="D1074" s="355"/>
      <c r="E1074" s="617"/>
      <c r="F1074" s="144"/>
      <c r="G1074" s="95"/>
      <c r="H1074" s="105"/>
      <c r="I1074" s="132"/>
      <c r="J1074" s="184"/>
      <c r="K1074" s="106"/>
      <c r="L1074" s="291"/>
      <c r="M1074" s="618"/>
      <c r="N1074" s="619"/>
      <c r="O1074" s="620"/>
      <c r="P1074" s="562"/>
      <c r="Q1074" s="621" t="s">
        <v>3245</v>
      </c>
      <c r="R1074" s="622" t="s">
        <v>3253</v>
      </c>
      <c r="S1074" s="624" t="s">
        <v>3222</v>
      </c>
    </row>
    <row r="1075" spans="2:19" ht="17.25" thickBot="1" x14ac:dyDescent="0.35">
      <c r="B1075" s="349"/>
      <c r="C1075" s="350"/>
      <c r="D1075" s="355"/>
      <c r="E1075" s="617"/>
      <c r="F1075" s="144"/>
      <c r="G1075" s="95"/>
      <c r="H1075" s="105"/>
      <c r="I1075" s="132"/>
      <c r="J1075" s="184"/>
      <c r="K1075" s="106"/>
      <c r="L1075" s="291"/>
      <c r="M1075" s="618"/>
      <c r="N1075" s="619"/>
      <c r="O1075" s="620"/>
      <c r="P1075" s="562"/>
      <c r="Q1075" s="621" t="s">
        <v>3246</v>
      </c>
      <c r="R1075" s="622" t="s">
        <v>3254</v>
      </c>
      <c r="S1075" s="624" t="s">
        <v>3222</v>
      </c>
    </row>
    <row r="1076" spans="2:19" ht="17.25" thickBot="1" x14ac:dyDescent="0.35">
      <c r="B1076" s="349"/>
      <c r="C1076" s="350"/>
      <c r="D1076" s="355"/>
      <c r="E1076" s="617"/>
      <c r="F1076" s="144"/>
      <c r="G1076" s="95"/>
      <c r="H1076" s="105"/>
      <c r="I1076" s="132"/>
      <c r="J1076" s="184"/>
      <c r="K1076" s="106"/>
      <c r="L1076" s="291"/>
      <c r="M1076" s="618"/>
      <c r="N1076" s="619"/>
      <c r="O1076" s="620"/>
      <c r="P1076" s="562"/>
      <c r="Q1076" s="623" t="s">
        <v>3247</v>
      </c>
      <c r="R1076" s="624" t="s">
        <v>3255</v>
      </c>
      <c r="S1076" s="624" t="s">
        <v>3222</v>
      </c>
    </row>
    <row r="1077" spans="2:19" ht="30.75" thickBot="1" x14ac:dyDescent="0.35">
      <c r="B1077" s="84">
        <v>9</v>
      </c>
      <c r="C1077" s="93" t="s">
        <v>2247</v>
      </c>
      <c r="D1077" s="86">
        <v>2</v>
      </c>
      <c r="E1077" s="97" t="s">
        <v>2713</v>
      </c>
      <c r="F1077" s="144">
        <v>1</v>
      </c>
      <c r="G1077" s="150" t="s">
        <v>2207</v>
      </c>
      <c r="H1077" s="100">
        <v>1</v>
      </c>
      <c r="I1077" s="99" t="s">
        <v>2103</v>
      </c>
      <c r="J1077" s="258"/>
      <c r="K1077" s="92"/>
      <c r="L1077" s="22" t="s">
        <v>1059</v>
      </c>
      <c r="M1077" s="491">
        <v>4</v>
      </c>
      <c r="N1077" s="492">
        <v>0</v>
      </c>
      <c r="O1077" s="375" t="s">
        <v>2103</v>
      </c>
      <c r="P1077" s="562" t="s">
        <v>3214</v>
      </c>
    </row>
    <row r="1078" spans="2:19" ht="17.25" thickBot="1" x14ac:dyDescent="0.35">
      <c r="B1078" s="84">
        <v>9</v>
      </c>
      <c r="C1078" s="93"/>
      <c r="D1078" s="94">
        <v>2</v>
      </c>
      <c r="E1078" s="97"/>
      <c r="F1078" s="272">
        <v>1</v>
      </c>
      <c r="G1078" s="138"/>
      <c r="H1078" s="100">
        <v>2</v>
      </c>
      <c r="I1078" s="156" t="s">
        <v>2104</v>
      </c>
      <c r="J1078" s="151"/>
      <c r="K1078" s="152"/>
      <c r="L1078" s="2" t="s">
        <v>1060</v>
      </c>
      <c r="M1078" s="63">
        <v>4</v>
      </c>
      <c r="N1078" s="62">
        <v>0</v>
      </c>
      <c r="O1078" s="376" t="s">
        <v>2104</v>
      </c>
      <c r="P1078" s="562" t="s">
        <v>3214</v>
      </c>
    </row>
    <row r="1079" spans="2:19" ht="17.25" thickBot="1" x14ac:dyDescent="0.35">
      <c r="B1079" s="84">
        <v>9</v>
      </c>
      <c r="C1079" s="93"/>
      <c r="D1079" s="94">
        <v>2</v>
      </c>
      <c r="E1079" s="97"/>
      <c r="F1079" s="272">
        <v>1</v>
      </c>
      <c r="G1079" s="138"/>
      <c r="H1079" s="100">
        <v>3</v>
      </c>
      <c r="I1079" s="156" t="s">
        <v>2105</v>
      </c>
      <c r="J1079" s="151"/>
      <c r="K1079" s="152"/>
      <c r="L1079" s="2" t="s">
        <v>1061</v>
      </c>
      <c r="M1079" s="63">
        <v>4</v>
      </c>
      <c r="N1079" s="62">
        <v>0</v>
      </c>
      <c r="O1079" s="376" t="s">
        <v>2105</v>
      </c>
      <c r="P1079" s="562" t="s">
        <v>3214</v>
      </c>
    </row>
    <row r="1080" spans="2:19" ht="17.25" thickBot="1" x14ac:dyDescent="0.35">
      <c r="B1080" s="84">
        <v>9</v>
      </c>
      <c r="C1080" s="93"/>
      <c r="D1080" s="94">
        <v>2</v>
      </c>
      <c r="E1080" s="97"/>
      <c r="F1080" s="263">
        <v>1</v>
      </c>
      <c r="G1080" s="145"/>
      <c r="H1080" s="227">
        <v>4</v>
      </c>
      <c r="I1080" s="126" t="s">
        <v>2106</v>
      </c>
      <c r="J1080" s="209"/>
      <c r="K1080" s="210"/>
      <c r="L1080" s="12" t="s">
        <v>1062</v>
      </c>
      <c r="M1080" s="69">
        <v>4</v>
      </c>
      <c r="N1080" s="65">
        <v>0</v>
      </c>
      <c r="O1080" s="380" t="s">
        <v>2106</v>
      </c>
      <c r="P1080" s="562" t="s">
        <v>3214</v>
      </c>
    </row>
    <row r="1081" spans="2:19" ht="21.6" customHeight="1" thickBot="1" x14ac:dyDescent="0.35">
      <c r="B1081" s="84">
        <v>9</v>
      </c>
      <c r="C1081" s="93" t="s">
        <v>2247</v>
      </c>
      <c r="D1081" s="94">
        <v>2</v>
      </c>
      <c r="E1081" s="95" t="s">
        <v>2247</v>
      </c>
      <c r="F1081" s="137">
        <v>2</v>
      </c>
      <c r="G1081" s="138" t="s">
        <v>2712</v>
      </c>
      <c r="H1081" s="91">
        <v>1</v>
      </c>
      <c r="I1081" s="262" t="s">
        <v>2107</v>
      </c>
      <c r="J1081" s="258"/>
      <c r="K1081" s="92"/>
      <c r="L1081" s="1" t="s">
        <v>1063</v>
      </c>
      <c r="M1081" s="72">
        <v>4</v>
      </c>
      <c r="N1081" s="73">
        <v>0</v>
      </c>
      <c r="O1081" s="385" t="s">
        <v>2107</v>
      </c>
      <c r="P1081" s="562" t="s">
        <v>3214</v>
      </c>
    </row>
    <row r="1082" spans="2:19" ht="17.25" thickBot="1" x14ac:dyDescent="0.35">
      <c r="B1082" s="84">
        <v>9</v>
      </c>
      <c r="C1082" s="93"/>
      <c r="D1082" s="94">
        <v>2</v>
      </c>
      <c r="E1082" s="95"/>
      <c r="F1082" s="211">
        <v>2</v>
      </c>
      <c r="G1082" s="138"/>
      <c r="H1082" s="100">
        <v>2</v>
      </c>
      <c r="I1082" s="175" t="s">
        <v>2108</v>
      </c>
      <c r="J1082" s="151"/>
      <c r="K1082" s="152"/>
      <c r="L1082" s="2" t="s">
        <v>1064</v>
      </c>
      <c r="M1082" s="63">
        <v>4</v>
      </c>
      <c r="N1082" s="62">
        <v>0</v>
      </c>
      <c r="O1082" s="376" t="s">
        <v>2108</v>
      </c>
      <c r="P1082" s="562" t="s">
        <v>3214</v>
      </c>
    </row>
    <row r="1083" spans="2:19" ht="17.25" thickBot="1" x14ac:dyDescent="0.35">
      <c r="B1083" s="84">
        <v>9</v>
      </c>
      <c r="C1083" s="93"/>
      <c r="D1083" s="94">
        <v>2</v>
      </c>
      <c r="E1083" s="95"/>
      <c r="F1083" s="211">
        <v>2</v>
      </c>
      <c r="G1083" s="138"/>
      <c r="H1083" s="100">
        <v>3</v>
      </c>
      <c r="I1083" s="175" t="s">
        <v>2076</v>
      </c>
      <c r="J1083" s="151"/>
      <c r="K1083" s="152"/>
      <c r="L1083" s="2" t="s">
        <v>1065</v>
      </c>
      <c r="M1083" s="63">
        <v>4</v>
      </c>
      <c r="N1083" s="62">
        <v>0</v>
      </c>
      <c r="O1083" s="376" t="s">
        <v>2076</v>
      </c>
      <c r="P1083" s="562" t="s">
        <v>3214</v>
      </c>
    </row>
    <row r="1084" spans="2:19" ht="17.25" thickBot="1" x14ac:dyDescent="0.35">
      <c r="B1084" s="84">
        <v>9</v>
      </c>
      <c r="C1084" s="93"/>
      <c r="D1084" s="94">
        <v>2</v>
      </c>
      <c r="E1084" s="95"/>
      <c r="F1084" s="211">
        <v>2</v>
      </c>
      <c r="G1084" s="138"/>
      <c r="H1084" s="100">
        <v>4</v>
      </c>
      <c r="I1084" s="175" t="s">
        <v>2109</v>
      </c>
      <c r="J1084" s="151"/>
      <c r="K1084" s="152"/>
      <c r="L1084" s="2" t="s">
        <v>1066</v>
      </c>
      <c r="M1084" s="63">
        <v>4</v>
      </c>
      <c r="N1084" s="62">
        <v>0</v>
      </c>
      <c r="O1084" s="376" t="s">
        <v>2109</v>
      </c>
      <c r="P1084" s="562" t="s">
        <v>3214</v>
      </c>
    </row>
    <row r="1085" spans="2:19" ht="17.25" thickBot="1" x14ac:dyDescent="0.35">
      <c r="B1085" s="84">
        <v>9</v>
      </c>
      <c r="C1085" s="93"/>
      <c r="D1085" s="94">
        <v>2</v>
      </c>
      <c r="E1085" s="95"/>
      <c r="F1085" s="211">
        <v>2</v>
      </c>
      <c r="G1085" s="138"/>
      <c r="H1085" s="100">
        <v>5</v>
      </c>
      <c r="I1085" s="175" t="s">
        <v>2110</v>
      </c>
      <c r="J1085" s="151"/>
      <c r="K1085" s="152"/>
      <c r="L1085" s="2" t="s">
        <v>1067</v>
      </c>
      <c r="M1085" s="63">
        <v>4</v>
      </c>
      <c r="N1085" s="62">
        <v>0</v>
      </c>
      <c r="O1085" s="376" t="s">
        <v>2110</v>
      </c>
      <c r="P1085" s="562" t="s">
        <v>3214</v>
      </c>
    </row>
    <row r="1086" spans="2:19" ht="17.25" thickBot="1" x14ac:dyDescent="0.35">
      <c r="B1086" s="84">
        <v>9</v>
      </c>
      <c r="C1086" s="93"/>
      <c r="D1086" s="94">
        <v>2</v>
      </c>
      <c r="E1086" s="95"/>
      <c r="F1086" s="211">
        <v>2</v>
      </c>
      <c r="G1086" s="138"/>
      <c r="H1086" s="100">
        <v>6</v>
      </c>
      <c r="I1086" s="175" t="s">
        <v>2111</v>
      </c>
      <c r="J1086" s="151"/>
      <c r="K1086" s="152"/>
      <c r="L1086" s="2" t="s">
        <v>1068</v>
      </c>
      <c r="M1086" s="63">
        <v>4</v>
      </c>
      <c r="N1086" s="62">
        <v>0</v>
      </c>
      <c r="O1086" s="376" t="s">
        <v>2111</v>
      </c>
      <c r="P1086" s="562" t="s">
        <v>3214</v>
      </c>
    </row>
    <row r="1087" spans="2:19" ht="17.25" thickBot="1" x14ac:dyDescent="0.35">
      <c r="B1087" s="84">
        <v>9</v>
      </c>
      <c r="C1087" s="93" t="s">
        <v>2247</v>
      </c>
      <c r="D1087" s="94">
        <v>2</v>
      </c>
      <c r="E1087" s="97" t="s">
        <v>2247</v>
      </c>
      <c r="F1087" s="105">
        <v>3</v>
      </c>
      <c r="G1087" s="133" t="s">
        <v>2711</v>
      </c>
      <c r="H1087" s="317" t="s">
        <v>2702</v>
      </c>
      <c r="I1087" s="318"/>
      <c r="J1087" s="319"/>
      <c r="K1087" s="320"/>
      <c r="L1087" s="2" t="s">
        <v>1069</v>
      </c>
      <c r="M1087" s="63">
        <v>3</v>
      </c>
      <c r="N1087" s="62">
        <v>0</v>
      </c>
      <c r="O1087" s="377" t="s">
        <v>2112</v>
      </c>
      <c r="P1087" s="401" t="s">
        <v>2659</v>
      </c>
      <c r="Q1087" s="214"/>
      <c r="R1087" s="214"/>
      <c r="S1087" s="214"/>
    </row>
    <row r="1088" spans="2:19" ht="18" customHeight="1" thickBot="1" x14ac:dyDescent="0.35">
      <c r="B1088" s="84">
        <v>9</v>
      </c>
      <c r="C1088" s="93" t="s">
        <v>2247</v>
      </c>
      <c r="D1088" s="94">
        <v>2</v>
      </c>
      <c r="E1088" s="97" t="s">
        <v>2247</v>
      </c>
      <c r="F1088" s="276">
        <v>4</v>
      </c>
      <c r="G1088" s="150" t="s">
        <v>2710</v>
      </c>
      <c r="H1088" s="91">
        <v>1</v>
      </c>
      <c r="I1088" s="262" t="s">
        <v>2709</v>
      </c>
      <c r="J1088" s="258"/>
      <c r="K1088" s="92"/>
      <c r="L1088" s="2" t="s">
        <v>1070</v>
      </c>
      <c r="M1088" s="63">
        <v>4</v>
      </c>
      <c r="N1088" s="62">
        <v>0</v>
      </c>
      <c r="O1088" s="377" t="s">
        <v>1220</v>
      </c>
      <c r="P1088" s="432" t="s">
        <v>2659</v>
      </c>
      <c r="Q1088" s="214"/>
      <c r="R1088" s="214"/>
      <c r="S1088" s="214"/>
    </row>
    <row r="1089" spans="2:16" ht="17.25" thickBot="1" x14ac:dyDescent="0.35">
      <c r="B1089" s="84">
        <v>9</v>
      </c>
      <c r="C1089" s="93"/>
      <c r="D1089" s="94">
        <v>2</v>
      </c>
      <c r="E1089" s="97"/>
      <c r="F1089" s="144">
        <v>4</v>
      </c>
      <c r="G1089" s="138"/>
      <c r="H1089" s="100">
        <v>2</v>
      </c>
      <c r="I1089" s="175" t="s">
        <v>2113</v>
      </c>
      <c r="J1089" s="151"/>
      <c r="K1089" s="152"/>
      <c r="L1089" s="2" t="s">
        <v>1071</v>
      </c>
      <c r="M1089" s="63">
        <v>4</v>
      </c>
      <c r="N1089" s="62">
        <v>0</v>
      </c>
      <c r="O1089" s="376" t="s">
        <v>2113</v>
      </c>
      <c r="P1089" s="562" t="s">
        <v>3214</v>
      </c>
    </row>
    <row r="1090" spans="2:16" ht="17.25" thickBot="1" x14ac:dyDescent="0.35">
      <c r="B1090" s="84">
        <v>9</v>
      </c>
      <c r="C1090" s="93"/>
      <c r="D1090" s="94">
        <v>2</v>
      </c>
      <c r="E1090" s="97"/>
      <c r="F1090" s="144">
        <v>4</v>
      </c>
      <c r="G1090" s="145"/>
      <c r="H1090" s="105">
        <v>3</v>
      </c>
      <c r="I1090" s="176" t="s">
        <v>2114</v>
      </c>
      <c r="J1090" s="119"/>
      <c r="K1090" s="120"/>
      <c r="L1090" s="10" t="s">
        <v>1072</v>
      </c>
      <c r="M1090" s="66">
        <v>4</v>
      </c>
      <c r="N1090" s="67">
        <v>0</v>
      </c>
      <c r="O1090" s="378" t="s">
        <v>2114</v>
      </c>
      <c r="P1090" s="562" t="s">
        <v>3214</v>
      </c>
    </row>
    <row r="1091" spans="2:16" ht="17.25" thickBot="1" x14ac:dyDescent="0.35">
      <c r="B1091" s="84">
        <v>9</v>
      </c>
      <c r="C1091" s="93" t="s">
        <v>2247</v>
      </c>
      <c r="D1091" s="94">
        <v>2</v>
      </c>
      <c r="E1091" s="97" t="s">
        <v>2247</v>
      </c>
      <c r="F1091" s="276">
        <v>5</v>
      </c>
      <c r="G1091" s="138" t="s">
        <v>2708</v>
      </c>
      <c r="H1091" s="91">
        <v>1</v>
      </c>
      <c r="I1091" s="90" t="s">
        <v>2115</v>
      </c>
      <c r="J1091" s="258"/>
      <c r="K1091" s="92"/>
      <c r="L1091" s="11" t="s">
        <v>1073</v>
      </c>
      <c r="M1091" s="68">
        <v>4</v>
      </c>
      <c r="N1091" s="64">
        <v>0</v>
      </c>
      <c r="O1091" s="379" t="s">
        <v>2115</v>
      </c>
      <c r="P1091" s="562" t="s">
        <v>3214</v>
      </c>
    </row>
    <row r="1092" spans="2:16" ht="17.25" thickBot="1" x14ac:dyDescent="0.35">
      <c r="B1092" s="84">
        <v>9</v>
      </c>
      <c r="C1092" s="93"/>
      <c r="D1092" s="94">
        <v>2</v>
      </c>
      <c r="E1092" s="97"/>
      <c r="F1092" s="96">
        <v>5</v>
      </c>
      <c r="G1092" s="138"/>
      <c r="H1092" s="100">
        <v>2</v>
      </c>
      <c r="I1092" s="156" t="s">
        <v>2116</v>
      </c>
      <c r="J1092" s="151"/>
      <c r="K1092" s="152"/>
      <c r="L1092" s="2" t="s">
        <v>1074</v>
      </c>
      <c r="M1092" s="63">
        <v>4</v>
      </c>
      <c r="N1092" s="62">
        <v>0</v>
      </c>
      <c r="O1092" s="376" t="s">
        <v>2116</v>
      </c>
      <c r="P1092" s="562" t="s">
        <v>3214</v>
      </c>
    </row>
    <row r="1093" spans="2:16" ht="17.25" thickBot="1" x14ac:dyDescent="0.35">
      <c r="B1093" s="84">
        <v>9</v>
      </c>
      <c r="C1093" s="93"/>
      <c r="D1093" s="94">
        <v>2</v>
      </c>
      <c r="E1093" s="97"/>
      <c r="F1093" s="208">
        <v>5</v>
      </c>
      <c r="G1093" s="145"/>
      <c r="H1093" s="227">
        <v>3</v>
      </c>
      <c r="I1093" s="126" t="s">
        <v>2707</v>
      </c>
      <c r="J1093" s="209"/>
      <c r="K1093" s="210"/>
      <c r="L1093" s="10" t="s">
        <v>1075</v>
      </c>
      <c r="M1093" s="66">
        <v>4</v>
      </c>
      <c r="N1093" s="67">
        <v>0</v>
      </c>
      <c r="O1093" s="378" t="s">
        <v>2117</v>
      </c>
      <c r="P1093" s="562" t="s">
        <v>3214</v>
      </c>
    </row>
    <row r="1094" spans="2:16" ht="19.5" customHeight="1" thickBot="1" x14ac:dyDescent="0.35">
      <c r="B1094" s="84">
        <v>9</v>
      </c>
      <c r="C1094" s="93" t="s">
        <v>2247</v>
      </c>
      <c r="D1094" s="94">
        <v>2</v>
      </c>
      <c r="E1094" s="95" t="s">
        <v>2247</v>
      </c>
      <c r="F1094" s="137">
        <v>6</v>
      </c>
      <c r="G1094" s="138" t="s">
        <v>2706</v>
      </c>
      <c r="H1094" s="91">
        <v>1</v>
      </c>
      <c r="I1094" s="262" t="s">
        <v>2118</v>
      </c>
      <c r="J1094" s="258"/>
      <c r="K1094" s="588"/>
      <c r="L1094" s="56" t="s">
        <v>1076</v>
      </c>
      <c r="M1094" s="591">
        <v>4</v>
      </c>
      <c r="N1094" s="592">
        <v>0</v>
      </c>
      <c r="O1094" s="602" t="s">
        <v>2118</v>
      </c>
      <c r="P1094" s="562" t="s">
        <v>3214</v>
      </c>
    </row>
    <row r="1095" spans="2:16" ht="17.25" thickBot="1" x14ac:dyDescent="0.35">
      <c r="B1095" s="84">
        <v>9</v>
      </c>
      <c r="C1095" s="93"/>
      <c r="D1095" s="94">
        <v>2</v>
      </c>
      <c r="E1095" s="95"/>
      <c r="F1095" s="211">
        <v>6</v>
      </c>
      <c r="G1095" s="138"/>
      <c r="H1095" s="100">
        <v>2</v>
      </c>
      <c r="I1095" s="175" t="s">
        <v>2119</v>
      </c>
      <c r="J1095" s="151"/>
      <c r="K1095" s="419"/>
      <c r="L1095" s="57" t="s">
        <v>1077</v>
      </c>
      <c r="M1095" s="63">
        <v>4</v>
      </c>
      <c r="N1095" s="62">
        <v>0</v>
      </c>
      <c r="O1095" s="376" t="s">
        <v>2119</v>
      </c>
      <c r="P1095" s="562" t="s">
        <v>3214</v>
      </c>
    </row>
    <row r="1096" spans="2:16" ht="17.25" thickBot="1" x14ac:dyDescent="0.35">
      <c r="B1096" s="84">
        <v>9</v>
      </c>
      <c r="C1096" s="93"/>
      <c r="D1096" s="94">
        <v>2</v>
      </c>
      <c r="E1096" s="95"/>
      <c r="F1096" s="211">
        <v>6</v>
      </c>
      <c r="G1096" s="138"/>
      <c r="H1096" s="100">
        <v>3</v>
      </c>
      <c r="I1096" s="175" t="s">
        <v>2120</v>
      </c>
      <c r="J1096" s="151"/>
      <c r="K1096" s="419"/>
      <c r="L1096" s="57" t="s">
        <v>1078</v>
      </c>
      <c r="M1096" s="63">
        <v>4</v>
      </c>
      <c r="N1096" s="62">
        <v>0</v>
      </c>
      <c r="O1096" s="376" t="s">
        <v>2120</v>
      </c>
      <c r="P1096" s="562" t="s">
        <v>3214</v>
      </c>
    </row>
    <row r="1097" spans="2:16" ht="17.25" thickBot="1" x14ac:dyDescent="0.35">
      <c r="B1097" s="84">
        <v>9</v>
      </c>
      <c r="C1097" s="93"/>
      <c r="D1097" s="94">
        <v>2</v>
      </c>
      <c r="E1097" s="95"/>
      <c r="F1097" s="211">
        <v>6</v>
      </c>
      <c r="G1097" s="138"/>
      <c r="H1097" s="100">
        <v>4</v>
      </c>
      <c r="I1097" s="175" t="s">
        <v>2121</v>
      </c>
      <c r="J1097" s="151"/>
      <c r="K1097" s="419"/>
      <c r="L1097" s="57" t="s">
        <v>1079</v>
      </c>
      <c r="M1097" s="63">
        <v>4</v>
      </c>
      <c r="N1097" s="62">
        <v>0</v>
      </c>
      <c r="O1097" s="376" t="s">
        <v>2121</v>
      </c>
      <c r="P1097" s="562" t="s">
        <v>3214</v>
      </c>
    </row>
    <row r="1098" spans="2:16" ht="17.25" thickBot="1" x14ac:dyDescent="0.35">
      <c r="B1098" s="84">
        <v>9</v>
      </c>
      <c r="C1098" s="93"/>
      <c r="D1098" s="94">
        <v>2</v>
      </c>
      <c r="E1098" s="95"/>
      <c r="F1098" s="263">
        <v>6</v>
      </c>
      <c r="G1098" s="145"/>
      <c r="H1098" s="227">
        <v>5</v>
      </c>
      <c r="I1098" s="267" t="s">
        <v>2122</v>
      </c>
      <c r="J1098" s="209"/>
      <c r="K1098" s="601"/>
      <c r="L1098" s="58" t="s">
        <v>1080</v>
      </c>
      <c r="M1098" s="594">
        <v>4</v>
      </c>
      <c r="N1098" s="595">
        <v>0</v>
      </c>
      <c r="O1098" s="596" t="s">
        <v>2122</v>
      </c>
      <c r="P1098" s="562" t="s">
        <v>3214</v>
      </c>
    </row>
    <row r="1099" spans="2:16" ht="20.100000000000001" customHeight="1" thickBot="1" x14ac:dyDescent="0.35">
      <c r="B1099" s="84">
        <v>9</v>
      </c>
      <c r="C1099" s="93" t="s">
        <v>2247</v>
      </c>
      <c r="D1099" s="94">
        <v>2</v>
      </c>
      <c r="E1099" s="95" t="s">
        <v>2247</v>
      </c>
      <c r="F1099" s="141">
        <v>7</v>
      </c>
      <c r="G1099" s="138" t="s">
        <v>2705</v>
      </c>
      <c r="H1099" s="91">
        <v>1</v>
      </c>
      <c r="I1099" s="90" t="s">
        <v>2123</v>
      </c>
      <c r="J1099" s="258"/>
      <c r="K1099" s="92"/>
      <c r="L1099" s="1" t="s">
        <v>1081</v>
      </c>
      <c r="M1099" s="72">
        <v>4</v>
      </c>
      <c r="N1099" s="73">
        <v>0</v>
      </c>
      <c r="O1099" s="385" t="s">
        <v>2123</v>
      </c>
      <c r="P1099" s="562" t="s">
        <v>3214</v>
      </c>
    </row>
    <row r="1100" spans="2:16" ht="17.25" thickBot="1" x14ac:dyDescent="0.35">
      <c r="B1100" s="84">
        <v>9</v>
      </c>
      <c r="C1100" s="93"/>
      <c r="D1100" s="94">
        <v>2</v>
      </c>
      <c r="E1100" s="95"/>
      <c r="F1100" s="211">
        <v>7</v>
      </c>
      <c r="G1100" s="138"/>
      <c r="H1100" s="100">
        <v>2</v>
      </c>
      <c r="I1100" s="156" t="s">
        <v>2124</v>
      </c>
      <c r="J1100" s="151"/>
      <c r="K1100" s="152"/>
      <c r="L1100" s="2" t="s">
        <v>1082</v>
      </c>
      <c r="M1100" s="63">
        <v>4</v>
      </c>
      <c r="N1100" s="62">
        <v>0</v>
      </c>
      <c r="O1100" s="376" t="s">
        <v>2124</v>
      </c>
      <c r="P1100" s="562" t="s">
        <v>3214</v>
      </c>
    </row>
    <row r="1101" spans="2:16" ht="17.25" thickBot="1" x14ac:dyDescent="0.35">
      <c r="B1101" s="84">
        <v>9</v>
      </c>
      <c r="C1101" s="93"/>
      <c r="D1101" s="94">
        <v>2</v>
      </c>
      <c r="E1101" s="95"/>
      <c r="F1101" s="211">
        <v>7</v>
      </c>
      <c r="G1101" s="138"/>
      <c r="H1101" s="100">
        <v>3</v>
      </c>
      <c r="I1101" s="156" t="s">
        <v>2125</v>
      </c>
      <c r="J1101" s="151"/>
      <c r="K1101" s="152"/>
      <c r="L1101" s="2" t="s">
        <v>1083</v>
      </c>
      <c r="M1101" s="63">
        <v>4</v>
      </c>
      <c r="N1101" s="62">
        <v>0</v>
      </c>
      <c r="O1101" s="376" t="s">
        <v>2125</v>
      </c>
      <c r="P1101" s="562" t="s">
        <v>3214</v>
      </c>
    </row>
    <row r="1102" spans="2:16" ht="17.25" thickBot="1" x14ac:dyDescent="0.35">
      <c r="B1102" s="84">
        <v>9</v>
      </c>
      <c r="C1102" s="93"/>
      <c r="D1102" s="94">
        <v>2</v>
      </c>
      <c r="E1102" s="95"/>
      <c r="F1102" s="211">
        <v>7</v>
      </c>
      <c r="G1102" s="138"/>
      <c r="H1102" s="100">
        <v>4</v>
      </c>
      <c r="I1102" s="156" t="s">
        <v>2126</v>
      </c>
      <c r="J1102" s="151"/>
      <c r="K1102" s="152"/>
      <c r="L1102" s="2" t="s">
        <v>1084</v>
      </c>
      <c r="M1102" s="63">
        <v>4</v>
      </c>
      <c r="N1102" s="62">
        <v>0</v>
      </c>
      <c r="O1102" s="376" t="s">
        <v>2126</v>
      </c>
      <c r="P1102" s="562" t="s">
        <v>3214</v>
      </c>
    </row>
    <row r="1103" spans="2:16" ht="17.25" thickBot="1" x14ac:dyDescent="0.35">
      <c r="B1103" s="84">
        <v>9</v>
      </c>
      <c r="C1103" s="93"/>
      <c r="D1103" s="94">
        <v>2</v>
      </c>
      <c r="E1103" s="95"/>
      <c r="F1103" s="211">
        <v>7</v>
      </c>
      <c r="G1103" s="138"/>
      <c r="H1103" s="100">
        <v>5</v>
      </c>
      <c r="I1103" s="156" t="s">
        <v>2127</v>
      </c>
      <c r="J1103" s="151"/>
      <c r="K1103" s="152"/>
      <c r="L1103" s="2" t="s">
        <v>1085</v>
      </c>
      <c r="M1103" s="63">
        <v>4</v>
      </c>
      <c r="N1103" s="62">
        <v>0</v>
      </c>
      <c r="O1103" s="376" t="s">
        <v>2127</v>
      </c>
      <c r="P1103" s="562" t="s">
        <v>3214</v>
      </c>
    </row>
    <row r="1104" spans="2:16" ht="17.25" thickBot="1" x14ac:dyDescent="0.35">
      <c r="B1104" s="84">
        <v>9</v>
      </c>
      <c r="C1104" s="93"/>
      <c r="D1104" s="94">
        <v>2</v>
      </c>
      <c r="E1104" s="95"/>
      <c r="F1104" s="211">
        <v>7</v>
      </c>
      <c r="G1104" s="138"/>
      <c r="H1104" s="100">
        <v>6</v>
      </c>
      <c r="I1104" s="156" t="s">
        <v>2128</v>
      </c>
      <c r="J1104" s="151"/>
      <c r="K1104" s="152"/>
      <c r="L1104" s="2" t="s">
        <v>1086</v>
      </c>
      <c r="M1104" s="63">
        <v>4</v>
      </c>
      <c r="N1104" s="62">
        <v>0</v>
      </c>
      <c r="O1104" s="376" t="s">
        <v>2128</v>
      </c>
      <c r="P1104" s="562" t="s">
        <v>3214</v>
      </c>
    </row>
    <row r="1105" spans="2:19" ht="17.25" thickBot="1" x14ac:dyDescent="0.35">
      <c r="B1105" s="84">
        <v>9</v>
      </c>
      <c r="C1105" s="93"/>
      <c r="D1105" s="94">
        <v>2</v>
      </c>
      <c r="E1105" s="95"/>
      <c r="F1105" s="263">
        <v>7</v>
      </c>
      <c r="G1105" s="145"/>
      <c r="H1105" s="227">
        <v>7</v>
      </c>
      <c r="I1105" s="126" t="s">
        <v>2129</v>
      </c>
      <c r="J1105" s="209"/>
      <c r="K1105" s="210"/>
      <c r="L1105" s="10" t="s">
        <v>1087</v>
      </c>
      <c r="M1105" s="63">
        <v>4</v>
      </c>
      <c r="N1105" s="62">
        <v>0</v>
      </c>
      <c r="O1105" s="376" t="s">
        <v>2129</v>
      </c>
      <c r="P1105" s="562" t="s">
        <v>3214</v>
      </c>
    </row>
    <row r="1106" spans="2:19" ht="17.25" thickBot="1" x14ac:dyDescent="0.35">
      <c r="B1106" s="84">
        <v>9</v>
      </c>
      <c r="C1106" s="93" t="s">
        <v>2247</v>
      </c>
      <c r="D1106" s="94">
        <v>2</v>
      </c>
      <c r="E1106" s="97" t="s">
        <v>2247</v>
      </c>
      <c r="F1106" s="103">
        <v>8</v>
      </c>
      <c r="G1106" s="99" t="s">
        <v>2704</v>
      </c>
      <c r="H1106" s="88">
        <v>1</v>
      </c>
      <c r="I1106" s="262" t="s">
        <v>2703</v>
      </c>
      <c r="J1106" s="309" t="s">
        <v>2702</v>
      </c>
      <c r="K1106" s="310"/>
      <c r="L1106" s="14" t="s">
        <v>1088</v>
      </c>
      <c r="M1106" s="63">
        <v>4</v>
      </c>
      <c r="N1106" s="62">
        <v>0</v>
      </c>
      <c r="O1106" s="377" t="s">
        <v>2130</v>
      </c>
      <c r="P1106" s="432" t="s">
        <v>2659</v>
      </c>
      <c r="Q1106" s="214"/>
      <c r="R1106" s="214"/>
      <c r="S1106" s="214"/>
    </row>
    <row r="1107" spans="2:19" ht="17.25" thickBot="1" x14ac:dyDescent="0.35">
      <c r="B1107" s="84">
        <v>9</v>
      </c>
      <c r="C1107" s="93"/>
      <c r="D1107" s="94">
        <v>2</v>
      </c>
      <c r="E1107" s="97"/>
      <c r="F1107" s="117">
        <v>8</v>
      </c>
      <c r="G1107" s="126"/>
      <c r="H1107" s="117">
        <v>2</v>
      </c>
      <c r="I1107" s="267" t="s">
        <v>2108</v>
      </c>
      <c r="J1107" s="209"/>
      <c r="K1107" s="210"/>
      <c r="L1107" s="17" t="s">
        <v>1089</v>
      </c>
      <c r="M1107" s="66">
        <v>4</v>
      </c>
      <c r="N1107" s="67">
        <v>0</v>
      </c>
      <c r="O1107" s="378" t="s">
        <v>2108</v>
      </c>
      <c r="P1107" s="562" t="s">
        <v>3214</v>
      </c>
    </row>
    <row r="1108" spans="2:19" ht="18.75" customHeight="1" thickBot="1" x14ac:dyDescent="0.35">
      <c r="B1108" s="84">
        <v>9</v>
      </c>
      <c r="C1108" s="93" t="s">
        <v>2247</v>
      </c>
      <c r="D1108" s="94">
        <v>2</v>
      </c>
      <c r="E1108" s="97" t="s">
        <v>2247</v>
      </c>
      <c r="F1108" s="276">
        <v>9</v>
      </c>
      <c r="G1108" s="150" t="s">
        <v>2701</v>
      </c>
      <c r="H1108" s="91">
        <v>1</v>
      </c>
      <c r="I1108" s="90" t="s">
        <v>2131</v>
      </c>
      <c r="J1108" s="258"/>
      <c r="K1108" s="92"/>
      <c r="L1108" s="11" t="s">
        <v>1090</v>
      </c>
      <c r="M1108" s="68">
        <v>4</v>
      </c>
      <c r="N1108" s="64">
        <v>0</v>
      </c>
      <c r="O1108" s="375" t="s">
        <v>2131</v>
      </c>
      <c r="P1108" s="562" t="s">
        <v>3214</v>
      </c>
    </row>
    <row r="1109" spans="2:19" ht="17.25" thickBot="1" x14ac:dyDescent="0.35">
      <c r="B1109" s="84">
        <v>9</v>
      </c>
      <c r="C1109" s="93"/>
      <c r="D1109" s="94">
        <v>2</v>
      </c>
      <c r="E1109" s="97"/>
      <c r="F1109" s="102">
        <v>9</v>
      </c>
      <c r="G1109" s="145"/>
      <c r="H1109" s="227">
        <v>22</v>
      </c>
      <c r="I1109" s="126" t="s">
        <v>2132</v>
      </c>
      <c r="J1109" s="209"/>
      <c r="K1109" s="210"/>
      <c r="L1109" s="12" t="s">
        <v>1091</v>
      </c>
      <c r="M1109" s="69">
        <v>4</v>
      </c>
      <c r="N1109" s="65">
        <v>0</v>
      </c>
      <c r="O1109" s="380" t="s">
        <v>2132</v>
      </c>
      <c r="P1109" s="562" t="s">
        <v>3214</v>
      </c>
    </row>
    <row r="1110" spans="2:19" ht="17.25" thickBot="1" x14ac:dyDescent="0.35">
      <c r="B1110" s="84">
        <v>9</v>
      </c>
      <c r="C1110" s="93" t="s">
        <v>2247</v>
      </c>
      <c r="D1110" s="94">
        <v>2</v>
      </c>
      <c r="E1110" s="95" t="s">
        <v>2247</v>
      </c>
      <c r="F1110" s="137">
        <v>10</v>
      </c>
      <c r="G1110" s="138" t="s">
        <v>2700</v>
      </c>
      <c r="H1110" s="91">
        <v>1</v>
      </c>
      <c r="I1110" s="90" t="s">
        <v>2133</v>
      </c>
      <c r="J1110" s="258"/>
      <c r="K1110" s="92"/>
      <c r="L1110" s="1" t="s">
        <v>1092</v>
      </c>
      <c r="M1110" s="72">
        <v>4</v>
      </c>
      <c r="N1110" s="73">
        <v>0</v>
      </c>
      <c r="O1110" s="382" t="s">
        <v>2133</v>
      </c>
      <c r="P1110" s="562" t="s">
        <v>3214</v>
      </c>
    </row>
    <row r="1111" spans="2:19" ht="17.25" thickBot="1" x14ac:dyDescent="0.35">
      <c r="B1111" s="84">
        <v>9</v>
      </c>
      <c r="C1111" s="93"/>
      <c r="D1111" s="94">
        <v>2</v>
      </c>
      <c r="E1111" s="95"/>
      <c r="F1111" s="211">
        <v>10</v>
      </c>
      <c r="G1111" s="138"/>
      <c r="H1111" s="100">
        <v>2</v>
      </c>
      <c r="I1111" s="156" t="s">
        <v>2134</v>
      </c>
      <c r="J1111" s="151"/>
      <c r="K1111" s="152"/>
      <c r="L1111" s="2" t="s">
        <v>1093</v>
      </c>
      <c r="M1111" s="63">
        <v>4</v>
      </c>
      <c r="N1111" s="62">
        <v>0</v>
      </c>
      <c r="O1111" s="376" t="s">
        <v>2134</v>
      </c>
      <c r="P1111" s="562" t="s">
        <v>3214</v>
      </c>
    </row>
    <row r="1112" spans="2:19" ht="17.25" thickBot="1" x14ac:dyDescent="0.35">
      <c r="B1112" s="84">
        <v>9</v>
      </c>
      <c r="C1112" s="93"/>
      <c r="D1112" s="94">
        <v>2</v>
      </c>
      <c r="E1112" s="95"/>
      <c r="F1112" s="263">
        <v>10</v>
      </c>
      <c r="G1112" s="138"/>
      <c r="H1112" s="227">
        <v>3</v>
      </c>
      <c r="I1112" s="126" t="s">
        <v>2135</v>
      </c>
      <c r="J1112" s="209"/>
      <c r="K1112" s="210"/>
      <c r="L1112" s="10" t="s">
        <v>1094</v>
      </c>
      <c r="M1112" s="66">
        <v>4</v>
      </c>
      <c r="N1112" s="67">
        <v>0</v>
      </c>
      <c r="O1112" s="378" t="s">
        <v>2135</v>
      </c>
      <c r="P1112" s="562" t="s">
        <v>3214</v>
      </c>
    </row>
    <row r="1113" spans="2:19" ht="17.649999999999999" customHeight="1" thickBot="1" x14ac:dyDescent="0.35">
      <c r="B1113" s="84">
        <v>9</v>
      </c>
      <c r="C1113" s="93" t="s">
        <v>2247</v>
      </c>
      <c r="D1113" s="94">
        <v>2</v>
      </c>
      <c r="E1113" s="97" t="s">
        <v>2247</v>
      </c>
      <c r="F1113" s="88">
        <v>11</v>
      </c>
      <c r="G1113" s="150" t="s">
        <v>2699</v>
      </c>
      <c r="H1113" s="91">
        <v>1</v>
      </c>
      <c r="I1113" s="90" t="s">
        <v>2698</v>
      </c>
      <c r="J1113" s="258"/>
      <c r="K1113" s="92"/>
      <c r="L1113" s="11" t="s">
        <v>1095</v>
      </c>
      <c r="M1113" s="68">
        <v>4</v>
      </c>
      <c r="N1113" s="64">
        <v>0</v>
      </c>
      <c r="O1113" s="379" t="s">
        <v>2136</v>
      </c>
      <c r="P1113" s="562" t="s">
        <v>3214</v>
      </c>
    </row>
    <row r="1114" spans="2:19" ht="17.25" thickBot="1" x14ac:dyDescent="0.35">
      <c r="B1114" s="84">
        <v>9</v>
      </c>
      <c r="C1114" s="93"/>
      <c r="D1114" s="94">
        <v>2</v>
      </c>
      <c r="E1114" s="97"/>
      <c r="F1114" s="208">
        <v>11</v>
      </c>
      <c r="G1114" s="145"/>
      <c r="H1114" s="227">
        <v>2</v>
      </c>
      <c r="I1114" s="126" t="s">
        <v>2137</v>
      </c>
      <c r="J1114" s="209"/>
      <c r="K1114" s="210"/>
      <c r="L1114" s="12" t="s">
        <v>1096</v>
      </c>
      <c r="M1114" s="69">
        <v>4</v>
      </c>
      <c r="N1114" s="65">
        <v>0</v>
      </c>
      <c r="O1114" s="380" t="s">
        <v>2137</v>
      </c>
      <c r="P1114" s="562" t="s">
        <v>3214</v>
      </c>
    </row>
    <row r="1115" spans="2:19" ht="17.25" thickBot="1" x14ac:dyDescent="0.35">
      <c r="B1115" s="84">
        <v>9</v>
      </c>
      <c r="C1115" s="93" t="s">
        <v>2247</v>
      </c>
      <c r="D1115" s="94">
        <v>2</v>
      </c>
      <c r="E1115" s="97" t="s">
        <v>2247</v>
      </c>
      <c r="F1115" s="197">
        <v>12</v>
      </c>
      <c r="G1115" s="1761" t="s">
        <v>2697</v>
      </c>
      <c r="H1115" s="88">
        <v>1</v>
      </c>
      <c r="I1115" s="90" t="s">
        <v>2138</v>
      </c>
      <c r="J1115" s="258"/>
      <c r="K1115" s="92"/>
      <c r="L1115" s="1" t="s">
        <v>1097</v>
      </c>
      <c r="M1115" s="72">
        <v>4</v>
      </c>
      <c r="N1115" s="73">
        <v>0</v>
      </c>
      <c r="O1115" s="382" t="s">
        <v>2138</v>
      </c>
      <c r="P1115" s="562" t="s">
        <v>3214</v>
      </c>
    </row>
    <row r="1116" spans="2:19" ht="17.25" thickBot="1" x14ac:dyDescent="0.35">
      <c r="B1116" s="84">
        <v>9</v>
      </c>
      <c r="C1116" s="93"/>
      <c r="D1116" s="94">
        <v>2</v>
      </c>
      <c r="E1116" s="97"/>
      <c r="F1116" s="117">
        <v>12</v>
      </c>
      <c r="G1116" s="1762"/>
      <c r="H1116" s="117">
        <v>2</v>
      </c>
      <c r="I1116" s="126" t="s">
        <v>2139</v>
      </c>
      <c r="J1116" s="209"/>
      <c r="K1116" s="210"/>
      <c r="L1116" s="10" t="s">
        <v>1098</v>
      </c>
      <c r="M1116" s="66">
        <v>4</v>
      </c>
      <c r="N1116" s="67">
        <v>0</v>
      </c>
      <c r="O1116" s="378" t="s">
        <v>2139</v>
      </c>
      <c r="P1116" s="562" t="s">
        <v>3214</v>
      </c>
    </row>
    <row r="1117" spans="2:19" ht="17.25" thickBot="1" x14ac:dyDescent="0.35">
      <c r="B1117" s="84">
        <v>9</v>
      </c>
      <c r="C1117" s="93" t="s">
        <v>2247</v>
      </c>
      <c r="D1117" s="94">
        <v>2</v>
      </c>
      <c r="E1117" s="97" t="s">
        <v>2247</v>
      </c>
      <c r="F1117" s="276">
        <v>13</v>
      </c>
      <c r="G1117" s="219" t="s">
        <v>2696</v>
      </c>
      <c r="H1117" s="91">
        <v>1</v>
      </c>
      <c r="I1117" s="90" t="s">
        <v>2108</v>
      </c>
      <c r="J1117" s="91"/>
      <c r="K1117" s="92"/>
      <c r="L1117" s="11" t="s">
        <v>1099</v>
      </c>
      <c r="M1117" s="68">
        <v>4</v>
      </c>
      <c r="N1117" s="64">
        <v>0</v>
      </c>
      <c r="O1117" s="379" t="s">
        <v>2108</v>
      </c>
      <c r="P1117" s="562" t="s">
        <v>3214</v>
      </c>
    </row>
    <row r="1118" spans="2:19" ht="17.25" thickBot="1" x14ac:dyDescent="0.35">
      <c r="B1118" s="84">
        <v>9</v>
      </c>
      <c r="C1118" s="93"/>
      <c r="D1118" s="115">
        <v>2</v>
      </c>
      <c r="E1118" s="97"/>
      <c r="F1118" s="208">
        <v>13</v>
      </c>
      <c r="G1118" s="145"/>
      <c r="H1118" s="227">
        <v>2</v>
      </c>
      <c r="I1118" s="126" t="s">
        <v>2140</v>
      </c>
      <c r="J1118" s="179"/>
      <c r="K1118" s="210"/>
      <c r="L1118" s="12" t="s">
        <v>1100</v>
      </c>
      <c r="M1118" s="69">
        <v>4</v>
      </c>
      <c r="N1118" s="65">
        <v>0</v>
      </c>
      <c r="O1118" s="380" t="s">
        <v>2140</v>
      </c>
      <c r="P1118" s="562" t="s">
        <v>3214</v>
      </c>
    </row>
    <row r="1119" spans="2:19" ht="16.149999999999999" customHeight="1" thickBot="1" x14ac:dyDescent="0.35">
      <c r="B1119" s="84">
        <v>9</v>
      </c>
      <c r="C1119" s="93" t="s">
        <v>2247</v>
      </c>
      <c r="D1119" s="140">
        <v>2</v>
      </c>
      <c r="E1119" s="95" t="s">
        <v>2247</v>
      </c>
      <c r="F1119" s="88">
        <v>14</v>
      </c>
      <c r="G1119" s="97" t="s">
        <v>2695</v>
      </c>
      <c r="H1119" s="137">
        <v>1</v>
      </c>
      <c r="I1119" s="85" t="s">
        <v>2694</v>
      </c>
      <c r="J1119" s="88">
        <v>1</v>
      </c>
      <c r="K1119" s="92" t="s">
        <v>2141</v>
      </c>
      <c r="L1119" s="6" t="s">
        <v>1101</v>
      </c>
      <c r="M1119" s="536">
        <v>4</v>
      </c>
      <c r="N1119" s="537">
        <v>0</v>
      </c>
      <c r="O1119" s="413" t="s">
        <v>2141</v>
      </c>
      <c r="P1119" s="562" t="s">
        <v>3214</v>
      </c>
    </row>
    <row r="1120" spans="2:19" ht="17.25" thickBot="1" x14ac:dyDescent="0.35">
      <c r="B1120" s="84">
        <v>9</v>
      </c>
      <c r="C1120" s="93"/>
      <c r="D1120" s="94">
        <v>2</v>
      </c>
      <c r="E1120" s="95"/>
      <c r="F1120" s="96">
        <v>14</v>
      </c>
      <c r="G1120" s="97"/>
      <c r="H1120" s="141">
        <v>1</v>
      </c>
      <c r="I1120" s="138"/>
      <c r="J1120" s="96">
        <v>2</v>
      </c>
      <c r="K1120" s="152" t="s">
        <v>2142</v>
      </c>
      <c r="L1120" s="5" t="s">
        <v>1102</v>
      </c>
      <c r="M1120" s="407">
        <v>4</v>
      </c>
      <c r="N1120" s="408">
        <v>0</v>
      </c>
      <c r="O1120" s="411" t="s">
        <v>2142</v>
      </c>
      <c r="P1120" s="562" t="s">
        <v>3214</v>
      </c>
    </row>
    <row r="1121" spans="2:16" ht="17.25" thickBot="1" x14ac:dyDescent="0.35">
      <c r="B1121" s="84">
        <v>9</v>
      </c>
      <c r="C1121" s="93"/>
      <c r="D1121" s="94">
        <v>2</v>
      </c>
      <c r="E1121" s="95"/>
      <c r="F1121" s="96">
        <v>14</v>
      </c>
      <c r="G1121" s="97"/>
      <c r="H1121" s="141">
        <v>1</v>
      </c>
      <c r="I1121" s="138"/>
      <c r="J1121" s="96">
        <v>3</v>
      </c>
      <c r="K1121" s="152" t="s">
        <v>2143</v>
      </c>
      <c r="L1121" s="5" t="s">
        <v>1103</v>
      </c>
      <c r="M1121" s="407">
        <v>4</v>
      </c>
      <c r="N1121" s="408">
        <v>0</v>
      </c>
      <c r="O1121" s="411" t="s">
        <v>2143</v>
      </c>
      <c r="P1121" s="562" t="s">
        <v>3214</v>
      </c>
    </row>
    <row r="1122" spans="2:16" ht="17.25" thickBot="1" x14ac:dyDescent="0.35">
      <c r="B1122" s="84">
        <v>9</v>
      </c>
      <c r="C1122" s="93"/>
      <c r="D1122" s="94">
        <v>2</v>
      </c>
      <c r="E1122" s="95"/>
      <c r="F1122" s="96">
        <v>14</v>
      </c>
      <c r="G1122" s="97"/>
      <c r="H1122" s="141">
        <v>1</v>
      </c>
      <c r="I1122" s="138"/>
      <c r="J1122" s="96">
        <v>4</v>
      </c>
      <c r="K1122" s="152" t="s">
        <v>2144</v>
      </c>
      <c r="L1122" s="5" t="s">
        <v>1104</v>
      </c>
      <c r="M1122" s="407">
        <v>4</v>
      </c>
      <c r="N1122" s="408">
        <v>0</v>
      </c>
      <c r="O1122" s="411" t="s">
        <v>2144</v>
      </c>
      <c r="P1122" s="562" t="s">
        <v>3214</v>
      </c>
    </row>
    <row r="1123" spans="2:16" ht="17.25" thickBot="1" x14ac:dyDescent="0.35">
      <c r="B1123" s="84">
        <v>9</v>
      </c>
      <c r="C1123" s="93"/>
      <c r="D1123" s="94">
        <v>2</v>
      </c>
      <c r="E1123" s="95"/>
      <c r="F1123" s="96">
        <v>14</v>
      </c>
      <c r="G1123" s="97"/>
      <c r="H1123" s="141">
        <v>1</v>
      </c>
      <c r="I1123" s="138"/>
      <c r="J1123" s="96">
        <v>5</v>
      </c>
      <c r="K1123" s="152" t="s">
        <v>2145</v>
      </c>
      <c r="L1123" s="5" t="s">
        <v>1105</v>
      </c>
      <c r="M1123" s="407">
        <v>4</v>
      </c>
      <c r="N1123" s="408">
        <v>0</v>
      </c>
      <c r="O1123" s="411" t="s">
        <v>2145</v>
      </c>
      <c r="P1123" s="562" t="s">
        <v>3214</v>
      </c>
    </row>
    <row r="1124" spans="2:16" ht="17.25" thickBot="1" x14ac:dyDescent="0.35">
      <c r="B1124" s="84">
        <v>9</v>
      </c>
      <c r="C1124" s="93"/>
      <c r="D1124" s="94">
        <v>2</v>
      </c>
      <c r="E1124" s="95"/>
      <c r="F1124" s="96">
        <v>14</v>
      </c>
      <c r="G1124" s="97"/>
      <c r="H1124" s="141">
        <v>1</v>
      </c>
      <c r="I1124" s="138"/>
      <c r="J1124" s="96">
        <v>6</v>
      </c>
      <c r="K1124" s="152" t="s">
        <v>2146</v>
      </c>
      <c r="L1124" s="5" t="s">
        <v>1106</v>
      </c>
      <c r="M1124" s="407"/>
      <c r="N1124" s="408"/>
      <c r="O1124" s="411" t="s">
        <v>2146</v>
      </c>
      <c r="P1124" s="562" t="s">
        <v>3214</v>
      </c>
    </row>
    <row r="1125" spans="2:16" ht="30.75" thickBot="1" x14ac:dyDescent="0.35">
      <c r="B1125" s="84">
        <v>9</v>
      </c>
      <c r="C1125" s="93"/>
      <c r="D1125" s="94">
        <v>2</v>
      </c>
      <c r="E1125" s="95"/>
      <c r="F1125" s="96">
        <v>14</v>
      </c>
      <c r="G1125" s="97"/>
      <c r="H1125" s="208">
        <v>1</v>
      </c>
      <c r="I1125" s="169"/>
      <c r="J1125" s="102">
        <v>7</v>
      </c>
      <c r="K1125" s="210" t="s">
        <v>2147</v>
      </c>
      <c r="L1125" s="8" t="s">
        <v>1107</v>
      </c>
      <c r="M1125" s="407"/>
      <c r="N1125" s="408"/>
      <c r="O1125" s="412" t="s">
        <v>2147</v>
      </c>
      <c r="P1125" s="562" t="s">
        <v>3214</v>
      </c>
    </row>
    <row r="1126" spans="2:16" ht="17.25" thickBot="1" x14ac:dyDescent="0.35">
      <c r="B1126" s="84">
        <v>9</v>
      </c>
      <c r="C1126" s="93"/>
      <c r="D1126" s="94">
        <v>2</v>
      </c>
      <c r="E1126" s="95"/>
      <c r="F1126" s="96">
        <v>14</v>
      </c>
      <c r="G1126" s="97"/>
      <c r="H1126" s="141">
        <v>2</v>
      </c>
      <c r="I1126" s="93" t="s">
        <v>2693</v>
      </c>
      <c r="J1126" s="98">
        <v>1</v>
      </c>
      <c r="K1126" s="101" t="s">
        <v>2148</v>
      </c>
      <c r="L1126" s="6" t="s">
        <v>1108</v>
      </c>
      <c r="M1126" s="407"/>
      <c r="N1126" s="408"/>
      <c r="O1126" s="413" t="s">
        <v>2148</v>
      </c>
      <c r="P1126" s="562" t="s">
        <v>3214</v>
      </c>
    </row>
    <row r="1127" spans="2:16" ht="17.25" thickBot="1" x14ac:dyDescent="0.35">
      <c r="B1127" s="84">
        <v>9</v>
      </c>
      <c r="C1127" s="93"/>
      <c r="D1127" s="94">
        <v>2</v>
      </c>
      <c r="E1127" s="95"/>
      <c r="F1127" s="96">
        <v>14</v>
      </c>
      <c r="G1127" s="97"/>
      <c r="H1127" s="141">
        <v>2</v>
      </c>
      <c r="I1127" s="138"/>
      <c r="J1127" s="96">
        <v>2</v>
      </c>
      <c r="K1127" s="152" t="s">
        <v>2149</v>
      </c>
      <c r="L1127" s="5" t="s">
        <v>1109</v>
      </c>
      <c r="M1127" s="407"/>
      <c r="N1127" s="408"/>
      <c r="O1127" s="411" t="s">
        <v>2149</v>
      </c>
      <c r="P1127" s="562" t="s">
        <v>3214</v>
      </c>
    </row>
    <row r="1128" spans="2:16" ht="17.25" thickBot="1" x14ac:dyDescent="0.35">
      <c r="B1128" s="84">
        <v>9</v>
      </c>
      <c r="C1128" s="93"/>
      <c r="D1128" s="94">
        <v>2</v>
      </c>
      <c r="E1128" s="95"/>
      <c r="F1128" s="96">
        <v>14</v>
      </c>
      <c r="G1128" s="97"/>
      <c r="H1128" s="141">
        <v>2</v>
      </c>
      <c r="I1128" s="138"/>
      <c r="J1128" s="96">
        <v>3</v>
      </c>
      <c r="K1128" s="152" t="s">
        <v>2146</v>
      </c>
      <c r="L1128" s="5" t="s">
        <v>1110</v>
      </c>
      <c r="M1128" s="407"/>
      <c r="N1128" s="408"/>
      <c r="O1128" s="411" t="s">
        <v>2146</v>
      </c>
      <c r="P1128" s="562" t="s">
        <v>3214</v>
      </c>
    </row>
    <row r="1129" spans="2:16" ht="30.75" thickBot="1" x14ac:dyDescent="0.35">
      <c r="B1129" s="84">
        <v>9</v>
      </c>
      <c r="C1129" s="93"/>
      <c r="D1129" s="94">
        <v>2</v>
      </c>
      <c r="E1129" s="95"/>
      <c r="F1129" s="96">
        <v>14</v>
      </c>
      <c r="G1129" s="97"/>
      <c r="H1129" s="208">
        <v>2</v>
      </c>
      <c r="I1129" s="169"/>
      <c r="J1129" s="102">
        <v>4</v>
      </c>
      <c r="K1129" s="210" t="s">
        <v>2147</v>
      </c>
      <c r="L1129" s="52" t="s">
        <v>1111</v>
      </c>
      <c r="M1129" s="534"/>
      <c r="N1129" s="535"/>
      <c r="O1129" s="414" t="s">
        <v>2147</v>
      </c>
      <c r="P1129" s="562" t="s">
        <v>3214</v>
      </c>
    </row>
    <row r="1130" spans="2:16" ht="17.25" thickBot="1" x14ac:dyDescent="0.35">
      <c r="B1130" s="84">
        <v>9</v>
      </c>
      <c r="C1130" s="93"/>
      <c r="D1130" s="94">
        <v>2</v>
      </c>
      <c r="E1130" s="95"/>
      <c r="F1130" s="96">
        <v>14</v>
      </c>
      <c r="G1130" s="97"/>
      <c r="H1130" s="141">
        <v>3</v>
      </c>
      <c r="I1130" s="93" t="s">
        <v>2692</v>
      </c>
      <c r="J1130" s="98">
        <v>1</v>
      </c>
      <c r="K1130" s="101" t="s">
        <v>2691</v>
      </c>
      <c r="L1130" s="6" t="s">
        <v>1112</v>
      </c>
      <c r="M1130" s="407"/>
      <c r="N1130" s="408"/>
      <c r="O1130" s="1758" t="s">
        <v>2150</v>
      </c>
      <c r="P1130" s="562" t="s">
        <v>3214</v>
      </c>
    </row>
    <row r="1131" spans="2:16" ht="17.25" thickBot="1" x14ac:dyDescent="0.35">
      <c r="B1131" s="84">
        <v>9</v>
      </c>
      <c r="C1131" s="93"/>
      <c r="D1131" s="94">
        <v>2</v>
      </c>
      <c r="E1131" s="95"/>
      <c r="F1131" s="96">
        <v>14</v>
      </c>
      <c r="G1131" s="97"/>
      <c r="H1131" s="141">
        <v>3</v>
      </c>
      <c r="I1131" s="138"/>
      <c r="J1131" s="96">
        <v>2</v>
      </c>
      <c r="K1131" s="152" t="s">
        <v>2690</v>
      </c>
      <c r="L1131" s="5" t="s">
        <v>1113</v>
      </c>
      <c r="M1131" s="407"/>
      <c r="N1131" s="408"/>
      <c r="O1131" s="1759"/>
      <c r="P1131" s="562" t="s">
        <v>3214</v>
      </c>
    </row>
    <row r="1132" spans="2:16" ht="17.25" thickBot="1" x14ac:dyDescent="0.35">
      <c r="B1132" s="84">
        <v>9</v>
      </c>
      <c r="C1132" s="93"/>
      <c r="D1132" s="94">
        <v>2</v>
      </c>
      <c r="E1132" s="95"/>
      <c r="F1132" s="96">
        <v>14</v>
      </c>
      <c r="G1132" s="97"/>
      <c r="H1132" s="208">
        <v>3</v>
      </c>
      <c r="I1132" s="169"/>
      <c r="J1132" s="102">
        <v>3</v>
      </c>
      <c r="K1132" s="210" t="s">
        <v>2689</v>
      </c>
      <c r="L1132" s="8" t="s">
        <v>1114</v>
      </c>
      <c r="M1132" s="407"/>
      <c r="N1132" s="408"/>
      <c r="O1132" s="1760"/>
      <c r="P1132" s="562" t="s">
        <v>3214</v>
      </c>
    </row>
    <row r="1133" spans="2:16" ht="30.75" thickBot="1" x14ac:dyDescent="0.35">
      <c r="B1133" s="84">
        <v>9</v>
      </c>
      <c r="C1133" s="93"/>
      <c r="D1133" s="94">
        <v>2</v>
      </c>
      <c r="E1133" s="95"/>
      <c r="F1133" s="96">
        <v>14</v>
      </c>
      <c r="G1133" s="97"/>
      <c r="H1133" s="141">
        <v>4</v>
      </c>
      <c r="I1133" s="93" t="s">
        <v>2688</v>
      </c>
      <c r="J1133" s="98">
        <v>1</v>
      </c>
      <c r="K1133" s="101" t="s">
        <v>2151</v>
      </c>
      <c r="L1133" s="25" t="s">
        <v>1115</v>
      </c>
      <c r="M1133" s="407"/>
      <c r="N1133" s="408"/>
      <c r="O1133" s="415" t="s">
        <v>2151</v>
      </c>
      <c r="P1133" s="562" t="s">
        <v>3214</v>
      </c>
    </row>
    <row r="1134" spans="2:16" ht="17.25" thickBot="1" x14ac:dyDescent="0.35">
      <c r="B1134" s="84">
        <v>9</v>
      </c>
      <c r="C1134" s="93"/>
      <c r="D1134" s="94">
        <v>2</v>
      </c>
      <c r="E1134" s="95"/>
      <c r="F1134" s="96">
        <v>14</v>
      </c>
      <c r="G1134" s="97"/>
      <c r="H1134" s="141">
        <v>4</v>
      </c>
      <c r="I1134" s="138"/>
      <c r="J1134" s="96">
        <v>2</v>
      </c>
      <c r="K1134" s="152" t="s">
        <v>2152</v>
      </c>
      <c r="L1134" s="5" t="s">
        <v>1116</v>
      </c>
      <c r="M1134" s="407"/>
      <c r="N1134" s="408"/>
      <c r="O1134" s="396" t="s">
        <v>2152</v>
      </c>
      <c r="P1134" s="562" t="s">
        <v>3214</v>
      </c>
    </row>
    <row r="1135" spans="2:16" ht="17.25" thickBot="1" x14ac:dyDescent="0.35">
      <c r="B1135" s="84">
        <v>9</v>
      </c>
      <c r="C1135" s="93"/>
      <c r="D1135" s="94">
        <v>2</v>
      </c>
      <c r="E1135" s="95"/>
      <c r="F1135" s="96">
        <v>14</v>
      </c>
      <c r="G1135" s="97"/>
      <c r="H1135" s="141">
        <v>4</v>
      </c>
      <c r="I1135" s="138"/>
      <c r="J1135" s="96">
        <v>3</v>
      </c>
      <c r="K1135" s="152" t="s">
        <v>2146</v>
      </c>
      <c r="L1135" s="5" t="s">
        <v>1117</v>
      </c>
      <c r="M1135" s="407"/>
      <c r="N1135" s="408"/>
      <c r="O1135" s="396" t="s">
        <v>2146</v>
      </c>
      <c r="P1135" s="562" t="s">
        <v>3214</v>
      </c>
    </row>
    <row r="1136" spans="2:16" ht="30.75" thickBot="1" x14ac:dyDescent="0.35">
      <c r="B1136" s="84">
        <v>9</v>
      </c>
      <c r="C1136" s="93"/>
      <c r="D1136" s="94">
        <v>2</v>
      </c>
      <c r="E1136" s="95"/>
      <c r="F1136" s="96">
        <v>14</v>
      </c>
      <c r="G1136" s="97"/>
      <c r="H1136" s="208">
        <v>4</v>
      </c>
      <c r="I1136" s="169"/>
      <c r="J1136" s="102">
        <v>4</v>
      </c>
      <c r="K1136" s="210" t="s">
        <v>2147</v>
      </c>
      <c r="L1136" s="8" t="s">
        <v>1118</v>
      </c>
      <c r="M1136" s="407"/>
      <c r="N1136" s="408"/>
      <c r="O1136" s="416" t="s">
        <v>2147</v>
      </c>
      <c r="P1136" s="562" t="s">
        <v>3214</v>
      </c>
    </row>
    <row r="1137" spans="2:19" ht="17.25" thickBot="1" x14ac:dyDescent="0.35">
      <c r="B1137" s="84">
        <v>9</v>
      </c>
      <c r="C1137" s="93"/>
      <c r="D1137" s="94">
        <v>2</v>
      </c>
      <c r="E1137" s="95"/>
      <c r="F1137" s="96">
        <v>14</v>
      </c>
      <c r="G1137" s="97"/>
      <c r="H1137" s="141">
        <v>5</v>
      </c>
      <c r="I1137" s="93" t="s">
        <v>2156</v>
      </c>
      <c r="J1137" s="98">
        <v>1</v>
      </c>
      <c r="K1137" s="101" t="s">
        <v>2153</v>
      </c>
      <c r="L1137" s="6" t="s">
        <v>1119</v>
      </c>
      <c r="M1137" s="407"/>
      <c r="N1137" s="408"/>
      <c r="O1137" s="388" t="s">
        <v>2153</v>
      </c>
      <c r="P1137" s="562" t="s">
        <v>3214</v>
      </c>
    </row>
    <row r="1138" spans="2:19" ht="17.25" thickBot="1" x14ac:dyDescent="0.35">
      <c r="B1138" s="84">
        <v>9</v>
      </c>
      <c r="C1138" s="93"/>
      <c r="D1138" s="94">
        <v>2</v>
      </c>
      <c r="E1138" s="95"/>
      <c r="F1138" s="96">
        <v>14</v>
      </c>
      <c r="G1138" s="97"/>
      <c r="H1138" s="141">
        <v>5</v>
      </c>
      <c r="I1138" s="138"/>
      <c r="J1138" s="96">
        <v>2</v>
      </c>
      <c r="K1138" s="152" t="s">
        <v>2154</v>
      </c>
      <c r="L1138" s="5" t="s">
        <v>1120</v>
      </c>
      <c r="M1138" s="407"/>
      <c r="N1138" s="408"/>
      <c r="O1138" s="396" t="s">
        <v>2154</v>
      </c>
      <c r="P1138" s="562" t="s">
        <v>3214</v>
      </c>
    </row>
    <row r="1139" spans="2:19" ht="17.25" thickBot="1" x14ac:dyDescent="0.35">
      <c r="B1139" s="84">
        <v>9</v>
      </c>
      <c r="C1139" s="93"/>
      <c r="D1139" s="94">
        <v>2</v>
      </c>
      <c r="E1139" s="95"/>
      <c r="F1139" s="96">
        <v>14</v>
      </c>
      <c r="G1139" s="97"/>
      <c r="H1139" s="141">
        <v>5</v>
      </c>
      <c r="I1139" s="138"/>
      <c r="J1139" s="96">
        <v>3</v>
      </c>
      <c r="K1139" s="152" t="s">
        <v>2155</v>
      </c>
      <c r="L1139" s="5" t="s">
        <v>1121</v>
      </c>
      <c r="M1139" s="407"/>
      <c r="N1139" s="408"/>
      <c r="O1139" s="396" t="s">
        <v>2155</v>
      </c>
      <c r="P1139" s="562" t="s">
        <v>3214</v>
      </c>
    </row>
    <row r="1140" spans="2:19" ht="17.25" thickBot="1" x14ac:dyDescent="0.35">
      <c r="B1140" s="84">
        <v>9</v>
      </c>
      <c r="C1140" s="93"/>
      <c r="D1140" s="94">
        <v>2</v>
      </c>
      <c r="E1140" s="95"/>
      <c r="F1140" s="96">
        <v>14</v>
      </c>
      <c r="G1140" s="97"/>
      <c r="H1140" s="141">
        <v>5</v>
      </c>
      <c r="I1140" s="138"/>
      <c r="J1140" s="96">
        <v>4</v>
      </c>
      <c r="K1140" s="152" t="s">
        <v>2156</v>
      </c>
      <c r="L1140" s="5" t="s">
        <v>1122</v>
      </c>
      <c r="M1140" s="407"/>
      <c r="N1140" s="408"/>
      <c r="O1140" s="396" t="s">
        <v>2156</v>
      </c>
      <c r="P1140" s="562" t="s">
        <v>3214</v>
      </c>
    </row>
    <row r="1141" spans="2:19" ht="17.25" thickBot="1" x14ac:dyDescent="0.35">
      <c r="B1141" s="84">
        <v>9</v>
      </c>
      <c r="C1141" s="93"/>
      <c r="D1141" s="94">
        <v>2</v>
      </c>
      <c r="E1141" s="95"/>
      <c r="F1141" s="96">
        <v>14</v>
      </c>
      <c r="G1141" s="97"/>
      <c r="H1141" s="141">
        <v>5</v>
      </c>
      <c r="I1141" s="138"/>
      <c r="J1141" s="96">
        <v>5</v>
      </c>
      <c r="K1141" s="152" t="s">
        <v>2146</v>
      </c>
      <c r="L1141" s="5" t="s">
        <v>1123</v>
      </c>
      <c r="M1141" s="407"/>
      <c r="N1141" s="408"/>
      <c r="O1141" s="396" t="s">
        <v>2146</v>
      </c>
      <c r="P1141" s="562" t="s">
        <v>3214</v>
      </c>
    </row>
    <row r="1142" spans="2:19" ht="30.75" thickBot="1" x14ac:dyDescent="0.35">
      <c r="B1142" s="84">
        <v>9</v>
      </c>
      <c r="C1142" s="93"/>
      <c r="D1142" s="94">
        <v>2</v>
      </c>
      <c r="E1142" s="95"/>
      <c r="F1142" s="96">
        <v>14</v>
      </c>
      <c r="G1142" s="97"/>
      <c r="H1142" s="208">
        <v>5</v>
      </c>
      <c r="I1142" s="169"/>
      <c r="J1142" s="102">
        <v>6</v>
      </c>
      <c r="K1142" s="210" t="s">
        <v>2147</v>
      </c>
      <c r="L1142" s="8" t="s">
        <v>1124</v>
      </c>
      <c r="M1142" s="407"/>
      <c r="N1142" s="408"/>
      <c r="O1142" s="416" t="s">
        <v>2147</v>
      </c>
      <c r="P1142" s="562" t="s">
        <v>3214</v>
      </c>
    </row>
    <row r="1143" spans="2:19" ht="17.25" thickBot="1" x14ac:dyDescent="0.35">
      <c r="B1143" s="84">
        <v>9</v>
      </c>
      <c r="C1143" s="93"/>
      <c r="D1143" s="94">
        <v>2</v>
      </c>
      <c r="E1143" s="95"/>
      <c r="F1143" s="96">
        <v>14</v>
      </c>
      <c r="G1143" s="97"/>
      <c r="H1143" s="245">
        <v>6</v>
      </c>
      <c r="I1143" s="339" t="s">
        <v>2687</v>
      </c>
      <c r="J1143" s="131">
        <v>1</v>
      </c>
      <c r="K1143" s="110" t="s">
        <v>2686</v>
      </c>
      <c r="L1143" s="26" t="s">
        <v>1125</v>
      </c>
      <c r="M1143" s="407"/>
      <c r="N1143" s="408"/>
      <c r="O1143" s="538" t="s">
        <v>2157</v>
      </c>
      <c r="P1143" s="559" t="s">
        <v>2659</v>
      </c>
      <c r="Q1143" s="214"/>
      <c r="R1143" s="214"/>
      <c r="S1143" s="214"/>
    </row>
    <row r="1144" spans="2:19" ht="17.25" thickBot="1" x14ac:dyDescent="0.35">
      <c r="B1144" s="84">
        <v>9</v>
      </c>
      <c r="C1144" s="93"/>
      <c r="D1144" s="94">
        <v>2</v>
      </c>
      <c r="E1144" s="95"/>
      <c r="F1144" s="96">
        <v>14</v>
      </c>
      <c r="G1144" s="97"/>
      <c r="H1144" s="141">
        <v>7</v>
      </c>
      <c r="I1144" s="138" t="s">
        <v>2685</v>
      </c>
      <c r="J1144" s="98">
        <v>1</v>
      </c>
      <c r="K1144" s="101" t="s">
        <v>2158</v>
      </c>
      <c r="L1144" s="6" t="s">
        <v>1126</v>
      </c>
      <c r="M1144" s="407"/>
      <c r="N1144" s="408"/>
      <c r="O1144" s="388" t="s">
        <v>2158</v>
      </c>
      <c r="P1144" s="562" t="s">
        <v>3214</v>
      </c>
    </row>
    <row r="1145" spans="2:19" ht="17.25" thickBot="1" x14ac:dyDescent="0.35">
      <c r="B1145" s="84">
        <v>9</v>
      </c>
      <c r="C1145" s="93"/>
      <c r="D1145" s="94">
        <v>2</v>
      </c>
      <c r="E1145" s="95"/>
      <c r="F1145" s="96">
        <v>14</v>
      </c>
      <c r="G1145" s="97"/>
      <c r="H1145" s="208">
        <v>7</v>
      </c>
      <c r="I1145" s="169"/>
      <c r="J1145" s="102">
        <v>2</v>
      </c>
      <c r="K1145" s="210" t="s">
        <v>2159</v>
      </c>
      <c r="L1145" s="8" t="s">
        <v>1127</v>
      </c>
      <c r="M1145" s="407"/>
      <c r="N1145" s="408"/>
      <c r="O1145" s="416" t="s">
        <v>2159</v>
      </c>
      <c r="P1145" s="562" t="s">
        <v>3214</v>
      </c>
    </row>
    <row r="1146" spans="2:19" ht="17.25" thickBot="1" x14ac:dyDescent="0.35">
      <c r="B1146" s="84">
        <v>9</v>
      </c>
      <c r="C1146" s="93"/>
      <c r="D1146" s="94">
        <v>2</v>
      </c>
      <c r="E1146" s="95"/>
      <c r="F1146" s="96">
        <v>14</v>
      </c>
      <c r="G1146" s="97"/>
      <c r="H1146" s="141">
        <v>8</v>
      </c>
      <c r="I1146" s="93" t="s">
        <v>2684</v>
      </c>
      <c r="J1146" s="98">
        <v>1</v>
      </c>
      <c r="K1146" s="101" t="s">
        <v>2160</v>
      </c>
      <c r="L1146" s="6" t="s">
        <v>1128</v>
      </c>
      <c r="M1146" s="407"/>
      <c r="N1146" s="408"/>
      <c r="O1146" s="388" t="s">
        <v>2160</v>
      </c>
      <c r="P1146" s="562" t="s">
        <v>3214</v>
      </c>
    </row>
    <row r="1147" spans="2:19" ht="17.25" thickBot="1" x14ac:dyDescent="0.35">
      <c r="B1147" s="84">
        <v>9</v>
      </c>
      <c r="C1147" s="93"/>
      <c r="D1147" s="94">
        <v>2</v>
      </c>
      <c r="E1147" s="95"/>
      <c r="F1147" s="96">
        <v>14</v>
      </c>
      <c r="G1147" s="97"/>
      <c r="H1147" s="141">
        <v>8</v>
      </c>
      <c r="I1147" s="138"/>
      <c r="J1147" s="96">
        <v>2</v>
      </c>
      <c r="K1147" s="152" t="s">
        <v>2161</v>
      </c>
      <c r="L1147" s="5" t="s">
        <v>1129</v>
      </c>
      <c r="M1147" s="407"/>
      <c r="N1147" s="408"/>
      <c r="O1147" s="396" t="s">
        <v>2161</v>
      </c>
      <c r="P1147" s="562" t="s">
        <v>3214</v>
      </c>
    </row>
    <row r="1148" spans="2:19" ht="17.25" thickBot="1" x14ac:dyDescent="0.35">
      <c r="B1148" s="84">
        <v>9</v>
      </c>
      <c r="C1148" s="93"/>
      <c r="D1148" s="94">
        <v>2</v>
      </c>
      <c r="E1148" s="95"/>
      <c r="F1148" s="96">
        <v>14</v>
      </c>
      <c r="G1148" s="97"/>
      <c r="H1148" s="141">
        <v>8</v>
      </c>
      <c r="I1148" s="138"/>
      <c r="J1148" s="96">
        <v>3</v>
      </c>
      <c r="K1148" s="152" t="s">
        <v>2162</v>
      </c>
      <c r="L1148" s="5" t="s">
        <v>1130</v>
      </c>
      <c r="M1148" s="407"/>
      <c r="N1148" s="408"/>
      <c r="O1148" s="396" t="s">
        <v>2162</v>
      </c>
      <c r="P1148" s="562" t="s">
        <v>3214</v>
      </c>
    </row>
    <row r="1149" spans="2:19" ht="17.25" thickBot="1" x14ac:dyDescent="0.35">
      <c r="B1149" s="84">
        <v>9</v>
      </c>
      <c r="C1149" s="93"/>
      <c r="D1149" s="94">
        <v>2</v>
      </c>
      <c r="E1149" s="95"/>
      <c r="F1149" s="96">
        <v>14</v>
      </c>
      <c r="G1149" s="145"/>
      <c r="H1149" s="117">
        <v>8</v>
      </c>
      <c r="I1149" s="338"/>
      <c r="J1149" s="96">
        <v>4</v>
      </c>
      <c r="K1149" s="206" t="s">
        <v>2163</v>
      </c>
      <c r="L1149" s="8" t="s">
        <v>1131</v>
      </c>
      <c r="M1149" s="407"/>
      <c r="N1149" s="408"/>
      <c r="O1149" s="417" t="s">
        <v>2163</v>
      </c>
      <c r="P1149" s="562" t="s">
        <v>3214</v>
      </c>
    </row>
    <row r="1150" spans="2:19" ht="17.25" thickBot="1" x14ac:dyDescent="0.35">
      <c r="B1150" s="349">
        <v>9</v>
      </c>
      <c r="C1150" s="350"/>
      <c r="D1150" s="351">
        <v>2</v>
      </c>
      <c r="E1150" s="352"/>
      <c r="F1150" s="197">
        <v>15</v>
      </c>
      <c r="G1150" s="613" t="s">
        <v>2683</v>
      </c>
      <c r="H1150" s="222">
        <v>1</v>
      </c>
      <c r="I1150" s="150" t="s">
        <v>2682</v>
      </c>
      <c r="J1150" s="197">
        <v>1</v>
      </c>
      <c r="K1150" s="106" t="s">
        <v>2164</v>
      </c>
      <c r="L1150" s="6" t="s">
        <v>1132</v>
      </c>
      <c r="M1150" s="407"/>
      <c r="N1150" s="408"/>
      <c r="O1150" s="418" t="s">
        <v>2164</v>
      </c>
      <c r="P1150" s="562" t="s">
        <v>3214</v>
      </c>
      <c r="Q1150" s="616" t="s">
        <v>3258</v>
      </c>
    </row>
    <row r="1151" spans="2:19" ht="30.75" thickBot="1" x14ac:dyDescent="0.35">
      <c r="B1151" s="349">
        <v>9</v>
      </c>
      <c r="C1151" s="350"/>
      <c r="D1151" s="351">
        <v>2</v>
      </c>
      <c r="E1151" s="352"/>
      <c r="F1151" s="96">
        <v>15</v>
      </c>
      <c r="G1151" s="97"/>
      <c r="H1151" s="94">
        <v>1</v>
      </c>
      <c r="I1151" s="138"/>
      <c r="J1151" s="96">
        <v>2</v>
      </c>
      <c r="K1151" s="419" t="s">
        <v>2165</v>
      </c>
      <c r="L1151" s="5" t="s">
        <v>1133</v>
      </c>
      <c r="M1151" s="407"/>
      <c r="N1151" s="408"/>
      <c r="O1151" s="397" t="s">
        <v>2165</v>
      </c>
      <c r="P1151" s="562" t="s">
        <v>3214</v>
      </c>
      <c r="Q1151" s="616" t="s">
        <v>3259</v>
      </c>
    </row>
    <row r="1152" spans="2:19" ht="30.75" thickBot="1" x14ac:dyDescent="0.35">
      <c r="B1152" s="349">
        <v>9</v>
      </c>
      <c r="C1152" s="350"/>
      <c r="D1152" s="351">
        <v>2</v>
      </c>
      <c r="E1152" s="352"/>
      <c r="F1152" s="96">
        <v>15</v>
      </c>
      <c r="G1152" s="97"/>
      <c r="H1152" s="94">
        <v>1</v>
      </c>
      <c r="I1152" s="138"/>
      <c r="J1152" s="96">
        <v>3</v>
      </c>
      <c r="K1152" s="419" t="s">
        <v>2166</v>
      </c>
      <c r="L1152" s="5" t="s">
        <v>1134</v>
      </c>
      <c r="M1152" s="407"/>
      <c r="N1152" s="408"/>
      <c r="O1152" s="397" t="s">
        <v>2166</v>
      </c>
      <c r="P1152" s="562" t="s">
        <v>3214</v>
      </c>
      <c r="Q1152" s="60" t="s">
        <v>3264</v>
      </c>
    </row>
    <row r="1153" spans="2:19" ht="17.25" thickBot="1" x14ac:dyDescent="0.35">
      <c r="B1153" s="349">
        <v>9</v>
      </c>
      <c r="C1153" s="350"/>
      <c r="D1153" s="351">
        <v>2</v>
      </c>
      <c r="E1153" s="352"/>
      <c r="F1153" s="96">
        <v>15</v>
      </c>
      <c r="G1153" s="97"/>
      <c r="H1153" s="94">
        <v>1</v>
      </c>
      <c r="I1153" s="138"/>
      <c r="J1153" s="96">
        <v>4</v>
      </c>
      <c r="K1153" s="419" t="s">
        <v>2167</v>
      </c>
      <c r="L1153" s="5" t="s">
        <v>1135</v>
      </c>
      <c r="M1153" s="407"/>
      <c r="N1153" s="408"/>
      <c r="O1153" s="397" t="s">
        <v>2167</v>
      </c>
      <c r="P1153" s="562" t="s">
        <v>3214</v>
      </c>
    </row>
    <row r="1154" spans="2:19" ht="17.25" thickBot="1" x14ac:dyDescent="0.35">
      <c r="B1154" s="349"/>
      <c r="C1154" s="350"/>
      <c r="D1154" s="351"/>
      <c r="E1154" s="352"/>
      <c r="F1154" s="96"/>
      <c r="G1154" s="97"/>
      <c r="H1154" s="94"/>
      <c r="I1154" s="138"/>
      <c r="J1154" s="96"/>
      <c r="K1154" s="419"/>
      <c r="L1154" s="5"/>
      <c r="M1154" s="407"/>
      <c r="N1154" s="408"/>
      <c r="O1154" s="397"/>
      <c r="P1154" s="562"/>
      <c r="Q1154" s="623" t="s">
        <v>3260</v>
      </c>
      <c r="R1154" s="624" t="s">
        <v>3265</v>
      </c>
      <c r="S1154" s="624" t="s">
        <v>3222</v>
      </c>
    </row>
    <row r="1155" spans="2:19" ht="30.75" thickBot="1" x14ac:dyDescent="0.35">
      <c r="B1155" s="349">
        <v>9</v>
      </c>
      <c r="C1155" s="350"/>
      <c r="D1155" s="351">
        <v>2</v>
      </c>
      <c r="E1155" s="352"/>
      <c r="F1155" s="96">
        <v>15</v>
      </c>
      <c r="G1155" s="97"/>
      <c r="H1155" s="94">
        <v>1</v>
      </c>
      <c r="I1155" s="138"/>
      <c r="J1155" s="96">
        <v>5</v>
      </c>
      <c r="K1155" s="419" t="s">
        <v>2168</v>
      </c>
      <c r="L1155" s="5" t="s">
        <v>1136</v>
      </c>
      <c r="M1155" s="407"/>
      <c r="N1155" s="408"/>
      <c r="O1155" s="397" t="s">
        <v>2168</v>
      </c>
      <c r="P1155" s="562" t="s">
        <v>3214</v>
      </c>
      <c r="Q1155" s="616" t="s">
        <v>3261</v>
      </c>
    </row>
    <row r="1156" spans="2:19" ht="17.25" thickBot="1" x14ac:dyDescent="0.35">
      <c r="B1156" s="349"/>
      <c r="C1156" s="350"/>
      <c r="D1156" s="351"/>
      <c r="E1156" s="352"/>
      <c r="F1156" s="96"/>
      <c r="G1156" s="97"/>
      <c r="H1156" s="94"/>
      <c r="I1156" s="138"/>
      <c r="J1156" s="96"/>
      <c r="K1156" s="419"/>
      <c r="L1156" s="5"/>
      <c r="M1156" s="407"/>
      <c r="N1156" s="408"/>
      <c r="O1156" s="397"/>
      <c r="P1156" s="562"/>
      <c r="Q1156" s="623" t="s">
        <v>3296</v>
      </c>
      <c r="R1156" s="624" t="s">
        <v>3297</v>
      </c>
      <c r="S1156" s="624" t="s">
        <v>3222</v>
      </c>
    </row>
    <row r="1157" spans="2:19" ht="17.25" thickBot="1" x14ac:dyDescent="0.35">
      <c r="B1157" s="349">
        <v>9</v>
      </c>
      <c r="C1157" s="350"/>
      <c r="D1157" s="351">
        <v>2</v>
      </c>
      <c r="E1157" s="352"/>
      <c r="F1157" s="96">
        <v>15</v>
      </c>
      <c r="G1157" s="97"/>
      <c r="H1157" s="94">
        <v>1</v>
      </c>
      <c r="I1157" s="138"/>
      <c r="J1157" s="96">
        <v>6</v>
      </c>
      <c r="K1157" s="419" t="s">
        <v>2169</v>
      </c>
      <c r="L1157" s="5" t="s">
        <v>1137</v>
      </c>
      <c r="M1157" s="407"/>
      <c r="N1157" s="408"/>
      <c r="O1157" s="397" t="s">
        <v>2169</v>
      </c>
      <c r="P1157" s="562" t="s">
        <v>3214</v>
      </c>
      <c r="Q1157" s="616" t="s">
        <v>3262</v>
      </c>
    </row>
    <row r="1158" spans="2:19" ht="17.25" thickBot="1" x14ac:dyDescent="0.35">
      <c r="B1158" s="349">
        <v>9</v>
      </c>
      <c r="C1158" s="350"/>
      <c r="D1158" s="351">
        <v>2</v>
      </c>
      <c r="E1158" s="352"/>
      <c r="F1158" s="96">
        <v>15</v>
      </c>
      <c r="G1158" s="97"/>
      <c r="H1158" s="94">
        <v>1</v>
      </c>
      <c r="I1158" s="138"/>
      <c r="J1158" s="96">
        <v>7</v>
      </c>
      <c r="K1158" s="419" t="s">
        <v>2170</v>
      </c>
      <c r="L1158" s="5" t="s">
        <v>1138</v>
      </c>
      <c r="M1158" s="407"/>
      <c r="N1158" s="408"/>
      <c r="O1158" s="397" t="s">
        <v>2170</v>
      </c>
      <c r="P1158" s="562" t="s">
        <v>3214</v>
      </c>
      <c r="Q1158" s="616" t="s">
        <v>3263</v>
      </c>
    </row>
    <row r="1159" spans="2:19" ht="17.25" thickBot="1" x14ac:dyDescent="0.35">
      <c r="B1159" s="349">
        <v>9</v>
      </c>
      <c r="C1159" s="350"/>
      <c r="D1159" s="351">
        <v>2</v>
      </c>
      <c r="E1159" s="352"/>
      <c r="F1159" s="96">
        <v>15</v>
      </c>
      <c r="G1159" s="97"/>
      <c r="H1159" s="94">
        <v>1</v>
      </c>
      <c r="I1159" s="138"/>
      <c r="J1159" s="96">
        <v>8</v>
      </c>
      <c r="K1159" s="419" t="s">
        <v>2171</v>
      </c>
      <c r="L1159" s="5" t="s">
        <v>1139</v>
      </c>
      <c r="M1159" s="407"/>
      <c r="N1159" s="408"/>
      <c r="O1159" s="397" t="s">
        <v>2171</v>
      </c>
      <c r="P1159" s="562" t="s">
        <v>3214</v>
      </c>
      <c r="Q1159" s="624" t="s">
        <v>3212</v>
      </c>
      <c r="R1159" s="624" t="s">
        <v>3267</v>
      </c>
      <c r="S1159" s="624" t="s">
        <v>3268</v>
      </c>
    </row>
    <row r="1160" spans="2:19" ht="17.25" thickBot="1" x14ac:dyDescent="0.35">
      <c r="B1160" s="349">
        <v>9</v>
      </c>
      <c r="C1160" s="350"/>
      <c r="D1160" s="351">
        <v>2</v>
      </c>
      <c r="E1160" s="352"/>
      <c r="F1160" s="96">
        <v>15</v>
      </c>
      <c r="G1160" s="97"/>
      <c r="H1160" s="94">
        <v>1</v>
      </c>
      <c r="I1160" s="138"/>
      <c r="J1160" s="96">
        <v>9</v>
      </c>
      <c r="K1160" s="419" t="s">
        <v>2172</v>
      </c>
      <c r="L1160" s="5" t="s">
        <v>1140</v>
      </c>
      <c r="M1160" s="407"/>
      <c r="N1160" s="408"/>
      <c r="O1160" s="397" t="s">
        <v>2172</v>
      </c>
      <c r="P1160" s="562" t="s">
        <v>3214</v>
      </c>
      <c r="Q1160" s="616" t="s">
        <v>3266</v>
      </c>
    </row>
    <row r="1161" spans="2:19" ht="17.25" thickBot="1" x14ac:dyDescent="0.35">
      <c r="B1161" s="349">
        <v>9</v>
      </c>
      <c r="C1161" s="350"/>
      <c r="D1161" s="351">
        <v>2</v>
      </c>
      <c r="E1161" s="352"/>
      <c r="F1161" s="96">
        <v>15</v>
      </c>
      <c r="G1161" s="97"/>
      <c r="H1161" s="94">
        <v>1</v>
      </c>
      <c r="I1161" s="138"/>
      <c r="J1161" s="96">
        <v>10</v>
      </c>
      <c r="K1161" s="419" t="s">
        <v>2173</v>
      </c>
      <c r="L1161" s="5" t="s">
        <v>1141</v>
      </c>
      <c r="M1161" s="407"/>
      <c r="N1161" s="408"/>
      <c r="O1161" s="397" t="s">
        <v>2173</v>
      </c>
      <c r="P1161" s="562" t="s">
        <v>3214</v>
      </c>
      <c r="Q1161" s="616" t="s">
        <v>3269</v>
      </c>
    </row>
    <row r="1162" spans="2:19" ht="17.25" thickBot="1" x14ac:dyDescent="0.35">
      <c r="B1162" s="349">
        <v>9</v>
      </c>
      <c r="C1162" s="350"/>
      <c r="D1162" s="351">
        <v>2</v>
      </c>
      <c r="E1162" s="352"/>
      <c r="F1162" s="96">
        <v>15</v>
      </c>
      <c r="G1162" s="97"/>
      <c r="H1162" s="94">
        <v>1</v>
      </c>
      <c r="I1162" s="138"/>
      <c r="J1162" s="96">
        <v>11</v>
      </c>
      <c r="K1162" s="419" t="s">
        <v>2174</v>
      </c>
      <c r="L1162" s="5" t="s">
        <v>1142</v>
      </c>
      <c r="M1162" s="407"/>
      <c r="N1162" s="408"/>
      <c r="O1162" s="397" t="s">
        <v>2174</v>
      </c>
      <c r="P1162" s="562" t="s">
        <v>3214</v>
      </c>
      <c r="Q1162" s="616" t="s">
        <v>3270</v>
      </c>
    </row>
    <row r="1163" spans="2:19" ht="17.25" thickBot="1" x14ac:dyDescent="0.35">
      <c r="B1163" s="349">
        <v>9</v>
      </c>
      <c r="C1163" s="350"/>
      <c r="D1163" s="351">
        <v>2</v>
      </c>
      <c r="E1163" s="352"/>
      <c r="F1163" s="96">
        <v>15</v>
      </c>
      <c r="G1163" s="97"/>
      <c r="H1163" s="94">
        <v>1</v>
      </c>
      <c r="I1163" s="138"/>
      <c r="J1163" s="96">
        <v>12</v>
      </c>
      <c r="K1163" s="419" t="s">
        <v>2175</v>
      </c>
      <c r="L1163" s="5" t="s">
        <v>1143</v>
      </c>
      <c r="M1163" s="407"/>
      <c r="N1163" s="408"/>
      <c r="O1163" s="397" t="s">
        <v>2175</v>
      </c>
      <c r="P1163" s="562" t="s">
        <v>3214</v>
      </c>
      <c r="Q1163" s="624" t="s">
        <v>3300</v>
      </c>
      <c r="R1163" s="624" t="s">
        <v>3301</v>
      </c>
      <c r="S1163" s="624" t="s">
        <v>7671</v>
      </c>
    </row>
    <row r="1164" spans="2:19" ht="17.25" thickBot="1" x14ac:dyDescent="0.35">
      <c r="B1164" s="349">
        <v>9</v>
      </c>
      <c r="C1164" s="350"/>
      <c r="D1164" s="351">
        <v>2</v>
      </c>
      <c r="E1164" s="352"/>
      <c r="F1164" s="96">
        <v>15</v>
      </c>
      <c r="G1164" s="97"/>
      <c r="H1164" s="94">
        <v>1</v>
      </c>
      <c r="I1164" s="138"/>
      <c r="J1164" s="96">
        <v>13</v>
      </c>
      <c r="K1164" s="419" t="s">
        <v>2176</v>
      </c>
      <c r="L1164" s="5" t="s">
        <v>1144</v>
      </c>
      <c r="M1164" s="407"/>
      <c r="N1164" s="408"/>
      <c r="O1164" s="397" t="s">
        <v>2176</v>
      </c>
      <c r="P1164" s="562" t="s">
        <v>3214</v>
      </c>
      <c r="Q1164" s="616" t="s">
        <v>3271</v>
      </c>
    </row>
    <row r="1165" spans="2:19" ht="17.25" thickBot="1" x14ac:dyDescent="0.35">
      <c r="B1165" s="349">
        <v>9</v>
      </c>
      <c r="C1165" s="350"/>
      <c r="D1165" s="351">
        <v>2</v>
      </c>
      <c r="E1165" s="352"/>
      <c r="F1165" s="96">
        <v>15</v>
      </c>
      <c r="G1165" s="97"/>
      <c r="H1165" s="94">
        <v>1</v>
      </c>
      <c r="I1165" s="138"/>
      <c r="J1165" s="96">
        <v>14</v>
      </c>
      <c r="K1165" s="419" t="s">
        <v>2177</v>
      </c>
      <c r="L1165" s="5" t="s">
        <v>1145</v>
      </c>
      <c r="M1165" s="407"/>
      <c r="N1165" s="408"/>
      <c r="O1165" s="397" t="s">
        <v>2177</v>
      </c>
      <c r="P1165" s="562" t="s">
        <v>3214</v>
      </c>
      <c r="Q1165" s="616" t="s">
        <v>3275</v>
      </c>
    </row>
    <row r="1166" spans="2:19" ht="45.75" thickBot="1" x14ac:dyDescent="0.35">
      <c r="B1166" s="349">
        <v>9</v>
      </c>
      <c r="C1166" s="350"/>
      <c r="D1166" s="351">
        <v>2</v>
      </c>
      <c r="E1166" s="352"/>
      <c r="F1166" s="96">
        <v>15</v>
      </c>
      <c r="G1166" s="97"/>
      <c r="H1166" s="94">
        <v>1</v>
      </c>
      <c r="I1166" s="138"/>
      <c r="J1166" s="96">
        <v>15</v>
      </c>
      <c r="K1166" s="419" t="s">
        <v>2178</v>
      </c>
      <c r="L1166" s="5" t="s">
        <v>1146</v>
      </c>
      <c r="M1166" s="407"/>
      <c r="N1166" s="408"/>
      <c r="O1166" s="397" t="s">
        <v>2178</v>
      </c>
      <c r="P1166" s="562" t="s">
        <v>3214</v>
      </c>
      <c r="Q1166" s="625" t="s">
        <v>3273</v>
      </c>
      <c r="R1166" s="626" t="s">
        <v>3272</v>
      </c>
      <c r="S1166" s="627" t="s">
        <v>3274</v>
      </c>
    </row>
    <row r="1167" spans="2:19" ht="17.25" thickBot="1" x14ac:dyDescent="0.35">
      <c r="B1167" s="349">
        <v>9</v>
      </c>
      <c r="C1167" s="350"/>
      <c r="D1167" s="351">
        <v>2</v>
      </c>
      <c r="E1167" s="352"/>
      <c r="F1167" s="96">
        <v>15</v>
      </c>
      <c r="G1167" s="97"/>
      <c r="H1167" s="94">
        <v>1</v>
      </c>
      <c r="I1167" s="138"/>
      <c r="J1167" s="96">
        <v>16</v>
      </c>
      <c r="K1167" s="419" t="s">
        <v>2179</v>
      </c>
      <c r="L1167" s="5" t="s">
        <v>1147</v>
      </c>
      <c r="M1167" s="407"/>
      <c r="N1167" s="408"/>
      <c r="O1167" s="397" t="s">
        <v>2179</v>
      </c>
      <c r="P1167" s="562" t="s">
        <v>3214</v>
      </c>
      <c r="Q1167" s="616" t="s">
        <v>3276</v>
      </c>
    </row>
    <row r="1168" spans="2:19" ht="30.75" thickBot="1" x14ac:dyDescent="0.35">
      <c r="B1168" s="349">
        <v>9</v>
      </c>
      <c r="C1168" s="350"/>
      <c r="D1168" s="351">
        <v>2</v>
      </c>
      <c r="E1168" s="352"/>
      <c r="F1168" s="96">
        <v>15</v>
      </c>
      <c r="G1168" s="97"/>
      <c r="H1168" s="94">
        <v>1</v>
      </c>
      <c r="I1168" s="138"/>
      <c r="J1168" s="96">
        <v>17</v>
      </c>
      <c r="K1168" s="419" t="s">
        <v>2180</v>
      </c>
      <c r="L1168" s="5" t="s">
        <v>1148</v>
      </c>
      <c r="M1168" s="407"/>
      <c r="N1168" s="408"/>
      <c r="O1168" s="397" t="s">
        <v>2180</v>
      </c>
      <c r="P1168" s="562" t="s">
        <v>3214</v>
      </c>
      <c r="Q1168" s="616" t="s">
        <v>3277</v>
      </c>
    </row>
    <row r="1169" spans="2:19" ht="17.25" thickBot="1" x14ac:dyDescent="0.35">
      <c r="B1169" s="349">
        <v>9</v>
      </c>
      <c r="C1169" s="350"/>
      <c r="D1169" s="351">
        <v>2</v>
      </c>
      <c r="E1169" s="352"/>
      <c r="F1169" s="96">
        <v>15</v>
      </c>
      <c r="G1169" s="97"/>
      <c r="H1169" s="94">
        <v>1</v>
      </c>
      <c r="I1169" s="138"/>
      <c r="J1169" s="96">
        <v>18</v>
      </c>
      <c r="K1169" s="419" t="s">
        <v>2181</v>
      </c>
      <c r="L1169" s="5" t="s">
        <v>1149</v>
      </c>
      <c r="M1169" s="407"/>
      <c r="N1169" s="408"/>
      <c r="O1169" s="397" t="s">
        <v>2181</v>
      </c>
      <c r="P1169" s="562" t="s">
        <v>3214</v>
      </c>
      <c r="Q1169" s="616" t="s">
        <v>3278</v>
      </c>
    </row>
    <row r="1170" spans="2:19" ht="17.25" thickBot="1" x14ac:dyDescent="0.35">
      <c r="B1170" s="349"/>
      <c r="C1170" s="350"/>
      <c r="D1170" s="351"/>
      <c r="E1170" s="352"/>
      <c r="F1170" s="96"/>
      <c r="G1170" s="97"/>
      <c r="H1170" s="94"/>
      <c r="I1170" s="138"/>
      <c r="J1170" s="96"/>
      <c r="K1170" s="419"/>
      <c r="L1170" s="5"/>
      <c r="M1170" s="407"/>
      <c r="N1170" s="408"/>
      <c r="O1170" s="397"/>
      <c r="P1170" s="562"/>
      <c r="Q1170" s="623" t="s">
        <v>3280</v>
      </c>
      <c r="R1170" s="624" t="s">
        <v>3279</v>
      </c>
      <c r="S1170" s="624" t="s">
        <v>3222</v>
      </c>
    </row>
    <row r="1171" spans="2:19" ht="17.25" thickBot="1" x14ac:dyDescent="0.35">
      <c r="B1171" s="349">
        <v>9</v>
      </c>
      <c r="C1171" s="350"/>
      <c r="D1171" s="351">
        <v>2</v>
      </c>
      <c r="E1171" s="352"/>
      <c r="F1171" s="96">
        <v>15</v>
      </c>
      <c r="G1171" s="97"/>
      <c r="H1171" s="94">
        <v>1</v>
      </c>
      <c r="I1171" s="138"/>
      <c r="J1171" s="96">
        <v>19</v>
      </c>
      <c r="K1171" s="419" t="s">
        <v>2182</v>
      </c>
      <c r="L1171" s="5" t="s">
        <v>1150</v>
      </c>
      <c r="M1171" s="407"/>
      <c r="N1171" s="408"/>
      <c r="O1171" s="397" t="s">
        <v>2182</v>
      </c>
      <c r="P1171" s="562" t="s">
        <v>3214</v>
      </c>
      <c r="Q1171" s="616" t="s">
        <v>3281</v>
      </c>
    </row>
    <row r="1172" spans="2:19" ht="17.25" thickBot="1" x14ac:dyDescent="0.35">
      <c r="B1172" s="349">
        <v>9</v>
      </c>
      <c r="C1172" s="350"/>
      <c r="D1172" s="351">
        <v>2</v>
      </c>
      <c r="E1172" s="352"/>
      <c r="F1172" s="96">
        <v>15</v>
      </c>
      <c r="G1172" s="97"/>
      <c r="H1172" s="94">
        <v>1</v>
      </c>
      <c r="I1172" s="138"/>
      <c r="J1172" s="96">
        <v>20</v>
      </c>
      <c r="K1172" s="419" t="s">
        <v>2183</v>
      </c>
      <c r="L1172" s="5" t="s">
        <v>1151</v>
      </c>
      <c r="M1172" s="407"/>
      <c r="N1172" s="408"/>
      <c r="O1172" s="397" t="s">
        <v>2183</v>
      </c>
      <c r="P1172" s="562" t="s">
        <v>3214</v>
      </c>
      <c r="Q1172" s="616" t="s">
        <v>3282</v>
      </c>
    </row>
    <row r="1173" spans="2:19" ht="17.25" thickBot="1" x14ac:dyDescent="0.35">
      <c r="B1173" s="349">
        <v>9</v>
      </c>
      <c r="C1173" s="350"/>
      <c r="D1173" s="351">
        <v>2</v>
      </c>
      <c r="E1173" s="352"/>
      <c r="F1173" s="96">
        <v>15</v>
      </c>
      <c r="G1173" s="97"/>
      <c r="H1173" s="94">
        <v>1</v>
      </c>
      <c r="I1173" s="138"/>
      <c r="J1173" s="96">
        <v>21</v>
      </c>
      <c r="K1173" s="419" t="s">
        <v>2184</v>
      </c>
      <c r="L1173" s="5" t="s">
        <v>1152</v>
      </c>
      <c r="M1173" s="407"/>
      <c r="N1173" s="408"/>
      <c r="O1173" s="397" t="s">
        <v>2184</v>
      </c>
      <c r="P1173" s="562" t="s">
        <v>3214</v>
      </c>
      <c r="Q1173" s="616" t="s">
        <v>3283</v>
      </c>
    </row>
    <row r="1174" spans="2:19" ht="17.25" thickBot="1" x14ac:dyDescent="0.35">
      <c r="B1174" s="349">
        <v>9</v>
      </c>
      <c r="C1174" s="350"/>
      <c r="D1174" s="351">
        <v>2</v>
      </c>
      <c r="E1174" s="352"/>
      <c r="F1174" s="117">
        <v>15</v>
      </c>
      <c r="G1174" s="125"/>
      <c r="H1174" s="265">
        <v>1</v>
      </c>
      <c r="I1174" s="169"/>
      <c r="J1174" s="117">
        <v>22</v>
      </c>
      <c r="K1174" s="196" t="s">
        <v>2185</v>
      </c>
      <c r="L1174" s="8" t="s">
        <v>1153</v>
      </c>
      <c r="M1174" s="407"/>
      <c r="N1174" s="408"/>
      <c r="O1174" s="420" t="s">
        <v>2185</v>
      </c>
      <c r="P1174" s="562" t="s">
        <v>3214</v>
      </c>
    </row>
    <row r="1175" spans="2:19" ht="17.25" thickBot="1" x14ac:dyDescent="0.35">
      <c r="B1175" s="349"/>
      <c r="C1175" s="350"/>
      <c r="D1175" s="351"/>
      <c r="E1175" s="352"/>
      <c r="F1175" s="103"/>
      <c r="G1175" s="97"/>
      <c r="H1175" s="222"/>
      <c r="I1175" s="93"/>
      <c r="J1175" s="103"/>
      <c r="K1175" s="106"/>
      <c r="L1175" s="291"/>
      <c r="M1175" s="407"/>
      <c r="N1175" s="408"/>
      <c r="O1175" s="628"/>
      <c r="P1175" s="562"/>
      <c r="Q1175" s="624" t="s">
        <v>3284</v>
      </c>
      <c r="R1175" s="624" t="s">
        <v>3285</v>
      </c>
      <c r="S1175" s="624" t="s">
        <v>3222</v>
      </c>
    </row>
    <row r="1176" spans="2:19" ht="17.25" thickBot="1" x14ac:dyDescent="0.35">
      <c r="B1176" s="349"/>
      <c r="C1176" s="350"/>
      <c r="D1176" s="351"/>
      <c r="E1176" s="352"/>
      <c r="F1176" s="103"/>
      <c r="G1176" s="97"/>
      <c r="H1176" s="222"/>
      <c r="I1176" s="93"/>
      <c r="J1176" s="103"/>
      <c r="K1176" s="106"/>
      <c r="L1176" s="291"/>
      <c r="M1176" s="407"/>
      <c r="N1176" s="408"/>
      <c r="O1176" s="628"/>
      <c r="P1176" s="562"/>
      <c r="Q1176" s="624" t="s">
        <v>3286</v>
      </c>
      <c r="R1176" s="624" t="s">
        <v>3287</v>
      </c>
      <c r="S1176" s="624" t="s">
        <v>3222</v>
      </c>
    </row>
    <row r="1177" spans="2:19" ht="17.25" thickBot="1" x14ac:dyDescent="0.35">
      <c r="B1177" s="349"/>
      <c r="C1177" s="350"/>
      <c r="D1177" s="351"/>
      <c r="E1177" s="352"/>
      <c r="F1177" s="103"/>
      <c r="G1177" s="97"/>
      <c r="H1177" s="222"/>
      <c r="I1177" s="93"/>
      <c r="J1177" s="103"/>
      <c r="K1177" s="106"/>
      <c r="L1177" s="291"/>
      <c r="M1177" s="407"/>
      <c r="N1177" s="408"/>
      <c r="O1177" s="628"/>
      <c r="P1177" s="562"/>
      <c r="Q1177" s="624" t="s">
        <v>3288</v>
      </c>
      <c r="R1177" s="624" t="s">
        <v>3289</v>
      </c>
      <c r="S1177" s="624" t="s">
        <v>3222</v>
      </c>
    </row>
    <row r="1178" spans="2:19" ht="17.25" thickBot="1" x14ac:dyDescent="0.35">
      <c r="B1178" s="349"/>
      <c r="C1178" s="350"/>
      <c r="D1178" s="351"/>
      <c r="E1178" s="352"/>
      <c r="F1178" s="103"/>
      <c r="G1178" s="97"/>
      <c r="H1178" s="222"/>
      <c r="I1178" s="93"/>
      <c r="J1178" s="103"/>
      <c r="K1178" s="106"/>
      <c r="L1178" s="291"/>
      <c r="M1178" s="407"/>
      <c r="N1178" s="408"/>
      <c r="O1178" s="628"/>
      <c r="P1178" s="562"/>
      <c r="Q1178" s="624" t="s">
        <v>3290</v>
      </c>
      <c r="R1178" s="624" t="s">
        <v>3291</v>
      </c>
      <c r="S1178" s="624" t="s">
        <v>3222</v>
      </c>
    </row>
    <row r="1179" spans="2:19" ht="17.25" thickBot="1" x14ac:dyDescent="0.35">
      <c r="B1179" s="349"/>
      <c r="C1179" s="350"/>
      <c r="D1179" s="351"/>
      <c r="E1179" s="352"/>
      <c r="F1179" s="103"/>
      <c r="G1179" s="97"/>
      <c r="H1179" s="222"/>
      <c r="I1179" s="93"/>
      <c r="J1179" s="103"/>
      <c r="K1179" s="106"/>
      <c r="L1179" s="291"/>
      <c r="M1179" s="407"/>
      <c r="N1179" s="408"/>
      <c r="O1179" s="628"/>
      <c r="P1179" s="562"/>
      <c r="Q1179" s="624" t="s">
        <v>3292</v>
      </c>
      <c r="R1179" s="624" t="s">
        <v>3293</v>
      </c>
      <c r="S1179" s="624" t="s">
        <v>3222</v>
      </c>
    </row>
    <row r="1180" spans="2:19" ht="17.25" thickBot="1" x14ac:dyDescent="0.35">
      <c r="B1180" s="349"/>
      <c r="C1180" s="350"/>
      <c r="D1180" s="351"/>
      <c r="E1180" s="352"/>
      <c r="F1180" s="103"/>
      <c r="G1180" s="97"/>
      <c r="H1180" s="222"/>
      <c r="I1180" s="93"/>
      <c r="J1180" s="103"/>
      <c r="K1180" s="106"/>
      <c r="L1180" s="291"/>
      <c r="M1180" s="407"/>
      <c r="N1180" s="408"/>
      <c r="O1180" s="628"/>
      <c r="P1180" s="562"/>
      <c r="Q1180" s="624" t="s">
        <v>3294</v>
      </c>
      <c r="R1180" s="624" t="s">
        <v>3295</v>
      </c>
      <c r="S1180" s="624" t="s">
        <v>3222</v>
      </c>
    </row>
    <row r="1181" spans="2:19" ht="17.25" thickBot="1" x14ac:dyDescent="0.35">
      <c r="B1181" s="349"/>
      <c r="C1181" s="350"/>
      <c r="D1181" s="351"/>
      <c r="E1181" s="352"/>
      <c r="F1181" s="103"/>
      <c r="G1181" s="97"/>
      <c r="H1181" s="222"/>
      <c r="I1181" s="93"/>
      <c r="J1181" s="103"/>
      <c r="K1181" s="106"/>
      <c r="L1181" s="291"/>
      <c r="M1181" s="407"/>
      <c r="N1181" s="408"/>
      <c r="O1181" s="628"/>
      <c r="P1181" s="562"/>
      <c r="Q1181" s="624" t="s">
        <v>3298</v>
      </c>
      <c r="R1181" s="624" t="s">
        <v>3299</v>
      </c>
      <c r="S1181" s="624" t="s">
        <v>3222</v>
      </c>
    </row>
    <row r="1182" spans="2:19" ht="17.25" thickBot="1" x14ac:dyDescent="0.35">
      <c r="B1182" s="349">
        <v>9</v>
      </c>
      <c r="C1182" s="350"/>
      <c r="D1182" s="351">
        <v>2</v>
      </c>
      <c r="E1182" s="352"/>
      <c r="F1182" s="103">
        <v>16</v>
      </c>
      <c r="G1182" s="97" t="s">
        <v>2681</v>
      </c>
      <c r="H1182" s="144">
        <v>1</v>
      </c>
      <c r="I1182" s="93" t="s">
        <v>2680</v>
      </c>
      <c r="J1182" s="103">
        <v>1</v>
      </c>
      <c r="K1182" s="205" t="s">
        <v>2186</v>
      </c>
      <c r="L1182" s="6" t="s">
        <v>1154</v>
      </c>
      <c r="M1182" s="407"/>
      <c r="N1182" s="408"/>
      <c r="O1182" s="391" t="s">
        <v>2186</v>
      </c>
      <c r="P1182" s="562" t="s">
        <v>3214</v>
      </c>
    </row>
    <row r="1183" spans="2:19" ht="17.25" thickBot="1" x14ac:dyDescent="0.35">
      <c r="B1183" s="349">
        <v>9</v>
      </c>
      <c r="C1183" s="350"/>
      <c r="D1183" s="351">
        <v>2</v>
      </c>
      <c r="E1183" s="352"/>
      <c r="F1183" s="96">
        <v>16</v>
      </c>
      <c r="G1183" s="97"/>
      <c r="H1183" s="96">
        <v>1</v>
      </c>
      <c r="I1183" s="93"/>
      <c r="J1183" s="96">
        <v>2</v>
      </c>
      <c r="K1183" s="168" t="s">
        <v>2187</v>
      </c>
      <c r="L1183" s="5" t="s">
        <v>1155</v>
      </c>
      <c r="M1183" s="407"/>
      <c r="N1183" s="408"/>
      <c r="O1183" s="397" t="s">
        <v>2187</v>
      </c>
      <c r="P1183" s="562" t="s">
        <v>3214</v>
      </c>
    </row>
    <row r="1184" spans="2:19" ht="17.25" thickBot="1" x14ac:dyDescent="0.35">
      <c r="B1184" s="349">
        <v>9</v>
      </c>
      <c r="C1184" s="350"/>
      <c r="D1184" s="351">
        <v>2</v>
      </c>
      <c r="E1184" s="352"/>
      <c r="F1184" s="96">
        <v>16</v>
      </c>
      <c r="G1184" s="97"/>
      <c r="H1184" s="96">
        <v>1</v>
      </c>
      <c r="I1184" s="93"/>
      <c r="J1184" s="96">
        <v>3</v>
      </c>
      <c r="K1184" s="168" t="s">
        <v>2188</v>
      </c>
      <c r="L1184" s="5" t="s">
        <v>1156</v>
      </c>
      <c r="M1184" s="407"/>
      <c r="N1184" s="408"/>
      <c r="O1184" s="397" t="s">
        <v>2188</v>
      </c>
      <c r="P1184" s="562" t="s">
        <v>3214</v>
      </c>
    </row>
    <row r="1185" spans="2:19" ht="17.25" thickBot="1" x14ac:dyDescent="0.35">
      <c r="B1185" s="349">
        <v>9</v>
      </c>
      <c r="C1185" s="350"/>
      <c r="D1185" s="351">
        <v>2</v>
      </c>
      <c r="E1185" s="352"/>
      <c r="F1185" s="96">
        <v>16</v>
      </c>
      <c r="G1185" s="97"/>
      <c r="H1185" s="96">
        <v>1</v>
      </c>
      <c r="I1185" s="93"/>
      <c r="J1185" s="96">
        <v>4</v>
      </c>
      <c r="K1185" s="168" t="s">
        <v>2189</v>
      </c>
      <c r="L1185" s="5" t="s">
        <v>1157</v>
      </c>
      <c r="M1185" s="407"/>
      <c r="N1185" s="408"/>
      <c r="O1185" s="397" t="s">
        <v>2189</v>
      </c>
      <c r="P1185" s="562" t="s">
        <v>3214</v>
      </c>
    </row>
    <row r="1186" spans="2:19" ht="17.25" thickBot="1" x14ac:dyDescent="0.35">
      <c r="B1186" s="349">
        <v>9</v>
      </c>
      <c r="C1186" s="350"/>
      <c r="D1186" s="351">
        <v>2</v>
      </c>
      <c r="E1186" s="352"/>
      <c r="F1186" s="96">
        <v>16</v>
      </c>
      <c r="G1186" s="97"/>
      <c r="H1186" s="96">
        <v>1</v>
      </c>
      <c r="I1186" s="93"/>
      <c r="J1186" s="96">
        <v>5</v>
      </c>
      <c r="K1186" s="168" t="s">
        <v>2190</v>
      </c>
      <c r="L1186" s="5" t="s">
        <v>1158</v>
      </c>
      <c r="M1186" s="407"/>
      <c r="N1186" s="408"/>
      <c r="O1186" s="397" t="s">
        <v>2190</v>
      </c>
      <c r="P1186" s="562" t="s">
        <v>3214</v>
      </c>
    </row>
    <row r="1187" spans="2:19" ht="17.25" thickBot="1" x14ac:dyDescent="0.35">
      <c r="B1187" s="349">
        <v>9</v>
      </c>
      <c r="C1187" s="350"/>
      <c r="D1187" s="351">
        <v>2</v>
      </c>
      <c r="E1187" s="352"/>
      <c r="F1187" s="96">
        <v>16</v>
      </c>
      <c r="G1187" s="97"/>
      <c r="H1187" s="96">
        <v>1</v>
      </c>
      <c r="I1187" s="93"/>
      <c r="J1187" s="96">
        <v>6</v>
      </c>
      <c r="K1187" s="168" t="s">
        <v>2191</v>
      </c>
      <c r="L1187" s="5" t="s">
        <v>1159</v>
      </c>
      <c r="M1187" s="407"/>
      <c r="N1187" s="408"/>
      <c r="O1187" s="397" t="s">
        <v>2191</v>
      </c>
      <c r="P1187" s="562" t="s">
        <v>3214</v>
      </c>
    </row>
    <row r="1188" spans="2:19" ht="17.25" thickBot="1" x14ac:dyDescent="0.35">
      <c r="B1188" s="349">
        <v>9</v>
      </c>
      <c r="C1188" s="350"/>
      <c r="D1188" s="351">
        <v>2</v>
      </c>
      <c r="E1188" s="352"/>
      <c r="F1188" s="96">
        <v>16</v>
      </c>
      <c r="G1188" s="97"/>
      <c r="H1188" s="96">
        <v>1</v>
      </c>
      <c r="I1188" s="93"/>
      <c r="J1188" s="96">
        <v>7</v>
      </c>
      <c r="K1188" s="168" t="s">
        <v>2192</v>
      </c>
      <c r="L1188" s="5" t="s">
        <v>1160</v>
      </c>
      <c r="M1188" s="407"/>
      <c r="N1188" s="408"/>
      <c r="O1188" s="397" t="s">
        <v>2192</v>
      </c>
      <c r="P1188" s="562" t="s">
        <v>3214</v>
      </c>
    </row>
    <row r="1189" spans="2:19" ht="17.25" thickBot="1" x14ac:dyDescent="0.35">
      <c r="B1189" s="349">
        <v>9</v>
      </c>
      <c r="C1189" s="350"/>
      <c r="D1189" s="351">
        <v>2</v>
      </c>
      <c r="E1189" s="352"/>
      <c r="F1189" s="96">
        <v>16</v>
      </c>
      <c r="G1189" s="97"/>
      <c r="H1189" s="96">
        <v>1</v>
      </c>
      <c r="I1189" s="93"/>
      <c r="J1189" s="96">
        <v>8</v>
      </c>
      <c r="K1189" s="168" t="s">
        <v>2193</v>
      </c>
      <c r="L1189" s="5" t="s">
        <v>1161</v>
      </c>
      <c r="M1189" s="407"/>
      <c r="N1189" s="408"/>
      <c r="O1189" s="397" t="s">
        <v>2193</v>
      </c>
      <c r="P1189" s="562" t="s">
        <v>3214</v>
      </c>
    </row>
    <row r="1190" spans="2:19" ht="17.25" thickBot="1" x14ac:dyDescent="0.35">
      <c r="B1190" s="349">
        <v>9</v>
      </c>
      <c r="C1190" s="350"/>
      <c r="D1190" s="351">
        <v>2</v>
      </c>
      <c r="E1190" s="352"/>
      <c r="F1190" s="96">
        <v>16</v>
      </c>
      <c r="G1190" s="97"/>
      <c r="H1190" s="96">
        <v>1</v>
      </c>
      <c r="I1190" s="93"/>
      <c r="J1190" s="96">
        <v>9</v>
      </c>
      <c r="K1190" s="168" t="s">
        <v>2194</v>
      </c>
      <c r="L1190" s="5" t="s">
        <v>1162</v>
      </c>
      <c r="M1190" s="407"/>
      <c r="N1190" s="408"/>
      <c r="O1190" s="397" t="s">
        <v>2194</v>
      </c>
      <c r="P1190" s="562" t="s">
        <v>3214</v>
      </c>
    </row>
    <row r="1191" spans="2:19" ht="17.25" thickBot="1" x14ac:dyDescent="0.35">
      <c r="B1191" s="349">
        <v>9</v>
      </c>
      <c r="C1191" s="350"/>
      <c r="D1191" s="351">
        <v>2</v>
      </c>
      <c r="E1191" s="352"/>
      <c r="F1191" s="96">
        <v>16</v>
      </c>
      <c r="G1191" s="97"/>
      <c r="H1191" s="102">
        <v>1</v>
      </c>
      <c r="I1191" s="169"/>
      <c r="J1191" s="117">
        <v>10</v>
      </c>
      <c r="K1191" s="206" t="s">
        <v>2195</v>
      </c>
      <c r="L1191" s="8" t="s">
        <v>1163</v>
      </c>
      <c r="M1191" s="407"/>
      <c r="N1191" s="408"/>
      <c r="O1191" s="414" t="s">
        <v>2195</v>
      </c>
      <c r="P1191" s="562" t="s">
        <v>3214</v>
      </c>
    </row>
    <row r="1192" spans="2:19" ht="17.25" thickBot="1" x14ac:dyDescent="0.35">
      <c r="B1192" s="349">
        <v>9</v>
      </c>
      <c r="C1192" s="350"/>
      <c r="D1192" s="351">
        <v>2</v>
      </c>
      <c r="E1192" s="352"/>
      <c r="F1192" s="103">
        <v>16</v>
      </c>
      <c r="G1192" s="97"/>
      <c r="H1192" s="98">
        <v>2</v>
      </c>
      <c r="I1192" s="93" t="s">
        <v>2679</v>
      </c>
      <c r="J1192" s="103">
        <v>1</v>
      </c>
      <c r="K1192" s="106" t="s">
        <v>2196</v>
      </c>
      <c r="L1192" s="6" t="s">
        <v>1164</v>
      </c>
      <c r="M1192" s="407"/>
      <c r="N1192" s="408"/>
      <c r="O1192" s="421" t="s">
        <v>2196</v>
      </c>
      <c r="P1192" s="402" t="s">
        <v>3213</v>
      </c>
      <c r="Q1192" s="214"/>
      <c r="R1192" s="214"/>
      <c r="S1192" s="214"/>
    </row>
    <row r="1193" spans="2:19" ht="17.25" thickBot="1" x14ac:dyDescent="0.35">
      <c r="B1193" s="349">
        <v>9</v>
      </c>
      <c r="C1193" s="350"/>
      <c r="D1193" s="351">
        <v>2</v>
      </c>
      <c r="E1193" s="352"/>
      <c r="F1193" s="96">
        <v>16</v>
      </c>
      <c r="G1193" s="97"/>
      <c r="H1193" s="96">
        <v>2</v>
      </c>
      <c r="I1193" s="93"/>
      <c r="J1193" s="96">
        <v>2</v>
      </c>
      <c r="K1193" s="152" t="s">
        <v>2197</v>
      </c>
      <c r="L1193" s="5" t="s">
        <v>1165</v>
      </c>
      <c r="M1193" s="407"/>
      <c r="N1193" s="408"/>
      <c r="O1193" s="411" t="s">
        <v>2197</v>
      </c>
      <c r="P1193" s="400" t="s">
        <v>3213</v>
      </c>
      <c r="Q1193" s="214"/>
      <c r="R1193" s="214"/>
      <c r="S1193" s="214"/>
    </row>
    <row r="1194" spans="2:19" ht="17.25" thickBot="1" x14ac:dyDescent="0.35">
      <c r="B1194" s="349">
        <v>9</v>
      </c>
      <c r="C1194" s="350"/>
      <c r="D1194" s="351">
        <v>2</v>
      </c>
      <c r="E1194" s="352"/>
      <c r="F1194" s="96">
        <v>16</v>
      </c>
      <c r="G1194" s="97"/>
      <c r="H1194" s="96">
        <v>2</v>
      </c>
      <c r="I1194" s="93"/>
      <c r="J1194" s="96">
        <v>3</v>
      </c>
      <c r="K1194" s="152" t="s">
        <v>2198</v>
      </c>
      <c r="L1194" s="5" t="s">
        <v>1166</v>
      </c>
      <c r="M1194" s="407"/>
      <c r="N1194" s="408"/>
      <c r="O1194" s="411" t="s">
        <v>2198</v>
      </c>
      <c r="P1194" s="400" t="s">
        <v>3213</v>
      </c>
      <c r="Q1194" s="214"/>
      <c r="R1194" s="214"/>
      <c r="S1194" s="214"/>
    </row>
    <row r="1195" spans="2:19" ht="17.25" thickBot="1" x14ac:dyDescent="0.35">
      <c r="B1195" s="349">
        <v>9</v>
      </c>
      <c r="C1195" s="350"/>
      <c r="D1195" s="351">
        <v>2</v>
      </c>
      <c r="E1195" s="352"/>
      <c r="F1195" s="96">
        <v>16</v>
      </c>
      <c r="G1195" s="97"/>
      <c r="H1195" s="96">
        <v>2</v>
      </c>
      <c r="I1195" s="93"/>
      <c r="J1195" s="96">
        <v>4</v>
      </c>
      <c r="K1195" s="152" t="s">
        <v>2199</v>
      </c>
      <c r="L1195" s="5" t="s">
        <v>1167</v>
      </c>
      <c r="M1195" s="407"/>
      <c r="N1195" s="408"/>
      <c r="O1195" s="411" t="s">
        <v>2199</v>
      </c>
      <c r="P1195" s="400" t="s">
        <v>3213</v>
      </c>
      <c r="Q1195" s="214"/>
      <c r="R1195" s="214"/>
      <c r="S1195" s="214"/>
    </row>
    <row r="1196" spans="2:19" ht="17.25" thickBot="1" x14ac:dyDescent="0.35">
      <c r="B1196" s="349">
        <v>9</v>
      </c>
      <c r="C1196" s="350"/>
      <c r="D1196" s="351">
        <v>2</v>
      </c>
      <c r="E1196" s="352"/>
      <c r="F1196" s="117">
        <v>16</v>
      </c>
      <c r="G1196" s="125"/>
      <c r="H1196" s="102">
        <v>2</v>
      </c>
      <c r="I1196" s="169"/>
      <c r="J1196" s="117">
        <v>5</v>
      </c>
      <c r="K1196" s="196" t="s">
        <v>2200</v>
      </c>
      <c r="L1196" s="8" t="s">
        <v>1168</v>
      </c>
      <c r="M1196" s="407"/>
      <c r="N1196" s="408"/>
      <c r="O1196" s="422" t="s">
        <v>2200</v>
      </c>
      <c r="P1196" s="400" t="s">
        <v>3213</v>
      </c>
      <c r="Q1196" s="214"/>
      <c r="R1196" s="214"/>
      <c r="S1196" s="214"/>
    </row>
    <row r="1197" spans="2:19" ht="30" customHeight="1" thickBot="1" x14ac:dyDescent="0.35">
      <c r="B1197" s="84">
        <v>10</v>
      </c>
      <c r="C1197" s="150" t="s">
        <v>2678</v>
      </c>
      <c r="D1197" s="140">
        <v>1</v>
      </c>
      <c r="E1197" s="322" t="s">
        <v>2677</v>
      </c>
      <c r="F1197" s="105">
        <v>1</v>
      </c>
      <c r="G1197" s="104" t="s">
        <v>2677</v>
      </c>
      <c r="H1197" s="98">
        <v>1</v>
      </c>
      <c r="I1197" s="99" t="s">
        <v>2677</v>
      </c>
      <c r="J1197" s="100"/>
      <c r="K1197" s="139"/>
      <c r="L1197" s="1" t="s">
        <v>1169</v>
      </c>
      <c r="M1197" s="63">
        <v>4</v>
      </c>
      <c r="N1197" s="62">
        <v>0</v>
      </c>
      <c r="O1197" s="385" t="s">
        <v>2201</v>
      </c>
      <c r="P1197" s="603" t="s">
        <v>2665</v>
      </c>
      <c r="Q1197" s="214"/>
      <c r="R1197" s="214"/>
      <c r="S1197" s="214"/>
    </row>
    <row r="1198" spans="2:19" ht="30.75" thickBot="1" x14ac:dyDescent="0.35">
      <c r="B1198" s="84">
        <v>10</v>
      </c>
      <c r="C1198" s="145" t="s">
        <v>2247</v>
      </c>
      <c r="D1198" s="260">
        <v>2</v>
      </c>
      <c r="E1198" s="277" t="s">
        <v>2676</v>
      </c>
      <c r="F1198" s="179">
        <v>2</v>
      </c>
      <c r="G1198" s="126" t="s">
        <v>2676</v>
      </c>
      <c r="H1198" s="98">
        <v>1</v>
      </c>
      <c r="I1198" s="126" t="s">
        <v>2676</v>
      </c>
      <c r="J1198" s="179"/>
      <c r="K1198" s="180"/>
      <c r="L1198" s="12" t="s">
        <v>1170</v>
      </c>
      <c r="M1198" s="63">
        <v>4</v>
      </c>
      <c r="N1198" s="62">
        <v>0</v>
      </c>
      <c r="O1198" s="380" t="s">
        <v>2202</v>
      </c>
      <c r="P1198" s="605" t="s">
        <v>2665</v>
      </c>
      <c r="Q1198" s="214"/>
      <c r="R1198" s="214"/>
      <c r="S1198" s="214"/>
    </row>
    <row r="1199" spans="2:19" ht="30.75" thickBot="1" x14ac:dyDescent="0.35">
      <c r="B1199" s="84">
        <v>11</v>
      </c>
      <c r="C1199" s="150" t="s">
        <v>2675</v>
      </c>
      <c r="D1199" s="195">
        <v>1</v>
      </c>
      <c r="E1199" s="89" t="s">
        <v>2203</v>
      </c>
      <c r="F1199" s="252">
        <v>1</v>
      </c>
      <c r="G1199" s="90" t="s">
        <v>2203</v>
      </c>
      <c r="H1199" s="98">
        <v>1</v>
      </c>
      <c r="I1199" s="90" t="s">
        <v>2203</v>
      </c>
      <c r="J1199" s="91"/>
      <c r="K1199" s="178"/>
      <c r="L1199" s="1" t="s">
        <v>1171</v>
      </c>
      <c r="M1199" s="63">
        <v>4</v>
      </c>
      <c r="N1199" s="62">
        <v>0</v>
      </c>
      <c r="O1199" s="382" t="s">
        <v>2203</v>
      </c>
      <c r="P1199" s="603" t="s">
        <v>2665</v>
      </c>
      <c r="Q1199" s="214"/>
      <c r="R1199" s="214"/>
      <c r="S1199" s="214"/>
    </row>
    <row r="1200" spans="2:19" ht="17.25" thickBot="1" x14ac:dyDescent="0.35">
      <c r="B1200" s="84">
        <v>11</v>
      </c>
      <c r="C1200" s="138" t="s">
        <v>2247</v>
      </c>
      <c r="D1200" s="195">
        <v>1</v>
      </c>
      <c r="E1200" s="97" t="s">
        <v>2247</v>
      </c>
      <c r="F1200" s="105">
        <v>2</v>
      </c>
      <c r="G1200" s="156" t="s">
        <v>2204</v>
      </c>
      <c r="H1200" s="98">
        <v>1</v>
      </c>
      <c r="I1200" s="156" t="s">
        <v>2204</v>
      </c>
      <c r="J1200" s="142"/>
      <c r="K1200" s="143"/>
      <c r="L1200" s="2" t="s">
        <v>1172</v>
      </c>
      <c r="M1200" s="63">
        <v>4</v>
      </c>
      <c r="N1200" s="62">
        <v>0</v>
      </c>
      <c r="O1200" s="376" t="s">
        <v>2204</v>
      </c>
      <c r="P1200" s="606" t="s">
        <v>2665</v>
      </c>
      <c r="Q1200" s="214"/>
      <c r="R1200" s="214"/>
      <c r="S1200" s="214"/>
    </row>
    <row r="1201" spans="2:19" ht="17.25" thickBot="1" x14ac:dyDescent="0.35">
      <c r="B1201" s="84">
        <v>11</v>
      </c>
      <c r="C1201" s="138" t="s">
        <v>2247</v>
      </c>
      <c r="D1201" s="195">
        <v>1</v>
      </c>
      <c r="E1201" s="97" t="s">
        <v>2247</v>
      </c>
      <c r="F1201" s="105">
        <v>3</v>
      </c>
      <c r="G1201" s="156" t="s">
        <v>2205</v>
      </c>
      <c r="H1201" s="98">
        <v>1</v>
      </c>
      <c r="I1201" s="156" t="s">
        <v>2205</v>
      </c>
      <c r="J1201" s="142"/>
      <c r="K1201" s="143"/>
      <c r="L1201" s="2" t="s">
        <v>1173</v>
      </c>
      <c r="M1201" s="63">
        <v>4</v>
      </c>
      <c r="N1201" s="62">
        <v>0</v>
      </c>
      <c r="O1201" s="376" t="s">
        <v>2205</v>
      </c>
      <c r="P1201" s="606" t="s">
        <v>2665</v>
      </c>
      <c r="Q1201" s="214"/>
      <c r="R1201" s="214"/>
      <c r="S1201" s="214"/>
    </row>
    <row r="1202" spans="2:19" ht="17.25" thickBot="1" x14ac:dyDescent="0.35">
      <c r="B1202" s="84">
        <v>11</v>
      </c>
      <c r="C1202" s="138" t="s">
        <v>2247</v>
      </c>
      <c r="D1202" s="195">
        <v>1</v>
      </c>
      <c r="E1202" s="97" t="s">
        <v>2247</v>
      </c>
      <c r="F1202" s="105">
        <v>4</v>
      </c>
      <c r="G1202" s="158" t="s">
        <v>2674</v>
      </c>
      <c r="H1202" s="103">
        <v>1</v>
      </c>
      <c r="I1202" s="158" t="s">
        <v>2206</v>
      </c>
      <c r="J1202" s="155"/>
      <c r="K1202" s="279"/>
      <c r="L1202" s="10" t="s">
        <v>1174</v>
      </c>
      <c r="M1202" s="66">
        <v>4</v>
      </c>
      <c r="N1202" s="67">
        <v>0</v>
      </c>
      <c r="O1202" s="378" t="s">
        <v>2206</v>
      </c>
      <c r="P1202" s="605" t="s">
        <v>2665</v>
      </c>
      <c r="Q1202" s="214"/>
      <c r="R1202" s="214"/>
      <c r="S1202" s="214"/>
    </row>
    <row r="1203" spans="2:19" ht="30.75" thickBot="1" x14ac:dyDescent="0.35">
      <c r="B1203" s="84">
        <v>11</v>
      </c>
      <c r="C1203" s="138" t="s">
        <v>2247</v>
      </c>
      <c r="D1203" s="207">
        <v>2</v>
      </c>
      <c r="E1203" s="89" t="s">
        <v>2673</v>
      </c>
      <c r="F1203" s="252">
        <v>1</v>
      </c>
      <c r="G1203" s="90" t="s">
        <v>2207</v>
      </c>
      <c r="H1203" s="88">
        <v>1</v>
      </c>
      <c r="I1203" s="90" t="s">
        <v>2207</v>
      </c>
      <c r="J1203" s="91"/>
      <c r="K1203" s="478"/>
      <c r="L1203" s="56" t="s">
        <v>1175</v>
      </c>
      <c r="M1203" s="591">
        <v>4</v>
      </c>
      <c r="N1203" s="592">
        <v>0</v>
      </c>
      <c r="O1203" s="607" t="s">
        <v>2207</v>
      </c>
      <c r="P1203" s="603" t="s">
        <v>2665</v>
      </c>
      <c r="Q1203" s="214"/>
      <c r="R1203" s="214"/>
      <c r="S1203" s="214"/>
    </row>
    <row r="1204" spans="2:19" ht="17.25" thickBot="1" x14ac:dyDescent="0.35">
      <c r="B1204" s="84">
        <v>11</v>
      </c>
      <c r="C1204" s="138" t="s">
        <v>2247</v>
      </c>
      <c r="D1204" s="94">
        <v>2</v>
      </c>
      <c r="E1204" s="97" t="s">
        <v>2247</v>
      </c>
      <c r="F1204" s="105">
        <v>2</v>
      </c>
      <c r="G1204" s="156" t="s">
        <v>2208</v>
      </c>
      <c r="H1204" s="98">
        <v>1</v>
      </c>
      <c r="I1204" s="156" t="s">
        <v>2208</v>
      </c>
      <c r="J1204" s="142"/>
      <c r="K1204" s="472"/>
      <c r="L1204" s="57" t="s">
        <v>1176</v>
      </c>
      <c r="M1204" s="63">
        <v>4</v>
      </c>
      <c r="N1204" s="62">
        <v>0</v>
      </c>
      <c r="O1204" s="608" t="s">
        <v>2208</v>
      </c>
      <c r="P1204" s="606" t="s">
        <v>2665</v>
      </c>
      <c r="Q1204" s="214"/>
      <c r="R1204" s="214"/>
      <c r="S1204" s="214"/>
    </row>
    <row r="1205" spans="2:19" ht="30.75" thickBot="1" x14ac:dyDescent="0.35">
      <c r="B1205" s="84">
        <v>11</v>
      </c>
      <c r="C1205" s="138" t="s">
        <v>2247</v>
      </c>
      <c r="D1205" s="186">
        <v>2</v>
      </c>
      <c r="E1205" s="97" t="s">
        <v>2247</v>
      </c>
      <c r="F1205" s="227">
        <v>3</v>
      </c>
      <c r="G1205" s="126" t="s">
        <v>2209</v>
      </c>
      <c r="H1205" s="117">
        <v>1</v>
      </c>
      <c r="I1205" s="126" t="s">
        <v>2209</v>
      </c>
      <c r="J1205" s="179"/>
      <c r="K1205" s="474"/>
      <c r="L1205" s="58" t="s">
        <v>1177</v>
      </c>
      <c r="M1205" s="594">
        <v>4</v>
      </c>
      <c r="N1205" s="595">
        <v>0</v>
      </c>
      <c r="O1205" s="609" t="s">
        <v>2209</v>
      </c>
      <c r="P1205" s="605" t="s">
        <v>2665</v>
      </c>
      <c r="Q1205" s="214"/>
      <c r="R1205" s="214"/>
      <c r="S1205" s="214"/>
    </row>
    <row r="1206" spans="2:19" ht="17.25" thickBot="1" x14ac:dyDescent="0.35">
      <c r="B1206" s="84">
        <v>11</v>
      </c>
      <c r="C1206" s="138" t="s">
        <v>2247</v>
      </c>
      <c r="D1206" s="94">
        <v>2</v>
      </c>
      <c r="E1206" s="256" t="s">
        <v>2247</v>
      </c>
      <c r="F1206" s="100">
        <v>4</v>
      </c>
      <c r="G1206" s="99" t="s">
        <v>2672</v>
      </c>
      <c r="H1206" s="98">
        <v>1</v>
      </c>
      <c r="I1206" s="99" t="s">
        <v>2210</v>
      </c>
      <c r="J1206" s="100"/>
      <c r="K1206" s="460"/>
      <c r="L1206" s="56" t="s">
        <v>1178</v>
      </c>
      <c r="M1206" s="591">
        <v>4</v>
      </c>
      <c r="N1206" s="592">
        <v>0</v>
      </c>
      <c r="O1206" s="593" t="s">
        <v>2210</v>
      </c>
      <c r="P1206" s="603" t="s">
        <v>2665</v>
      </c>
      <c r="Q1206" s="214"/>
      <c r="R1206" s="214"/>
      <c r="S1206" s="214"/>
    </row>
    <row r="1207" spans="2:19" ht="30.75" thickBot="1" x14ac:dyDescent="0.35">
      <c r="B1207" s="84">
        <v>11</v>
      </c>
      <c r="C1207" s="145" t="s">
        <v>2247</v>
      </c>
      <c r="D1207" s="260">
        <v>3</v>
      </c>
      <c r="E1207" s="277" t="s">
        <v>2671</v>
      </c>
      <c r="F1207" s="179">
        <v>1</v>
      </c>
      <c r="G1207" s="126" t="s">
        <v>2670</v>
      </c>
      <c r="H1207" s="98">
        <v>1</v>
      </c>
      <c r="I1207" s="126" t="s">
        <v>2211</v>
      </c>
      <c r="J1207" s="179"/>
      <c r="K1207" s="474"/>
      <c r="L1207" s="58" t="s">
        <v>1179</v>
      </c>
      <c r="M1207" s="594">
        <v>4</v>
      </c>
      <c r="N1207" s="595">
        <v>0</v>
      </c>
      <c r="O1207" s="596" t="s">
        <v>2211</v>
      </c>
      <c r="P1207" s="605" t="s">
        <v>2665</v>
      </c>
      <c r="Q1207" s="214"/>
      <c r="R1207" s="214"/>
      <c r="S1207" s="214"/>
    </row>
    <row r="1208" spans="2:19" ht="45.75" thickBot="1" x14ac:dyDescent="0.35">
      <c r="B1208" s="84">
        <v>12</v>
      </c>
      <c r="C1208" s="89" t="s">
        <v>2669</v>
      </c>
      <c r="D1208" s="195">
        <v>1</v>
      </c>
      <c r="E1208" s="89" t="s">
        <v>2669</v>
      </c>
      <c r="F1208" s="252">
        <v>1</v>
      </c>
      <c r="G1208" s="219" t="s">
        <v>2668</v>
      </c>
      <c r="H1208" s="98">
        <v>1</v>
      </c>
      <c r="I1208" s="90" t="s">
        <v>2212</v>
      </c>
      <c r="J1208" s="91"/>
      <c r="K1208" s="178"/>
      <c r="L1208" s="1" t="s">
        <v>1180</v>
      </c>
      <c r="M1208" s="72">
        <v>4</v>
      </c>
      <c r="N1208" s="73">
        <v>0</v>
      </c>
      <c r="O1208" s="382" t="s">
        <v>2212</v>
      </c>
      <c r="P1208" s="603" t="s">
        <v>2665</v>
      </c>
      <c r="Q1208" s="214"/>
      <c r="R1208" s="214"/>
      <c r="S1208" s="214"/>
    </row>
    <row r="1209" spans="2:19" ht="17.25" thickBot="1" x14ac:dyDescent="0.35">
      <c r="B1209" s="84">
        <v>12</v>
      </c>
      <c r="C1209" s="97" t="s">
        <v>2247</v>
      </c>
      <c r="D1209" s="195">
        <v>1</v>
      </c>
      <c r="E1209" s="97" t="s">
        <v>2247</v>
      </c>
      <c r="F1209" s="105">
        <v>2</v>
      </c>
      <c r="G1209" s="156" t="s">
        <v>2213</v>
      </c>
      <c r="H1209" s="98">
        <v>1</v>
      </c>
      <c r="I1209" s="156" t="s">
        <v>2213</v>
      </c>
      <c r="J1209" s="142"/>
      <c r="K1209" s="143"/>
      <c r="L1209" s="2" t="s">
        <v>1181</v>
      </c>
      <c r="M1209" s="63">
        <v>4</v>
      </c>
      <c r="N1209" s="62">
        <v>0</v>
      </c>
      <c r="O1209" s="376" t="s">
        <v>2213</v>
      </c>
      <c r="P1209" s="606" t="s">
        <v>2665</v>
      </c>
      <c r="Q1209" s="214"/>
      <c r="R1209" s="214"/>
      <c r="S1209" s="214"/>
    </row>
    <row r="1210" spans="2:19" ht="17.25" thickBot="1" x14ac:dyDescent="0.35">
      <c r="B1210" s="84">
        <v>12</v>
      </c>
      <c r="C1210" s="97" t="s">
        <v>2247</v>
      </c>
      <c r="D1210" s="195">
        <v>1</v>
      </c>
      <c r="E1210" s="97" t="s">
        <v>2247</v>
      </c>
      <c r="F1210" s="105">
        <v>3</v>
      </c>
      <c r="G1210" s="99" t="s">
        <v>2138</v>
      </c>
      <c r="H1210" s="98">
        <v>1</v>
      </c>
      <c r="I1210" s="156" t="s">
        <v>2138</v>
      </c>
      <c r="J1210" s="142"/>
      <c r="K1210" s="143"/>
      <c r="L1210" s="2" t="s">
        <v>1182</v>
      </c>
      <c r="M1210" s="63">
        <v>4</v>
      </c>
      <c r="N1210" s="62">
        <v>0</v>
      </c>
      <c r="O1210" s="376" t="s">
        <v>2138</v>
      </c>
      <c r="P1210" s="606" t="s">
        <v>2665</v>
      </c>
      <c r="Q1210" s="214"/>
      <c r="R1210" s="214"/>
      <c r="S1210" s="214"/>
    </row>
    <row r="1211" spans="2:19" ht="17.25" thickBot="1" x14ac:dyDescent="0.35">
      <c r="B1211" s="84">
        <v>12</v>
      </c>
      <c r="C1211" s="97" t="s">
        <v>2247</v>
      </c>
      <c r="D1211" s="195">
        <v>1</v>
      </c>
      <c r="E1211" s="97" t="s">
        <v>2247</v>
      </c>
      <c r="F1211" s="105">
        <v>4</v>
      </c>
      <c r="G1211" s="156" t="s">
        <v>2139</v>
      </c>
      <c r="H1211" s="98">
        <v>1</v>
      </c>
      <c r="I1211" s="156" t="s">
        <v>2139</v>
      </c>
      <c r="J1211" s="142"/>
      <c r="K1211" s="143"/>
      <c r="L1211" s="2" t="s">
        <v>1183</v>
      </c>
      <c r="M1211" s="63">
        <v>4</v>
      </c>
      <c r="N1211" s="62">
        <v>0</v>
      </c>
      <c r="O1211" s="376" t="s">
        <v>2139</v>
      </c>
      <c r="P1211" s="604" t="s">
        <v>2665</v>
      </c>
      <c r="Q1211" s="214"/>
      <c r="R1211" s="214"/>
      <c r="S1211" s="214"/>
    </row>
    <row r="1212" spans="2:19" ht="17.25" thickBot="1" x14ac:dyDescent="0.35">
      <c r="B1212" s="84">
        <v>12</v>
      </c>
      <c r="C1212" s="97" t="s">
        <v>2247</v>
      </c>
      <c r="D1212" s="195">
        <v>1</v>
      </c>
      <c r="E1212" s="97" t="s">
        <v>2247</v>
      </c>
      <c r="F1212" s="105">
        <v>5</v>
      </c>
      <c r="G1212" s="156" t="s">
        <v>2667</v>
      </c>
      <c r="H1212" s="111" t="s">
        <v>1220</v>
      </c>
      <c r="I1212" s="128" t="s">
        <v>1891</v>
      </c>
      <c r="J1212" s="129"/>
      <c r="K1212" s="130"/>
      <c r="L1212" s="2" t="s">
        <v>1184</v>
      </c>
      <c r="M1212" s="63">
        <v>3</v>
      </c>
      <c r="N1212" s="62">
        <v>0</v>
      </c>
      <c r="O1212" s="377" t="s">
        <v>1891</v>
      </c>
      <c r="P1212" s="559" t="s">
        <v>2659</v>
      </c>
      <c r="Q1212" s="214"/>
      <c r="R1212" s="214"/>
      <c r="S1212" s="214"/>
    </row>
    <row r="1213" spans="2:19" ht="17.25" thickBot="1" x14ac:dyDescent="0.35">
      <c r="B1213" s="84">
        <v>12</v>
      </c>
      <c r="C1213" s="97" t="s">
        <v>2247</v>
      </c>
      <c r="D1213" s="195">
        <v>1</v>
      </c>
      <c r="E1213" s="97" t="s">
        <v>2247</v>
      </c>
      <c r="F1213" s="105">
        <v>6</v>
      </c>
      <c r="G1213" s="156" t="s">
        <v>2214</v>
      </c>
      <c r="H1213" s="98">
        <v>1</v>
      </c>
      <c r="I1213" s="156" t="s">
        <v>2214</v>
      </c>
      <c r="J1213" s="142"/>
      <c r="K1213" s="143"/>
      <c r="L1213" s="2" t="s">
        <v>1185</v>
      </c>
      <c r="M1213" s="63">
        <v>4</v>
      </c>
      <c r="N1213" s="62">
        <v>0</v>
      </c>
      <c r="O1213" s="376" t="s">
        <v>2214</v>
      </c>
      <c r="P1213" s="603" t="s">
        <v>2665</v>
      </c>
      <c r="Q1213" s="214"/>
      <c r="R1213" s="214"/>
      <c r="S1213" s="214"/>
    </row>
    <row r="1214" spans="2:19" ht="17.25" thickBot="1" x14ac:dyDescent="0.35">
      <c r="B1214" s="84">
        <v>12</v>
      </c>
      <c r="C1214" s="97" t="s">
        <v>2247</v>
      </c>
      <c r="D1214" s="195">
        <v>1</v>
      </c>
      <c r="E1214" s="97" t="s">
        <v>2247</v>
      </c>
      <c r="F1214" s="105">
        <v>7</v>
      </c>
      <c r="G1214" s="156" t="s">
        <v>2215</v>
      </c>
      <c r="H1214" s="98">
        <v>1</v>
      </c>
      <c r="I1214" s="156" t="s">
        <v>2215</v>
      </c>
      <c r="J1214" s="142"/>
      <c r="K1214" s="143"/>
      <c r="L1214" s="2" t="s">
        <v>1186</v>
      </c>
      <c r="M1214" s="63">
        <v>4</v>
      </c>
      <c r="N1214" s="62">
        <v>0</v>
      </c>
      <c r="O1214" s="376" t="s">
        <v>2215</v>
      </c>
      <c r="P1214" s="606" t="s">
        <v>2665</v>
      </c>
      <c r="Q1214" s="214"/>
      <c r="R1214" s="214"/>
      <c r="S1214" s="214"/>
    </row>
    <row r="1215" spans="2:19" ht="17.25" thickBot="1" x14ac:dyDescent="0.35">
      <c r="B1215" s="84">
        <v>12</v>
      </c>
      <c r="C1215" s="97"/>
      <c r="D1215" s="195">
        <v>1</v>
      </c>
      <c r="E1215" s="97"/>
      <c r="F1215" s="105">
        <v>8</v>
      </c>
      <c r="G1215" s="156" t="s">
        <v>2216</v>
      </c>
      <c r="H1215" s="98">
        <v>1</v>
      </c>
      <c r="I1215" s="156" t="s">
        <v>2216</v>
      </c>
      <c r="J1215" s="142"/>
      <c r="K1215" s="143"/>
      <c r="L1215" s="2" t="s">
        <v>1187</v>
      </c>
      <c r="M1215" s="63">
        <v>4</v>
      </c>
      <c r="N1215" s="62">
        <v>0</v>
      </c>
      <c r="O1215" s="376" t="s">
        <v>2216</v>
      </c>
      <c r="P1215" s="606" t="s">
        <v>2665</v>
      </c>
      <c r="Q1215" s="214"/>
      <c r="R1215" s="214"/>
      <c r="S1215" s="214"/>
    </row>
    <row r="1216" spans="2:19" ht="17.25" thickBot="1" x14ac:dyDescent="0.35">
      <c r="B1216" s="84">
        <v>12</v>
      </c>
      <c r="C1216" s="97" t="s">
        <v>2247</v>
      </c>
      <c r="D1216" s="195">
        <v>1</v>
      </c>
      <c r="E1216" s="97" t="s">
        <v>2247</v>
      </c>
      <c r="F1216" s="105">
        <v>9</v>
      </c>
      <c r="G1216" s="156" t="s">
        <v>2217</v>
      </c>
      <c r="H1216" s="98">
        <v>1</v>
      </c>
      <c r="I1216" s="156" t="s">
        <v>2217</v>
      </c>
      <c r="J1216" s="142"/>
      <c r="K1216" s="143"/>
      <c r="L1216" s="2" t="s">
        <v>1188</v>
      </c>
      <c r="M1216" s="63">
        <v>4</v>
      </c>
      <c r="N1216" s="62">
        <v>0</v>
      </c>
      <c r="O1216" s="376" t="s">
        <v>2217</v>
      </c>
      <c r="P1216" s="606" t="s">
        <v>2665</v>
      </c>
      <c r="Q1216" s="214"/>
      <c r="R1216" s="214"/>
      <c r="S1216" s="214"/>
    </row>
    <row r="1217" spans="2:19" ht="17.25" thickBot="1" x14ac:dyDescent="0.35">
      <c r="B1217" s="84">
        <v>12</v>
      </c>
      <c r="C1217" s="97" t="s">
        <v>2247</v>
      </c>
      <c r="D1217" s="195">
        <v>1</v>
      </c>
      <c r="E1217" s="97" t="s">
        <v>2247</v>
      </c>
      <c r="F1217" s="105">
        <v>10</v>
      </c>
      <c r="G1217" s="156" t="s">
        <v>2218</v>
      </c>
      <c r="H1217" s="98">
        <v>1</v>
      </c>
      <c r="I1217" s="156" t="s">
        <v>2218</v>
      </c>
      <c r="J1217" s="142"/>
      <c r="K1217" s="143"/>
      <c r="L1217" s="2" t="s">
        <v>1189</v>
      </c>
      <c r="M1217" s="63">
        <v>4</v>
      </c>
      <c r="N1217" s="62">
        <v>0</v>
      </c>
      <c r="O1217" s="376" t="s">
        <v>2218</v>
      </c>
      <c r="P1217" s="606" t="s">
        <v>2665</v>
      </c>
      <c r="Q1217" s="214"/>
      <c r="R1217" s="214"/>
      <c r="S1217" s="214"/>
    </row>
    <row r="1218" spans="2:19" ht="17.25" thickBot="1" x14ac:dyDescent="0.35">
      <c r="B1218" s="84">
        <v>12</v>
      </c>
      <c r="C1218" s="97" t="s">
        <v>2247</v>
      </c>
      <c r="D1218" s="195">
        <v>1</v>
      </c>
      <c r="E1218" s="97" t="s">
        <v>2247</v>
      </c>
      <c r="F1218" s="105">
        <v>11</v>
      </c>
      <c r="G1218" s="156" t="s">
        <v>2666</v>
      </c>
      <c r="H1218" s="98">
        <v>1</v>
      </c>
      <c r="I1218" s="156" t="s">
        <v>2219</v>
      </c>
      <c r="J1218" s="142"/>
      <c r="K1218" s="143"/>
      <c r="L1218" s="2" t="s">
        <v>1190</v>
      </c>
      <c r="M1218" s="63">
        <v>4</v>
      </c>
      <c r="N1218" s="62">
        <v>0</v>
      </c>
      <c r="O1218" s="376" t="s">
        <v>2219</v>
      </c>
      <c r="P1218" s="606" t="s">
        <v>2665</v>
      </c>
      <c r="Q1218" s="214"/>
      <c r="R1218" s="214"/>
      <c r="S1218" s="214"/>
    </row>
    <row r="1219" spans="2:19" ht="17.25" thickBot="1" x14ac:dyDescent="0.35">
      <c r="B1219" s="84">
        <v>12</v>
      </c>
      <c r="C1219" s="97" t="s">
        <v>2247</v>
      </c>
      <c r="D1219" s="195">
        <v>1</v>
      </c>
      <c r="E1219" s="97" t="s">
        <v>2247</v>
      </c>
      <c r="F1219" s="105">
        <v>12</v>
      </c>
      <c r="G1219" s="156" t="s">
        <v>2220</v>
      </c>
      <c r="H1219" s="98">
        <v>1</v>
      </c>
      <c r="I1219" s="156" t="s">
        <v>2220</v>
      </c>
      <c r="J1219" s="142"/>
      <c r="K1219" s="143"/>
      <c r="L1219" s="2" t="s">
        <v>1191</v>
      </c>
      <c r="M1219" s="63">
        <v>4</v>
      </c>
      <c r="N1219" s="62">
        <v>0</v>
      </c>
      <c r="O1219" s="376" t="s">
        <v>2220</v>
      </c>
      <c r="P1219" s="606" t="s">
        <v>2665</v>
      </c>
      <c r="Q1219" s="214"/>
      <c r="R1219" s="214"/>
      <c r="S1219" s="214"/>
    </row>
    <row r="1220" spans="2:19" ht="17.25" thickBot="1" x14ac:dyDescent="0.35">
      <c r="B1220" s="84">
        <v>12</v>
      </c>
      <c r="C1220" s="97"/>
      <c r="D1220" s="195">
        <v>1</v>
      </c>
      <c r="E1220" s="97"/>
      <c r="F1220" s="105">
        <v>13</v>
      </c>
      <c r="G1220" s="158" t="s">
        <v>2221</v>
      </c>
      <c r="H1220" s="98">
        <v>1</v>
      </c>
      <c r="I1220" s="156" t="s">
        <v>2221</v>
      </c>
      <c r="J1220" s="142"/>
      <c r="K1220" s="143"/>
      <c r="L1220" s="2" t="s">
        <v>1192</v>
      </c>
      <c r="M1220" s="63">
        <v>4</v>
      </c>
      <c r="N1220" s="62">
        <v>0</v>
      </c>
      <c r="O1220" s="376" t="s">
        <v>2221</v>
      </c>
      <c r="P1220" s="606" t="s">
        <v>2665</v>
      </c>
      <c r="Q1220" s="214"/>
      <c r="R1220" s="214"/>
      <c r="S1220" s="214"/>
    </row>
    <row r="1221" spans="2:19" ht="17.25" thickBot="1" x14ac:dyDescent="0.35">
      <c r="B1221" s="84">
        <v>12</v>
      </c>
      <c r="C1221" s="97"/>
      <c r="D1221" s="195">
        <v>1</v>
      </c>
      <c r="E1221" s="97"/>
      <c r="F1221" s="105">
        <v>14</v>
      </c>
      <c r="G1221" s="158" t="s">
        <v>2222</v>
      </c>
      <c r="H1221" s="98">
        <v>1</v>
      </c>
      <c r="I1221" s="156" t="s">
        <v>2222</v>
      </c>
      <c r="J1221" s="142"/>
      <c r="K1221" s="143"/>
      <c r="L1221" s="2" t="s">
        <v>1193</v>
      </c>
      <c r="M1221" s="63">
        <v>4</v>
      </c>
      <c r="N1221" s="62">
        <v>0</v>
      </c>
      <c r="O1221" s="376" t="s">
        <v>2222</v>
      </c>
      <c r="P1221" s="606" t="s">
        <v>2665</v>
      </c>
      <c r="Q1221" s="214"/>
      <c r="R1221" s="214"/>
      <c r="S1221" s="214"/>
    </row>
    <row r="1222" spans="2:19" ht="17.25" thickBot="1" x14ac:dyDescent="0.35">
      <c r="B1222" s="84">
        <v>12</v>
      </c>
      <c r="C1222" s="97"/>
      <c r="D1222" s="195">
        <v>1</v>
      </c>
      <c r="E1222" s="97"/>
      <c r="F1222" s="105">
        <v>15</v>
      </c>
      <c r="G1222" s="158" t="s">
        <v>2223</v>
      </c>
      <c r="H1222" s="98">
        <v>1</v>
      </c>
      <c r="I1222" s="156" t="s">
        <v>2223</v>
      </c>
      <c r="J1222" s="142"/>
      <c r="K1222" s="143"/>
      <c r="L1222" s="2" t="s">
        <v>1194</v>
      </c>
      <c r="M1222" s="63">
        <v>4</v>
      </c>
      <c r="N1222" s="62">
        <v>0</v>
      </c>
      <c r="O1222" s="376" t="s">
        <v>2223</v>
      </c>
      <c r="P1222" s="604" t="s">
        <v>2665</v>
      </c>
      <c r="Q1222" s="214"/>
      <c r="R1222" s="214"/>
      <c r="S1222" s="214"/>
    </row>
    <row r="1223" spans="2:19" ht="17.25" thickBot="1" x14ac:dyDescent="0.35">
      <c r="B1223" s="84">
        <v>12</v>
      </c>
      <c r="C1223" s="97"/>
      <c r="D1223" s="195">
        <v>1</v>
      </c>
      <c r="E1223" s="97"/>
      <c r="F1223" s="105">
        <v>16</v>
      </c>
      <c r="G1223" s="158" t="s">
        <v>2664</v>
      </c>
      <c r="H1223" s="111" t="s">
        <v>1220</v>
      </c>
      <c r="I1223" s="128" t="s">
        <v>1891</v>
      </c>
      <c r="J1223" s="129"/>
      <c r="K1223" s="130"/>
      <c r="L1223" s="2" t="s">
        <v>1195</v>
      </c>
      <c r="M1223" s="63">
        <v>3</v>
      </c>
      <c r="N1223" s="62">
        <v>0</v>
      </c>
      <c r="O1223" s="377" t="s">
        <v>1891</v>
      </c>
      <c r="P1223" s="525" t="s">
        <v>2659</v>
      </c>
      <c r="Q1223" s="214"/>
      <c r="R1223" s="214"/>
      <c r="S1223" s="214"/>
    </row>
    <row r="1224" spans="2:19" ht="17.25" thickBot="1" x14ac:dyDescent="0.35">
      <c r="B1224" s="84">
        <v>12</v>
      </c>
      <c r="C1224" s="97"/>
      <c r="D1224" s="195">
        <v>1</v>
      </c>
      <c r="E1224" s="97"/>
      <c r="F1224" s="105">
        <v>17</v>
      </c>
      <c r="G1224" s="158" t="s">
        <v>2663</v>
      </c>
      <c r="H1224" s="111" t="s">
        <v>1220</v>
      </c>
      <c r="I1224" s="128" t="s">
        <v>1891</v>
      </c>
      <c r="J1224" s="129"/>
      <c r="K1224" s="130"/>
      <c r="L1224" s="2" t="s">
        <v>1196</v>
      </c>
      <c r="M1224" s="63">
        <v>3</v>
      </c>
      <c r="N1224" s="62">
        <v>0</v>
      </c>
      <c r="O1224" s="377" t="s">
        <v>1891</v>
      </c>
      <c r="P1224" s="401" t="s">
        <v>2659</v>
      </c>
      <c r="Q1224" s="214"/>
      <c r="R1224" s="214"/>
      <c r="S1224" s="214"/>
    </row>
    <row r="1225" spans="2:19" ht="17.25" thickBot="1" x14ac:dyDescent="0.35">
      <c r="B1225" s="84">
        <v>12</v>
      </c>
      <c r="C1225" s="97"/>
      <c r="D1225" s="195">
        <v>1</v>
      </c>
      <c r="E1225" s="97"/>
      <c r="F1225" s="105">
        <v>18</v>
      </c>
      <c r="G1225" s="158" t="s">
        <v>2662</v>
      </c>
      <c r="H1225" s="111" t="s">
        <v>1220</v>
      </c>
      <c r="I1225" s="128" t="s">
        <v>2224</v>
      </c>
      <c r="J1225" s="129"/>
      <c r="K1225" s="130"/>
      <c r="L1225" s="2" t="s">
        <v>1197</v>
      </c>
      <c r="M1225" s="63">
        <v>3</v>
      </c>
      <c r="N1225" s="62">
        <v>0</v>
      </c>
      <c r="O1225" s="377" t="s">
        <v>2224</v>
      </c>
      <c r="P1225" s="401" t="s">
        <v>2659</v>
      </c>
      <c r="Q1225" s="214"/>
      <c r="R1225" s="214"/>
      <c r="S1225" s="214"/>
    </row>
    <row r="1226" spans="2:19" ht="17.25" thickBot="1" x14ac:dyDescent="0.35">
      <c r="B1226" s="84">
        <v>12</v>
      </c>
      <c r="C1226" s="97"/>
      <c r="D1226" s="195">
        <v>1</v>
      </c>
      <c r="E1226" s="97"/>
      <c r="F1226" s="105">
        <v>19</v>
      </c>
      <c r="G1226" s="158" t="s">
        <v>2661</v>
      </c>
      <c r="H1226" s="111" t="s">
        <v>1220</v>
      </c>
      <c r="I1226" s="128" t="s">
        <v>1891</v>
      </c>
      <c r="J1226" s="129"/>
      <c r="K1226" s="130"/>
      <c r="L1226" s="2" t="s">
        <v>1198</v>
      </c>
      <c r="M1226" s="63">
        <v>3</v>
      </c>
      <c r="N1226" s="62">
        <v>0</v>
      </c>
      <c r="O1226" s="377" t="s">
        <v>1891</v>
      </c>
      <c r="P1226" s="401" t="s">
        <v>2659</v>
      </c>
      <c r="Q1226" s="214"/>
      <c r="R1226" s="214"/>
      <c r="S1226" s="214"/>
    </row>
    <row r="1227" spans="2:19" ht="17.25" thickBot="1" x14ac:dyDescent="0.35">
      <c r="B1227" s="84">
        <v>12</v>
      </c>
      <c r="C1227" s="97" t="s">
        <v>2247</v>
      </c>
      <c r="D1227" s="195">
        <v>1</v>
      </c>
      <c r="E1227" s="97" t="s">
        <v>2247</v>
      </c>
      <c r="F1227" s="105">
        <v>20</v>
      </c>
      <c r="G1227" s="158" t="s">
        <v>2660</v>
      </c>
      <c r="H1227" s="159" t="s">
        <v>1220</v>
      </c>
      <c r="I1227" s="323" t="s">
        <v>1891</v>
      </c>
      <c r="J1227" s="324"/>
      <c r="K1227" s="162"/>
      <c r="L1227" s="10" t="s">
        <v>1199</v>
      </c>
      <c r="M1227" s="66">
        <v>3</v>
      </c>
      <c r="N1227" s="67">
        <v>0</v>
      </c>
      <c r="O1227" s="431" t="s">
        <v>1891</v>
      </c>
      <c r="P1227" s="432" t="s">
        <v>2659</v>
      </c>
      <c r="Q1227" s="214"/>
      <c r="R1227" s="214"/>
      <c r="S1227" s="214"/>
    </row>
    <row r="1228" spans="2:19" ht="30.75" thickBot="1" x14ac:dyDescent="0.35">
      <c r="B1228" s="325">
        <v>13</v>
      </c>
      <c r="C1228" s="87" t="s">
        <v>2658</v>
      </c>
      <c r="D1228" s="264">
        <v>1</v>
      </c>
      <c r="E1228" s="150" t="s">
        <v>2657</v>
      </c>
      <c r="F1228" s="88">
        <v>1</v>
      </c>
      <c r="G1228" s="150" t="s">
        <v>2247</v>
      </c>
      <c r="H1228" s="88">
        <v>1</v>
      </c>
      <c r="I1228" s="295" t="s">
        <v>2225</v>
      </c>
      <c r="J1228" s="86"/>
      <c r="K1228" s="92"/>
      <c r="L1228" s="11" t="s">
        <v>1200</v>
      </c>
      <c r="M1228" s="68">
        <v>4</v>
      </c>
      <c r="N1228" s="64">
        <v>0</v>
      </c>
      <c r="O1228" s="379" t="s">
        <v>2225</v>
      </c>
      <c r="P1228" s="603" t="s">
        <v>2652</v>
      </c>
      <c r="Q1228" s="214"/>
      <c r="R1228" s="214"/>
      <c r="S1228" s="214"/>
    </row>
    <row r="1229" spans="2:19" ht="17.25" thickBot="1" x14ac:dyDescent="0.35">
      <c r="B1229" s="303">
        <v>13</v>
      </c>
      <c r="C1229" s="95"/>
      <c r="D1229" s="264">
        <v>1</v>
      </c>
      <c r="E1229" s="138"/>
      <c r="F1229" s="88">
        <v>1</v>
      </c>
      <c r="G1229" s="138"/>
      <c r="H1229" s="98">
        <v>2</v>
      </c>
      <c r="I1229" s="326" t="s">
        <v>2226</v>
      </c>
      <c r="J1229" s="94"/>
      <c r="K1229" s="101"/>
      <c r="L1229" s="2" t="s">
        <v>1201</v>
      </c>
      <c r="M1229" s="63">
        <v>4</v>
      </c>
      <c r="N1229" s="62">
        <v>0</v>
      </c>
      <c r="O1229" s="376" t="s">
        <v>2226</v>
      </c>
      <c r="P1229" s="603" t="s">
        <v>2652</v>
      </c>
      <c r="Q1229" s="214"/>
      <c r="R1229" s="214"/>
      <c r="S1229" s="214"/>
    </row>
    <row r="1230" spans="2:19" ht="17.25" thickBot="1" x14ac:dyDescent="0.35">
      <c r="B1230" s="303">
        <v>13</v>
      </c>
      <c r="C1230" s="95"/>
      <c r="D1230" s="264">
        <v>1</v>
      </c>
      <c r="E1230" s="138"/>
      <c r="F1230" s="88">
        <v>1</v>
      </c>
      <c r="G1230" s="138"/>
      <c r="H1230" s="98">
        <v>3</v>
      </c>
      <c r="I1230" s="326" t="s">
        <v>2134</v>
      </c>
      <c r="J1230" s="94"/>
      <c r="K1230" s="101"/>
      <c r="L1230" s="2" t="s">
        <v>1202</v>
      </c>
      <c r="M1230" s="63">
        <v>4</v>
      </c>
      <c r="N1230" s="62">
        <v>0</v>
      </c>
      <c r="O1230" s="376" t="s">
        <v>2134</v>
      </c>
      <c r="P1230" s="603" t="s">
        <v>2652</v>
      </c>
      <c r="Q1230" s="214"/>
      <c r="R1230" s="214"/>
      <c r="S1230" s="214"/>
    </row>
    <row r="1231" spans="2:19" ht="30.75" thickBot="1" x14ac:dyDescent="0.35">
      <c r="B1231" s="303">
        <v>13</v>
      </c>
      <c r="C1231" s="95"/>
      <c r="D1231" s="327">
        <v>1</v>
      </c>
      <c r="E1231" s="145"/>
      <c r="F1231" s="131">
        <v>1</v>
      </c>
      <c r="G1231" s="145"/>
      <c r="H1231" s="117">
        <v>4</v>
      </c>
      <c r="I1231" s="328" t="s">
        <v>2227</v>
      </c>
      <c r="J1231" s="115"/>
      <c r="K1231" s="196"/>
      <c r="L1231" s="12" t="s">
        <v>1203</v>
      </c>
      <c r="M1231" s="69">
        <v>4</v>
      </c>
      <c r="N1231" s="65">
        <v>0</v>
      </c>
      <c r="O1231" s="380" t="s">
        <v>2227</v>
      </c>
      <c r="P1231" s="603" t="s">
        <v>2652</v>
      </c>
      <c r="Q1231" s="214"/>
      <c r="R1231" s="214"/>
      <c r="S1231" s="214"/>
    </row>
    <row r="1232" spans="2:19" ht="17.25" thickBot="1" x14ac:dyDescent="0.35">
      <c r="B1232" s="303">
        <v>13</v>
      </c>
      <c r="C1232" s="95" t="s">
        <v>2247</v>
      </c>
      <c r="D1232" s="86">
        <v>2</v>
      </c>
      <c r="E1232" s="138" t="s">
        <v>2656</v>
      </c>
      <c r="F1232" s="149">
        <v>2</v>
      </c>
      <c r="G1232" s="138" t="s">
        <v>2247</v>
      </c>
      <c r="H1232" s="88">
        <v>1</v>
      </c>
      <c r="I1232" s="295" t="s">
        <v>2228</v>
      </c>
      <c r="J1232" s="86"/>
      <c r="K1232" s="92"/>
      <c r="L1232" s="11" t="s">
        <v>1204</v>
      </c>
      <c r="M1232" s="68">
        <v>4</v>
      </c>
      <c r="N1232" s="64">
        <v>0</v>
      </c>
      <c r="O1232" s="379" t="s">
        <v>2228</v>
      </c>
      <c r="P1232" s="603" t="s">
        <v>2652</v>
      </c>
      <c r="Q1232" s="214"/>
      <c r="R1232" s="214"/>
      <c r="S1232" s="214"/>
    </row>
    <row r="1233" spans="2:19" ht="17.25" thickBot="1" x14ac:dyDescent="0.35">
      <c r="B1233" s="303">
        <v>13</v>
      </c>
      <c r="C1233" s="95"/>
      <c r="D1233" s="94">
        <v>2</v>
      </c>
      <c r="E1233" s="138"/>
      <c r="F1233" s="261">
        <v>2</v>
      </c>
      <c r="G1233" s="138"/>
      <c r="H1233" s="98">
        <v>2</v>
      </c>
      <c r="I1233" s="296" t="s">
        <v>2229</v>
      </c>
      <c r="J1233" s="94"/>
      <c r="K1233" s="152"/>
      <c r="L1233" s="2" t="s">
        <v>1205</v>
      </c>
      <c r="M1233" s="63">
        <v>4</v>
      </c>
      <c r="N1233" s="62">
        <v>0</v>
      </c>
      <c r="O1233" s="376" t="s">
        <v>2229</v>
      </c>
      <c r="P1233" s="603" t="s">
        <v>2652</v>
      </c>
      <c r="Q1233" s="214"/>
      <c r="R1233" s="214"/>
      <c r="S1233" s="214"/>
    </row>
    <row r="1234" spans="2:19" ht="17.25" thickBot="1" x14ac:dyDescent="0.35">
      <c r="B1234" s="303">
        <v>13</v>
      </c>
      <c r="C1234" s="95"/>
      <c r="D1234" s="115">
        <v>2</v>
      </c>
      <c r="E1234" s="145"/>
      <c r="F1234" s="261">
        <v>2</v>
      </c>
      <c r="G1234" s="145"/>
      <c r="H1234" s="117">
        <v>3</v>
      </c>
      <c r="I1234" s="321" t="s">
        <v>2230</v>
      </c>
      <c r="J1234" s="115"/>
      <c r="K1234" s="210"/>
      <c r="L1234" s="12" t="s">
        <v>1206</v>
      </c>
      <c r="M1234" s="69">
        <v>4</v>
      </c>
      <c r="N1234" s="65">
        <v>0</v>
      </c>
      <c r="O1234" s="380" t="s">
        <v>2230</v>
      </c>
      <c r="P1234" s="603" t="s">
        <v>2652</v>
      </c>
      <c r="Q1234" s="214"/>
      <c r="R1234" s="214"/>
      <c r="S1234" s="214"/>
    </row>
    <row r="1235" spans="2:19" ht="16.899999999999999" customHeight="1" thickBot="1" x14ac:dyDescent="0.35">
      <c r="B1235" s="303">
        <v>13</v>
      </c>
      <c r="C1235" s="95" t="s">
        <v>2247</v>
      </c>
      <c r="D1235" s="217">
        <v>3</v>
      </c>
      <c r="E1235" s="138" t="s">
        <v>2655</v>
      </c>
      <c r="F1235" s="261">
        <v>3</v>
      </c>
      <c r="G1235" s="138" t="s">
        <v>2247</v>
      </c>
      <c r="H1235" s="100">
        <v>1</v>
      </c>
      <c r="I1235" s="326" t="s">
        <v>2231</v>
      </c>
      <c r="J1235" s="140"/>
      <c r="K1235" s="101"/>
      <c r="L1235" s="11" t="s">
        <v>1207</v>
      </c>
      <c r="M1235" s="68">
        <v>4</v>
      </c>
      <c r="N1235" s="64">
        <v>0</v>
      </c>
      <c r="O1235" s="375" t="s">
        <v>2231</v>
      </c>
      <c r="P1235" s="603" t="s">
        <v>2652</v>
      </c>
      <c r="Q1235" s="214"/>
      <c r="R1235" s="214"/>
      <c r="S1235" s="214"/>
    </row>
    <row r="1236" spans="2:19" ht="17.25" thickBot="1" x14ac:dyDescent="0.35">
      <c r="B1236" s="303">
        <v>13</v>
      </c>
      <c r="C1236" s="95"/>
      <c r="D1236" s="221">
        <v>3</v>
      </c>
      <c r="E1236" s="138"/>
      <c r="F1236" s="261">
        <v>3</v>
      </c>
      <c r="G1236" s="138"/>
      <c r="H1236" s="100">
        <v>2</v>
      </c>
      <c r="I1236" s="329" t="s">
        <v>2232</v>
      </c>
      <c r="J1236" s="94"/>
      <c r="K1236" s="120"/>
      <c r="L1236" s="2" t="s">
        <v>1208</v>
      </c>
      <c r="M1236" s="63">
        <v>4</v>
      </c>
      <c r="N1236" s="62">
        <v>0</v>
      </c>
      <c r="O1236" s="376" t="s">
        <v>2232</v>
      </c>
      <c r="P1236" s="603" t="s">
        <v>2652</v>
      </c>
      <c r="Q1236" s="214"/>
      <c r="R1236" s="214"/>
      <c r="S1236" s="214"/>
    </row>
    <row r="1237" spans="2:19" ht="17.25" thickBot="1" x14ac:dyDescent="0.35">
      <c r="B1237" s="303">
        <v>13</v>
      </c>
      <c r="C1237" s="95"/>
      <c r="D1237" s="221">
        <v>3</v>
      </c>
      <c r="E1237" s="138"/>
      <c r="F1237" s="261">
        <v>3</v>
      </c>
      <c r="G1237" s="138"/>
      <c r="H1237" s="100">
        <v>3</v>
      </c>
      <c r="I1237" s="329" t="s">
        <v>2233</v>
      </c>
      <c r="J1237" s="94"/>
      <c r="K1237" s="120"/>
      <c r="L1237" s="2" t="s">
        <v>1209</v>
      </c>
      <c r="M1237" s="63">
        <v>4</v>
      </c>
      <c r="N1237" s="62">
        <v>0</v>
      </c>
      <c r="O1237" s="376" t="s">
        <v>2233</v>
      </c>
      <c r="P1237" s="603" t="s">
        <v>2652</v>
      </c>
      <c r="Q1237" s="214"/>
      <c r="R1237" s="214"/>
      <c r="S1237" s="214"/>
    </row>
    <row r="1238" spans="2:19" ht="17.25" thickBot="1" x14ac:dyDescent="0.35">
      <c r="B1238" s="303">
        <v>13</v>
      </c>
      <c r="C1238" s="95"/>
      <c r="D1238" s="282">
        <v>3</v>
      </c>
      <c r="E1238" s="145"/>
      <c r="F1238" s="278">
        <v>3</v>
      </c>
      <c r="G1238" s="145"/>
      <c r="H1238" s="105">
        <v>4</v>
      </c>
      <c r="I1238" s="329" t="s">
        <v>2234</v>
      </c>
      <c r="J1238" s="187"/>
      <c r="K1238" s="120"/>
      <c r="L1238" s="10" t="s">
        <v>1210</v>
      </c>
      <c r="M1238" s="66">
        <v>4</v>
      </c>
      <c r="N1238" s="67">
        <v>0</v>
      </c>
      <c r="O1238" s="378" t="s">
        <v>2234</v>
      </c>
      <c r="P1238" s="603" t="s">
        <v>2652</v>
      </c>
      <c r="Q1238" s="214"/>
      <c r="R1238" s="214"/>
      <c r="S1238" s="214"/>
    </row>
    <row r="1239" spans="2:19" ht="18.399999999999999" customHeight="1" thickBot="1" x14ac:dyDescent="0.35">
      <c r="B1239" s="303">
        <v>13</v>
      </c>
      <c r="C1239" s="95" t="s">
        <v>2247</v>
      </c>
      <c r="D1239" s="207">
        <v>4</v>
      </c>
      <c r="E1239" s="138" t="s">
        <v>2654</v>
      </c>
      <c r="F1239" s="197">
        <v>4</v>
      </c>
      <c r="G1239" s="138" t="s">
        <v>2247</v>
      </c>
      <c r="H1239" s="137">
        <v>1</v>
      </c>
      <c r="I1239" s="90" t="s">
        <v>2235</v>
      </c>
      <c r="J1239" s="274"/>
      <c r="K1239" s="449"/>
      <c r="L1239" s="56" t="s">
        <v>1211</v>
      </c>
      <c r="M1239" s="591">
        <v>4</v>
      </c>
      <c r="N1239" s="592">
        <v>0</v>
      </c>
      <c r="O1239" s="602" t="s">
        <v>2235</v>
      </c>
      <c r="P1239" s="603" t="s">
        <v>2652</v>
      </c>
      <c r="Q1239" s="214"/>
      <c r="R1239" s="214"/>
      <c r="S1239" s="214"/>
    </row>
    <row r="1240" spans="2:19" ht="17.25" thickBot="1" x14ac:dyDescent="0.35">
      <c r="B1240" s="303">
        <v>13</v>
      </c>
      <c r="C1240" s="97"/>
      <c r="D1240" s="187">
        <v>4</v>
      </c>
      <c r="E1240" s="95"/>
      <c r="F1240" s="116">
        <v>4</v>
      </c>
      <c r="G1240" s="95"/>
      <c r="H1240" s="141">
        <v>2</v>
      </c>
      <c r="I1240" s="156" t="s">
        <v>2234</v>
      </c>
      <c r="J1240" s="330"/>
      <c r="K1240" s="450"/>
      <c r="L1240" s="57" t="s">
        <v>1212</v>
      </c>
      <c r="M1240" s="63">
        <v>4</v>
      </c>
      <c r="N1240" s="62">
        <v>0</v>
      </c>
      <c r="O1240" s="376" t="s">
        <v>2234</v>
      </c>
      <c r="P1240" s="603" t="s">
        <v>2652</v>
      </c>
      <c r="Q1240" s="214"/>
      <c r="R1240" s="214"/>
      <c r="S1240" s="214"/>
    </row>
    <row r="1241" spans="2:19" ht="17.25" thickBot="1" x14ac:dyDescent="0.35">
      <c r="B1241" s="303">
        <v>13</v>
      </c>
      <c r="C1241" s="95"/>
      <c r="D1241" s="187">
        <v>4</v>
      </c>
      <c r="E1241" s="95"/>
      <c r="F1241" s="116">
        <v>4</v>
      </c>
      <c r="G1241" s="95"/>
      <c r="H1241" s="141">
        <v>3</v>
      </c>
      <c r="I1241" s="156" t="s">
        <v>2236</v>
      </c>
      <c r="J1241" s="330"/>
      <c r="K1241" s="451"/>
      <c r="L1241" s="58" t="s">
        <v>1213</v>
      </c>
      <c r="M1241" s="594">
        <v>4</v>
      </c>
      <c r="N1241" s="595">
        <v>0</v>
      </c>
      <c r="O1241" s="596" t="s">
        <v>2236</v>
      </c>
      <c r="P1241" s="603" t="s">
        <v>2652</v>
      </c>
      <c r="Q1241" s="214"/>
      <c r="R1241" s="214"/>
      <c r="S1241" s="214"/>
    </row>
    <row r="1242" spans="2:19" ht="17.25" thickBot="1" x14ac:dyDescent="0.35">
      <c r="B1242" s="331">
        <v>13</v>
      </c>
      <c r="C1242" s="95"/>
      <c r="D1242" s="115">
        <v>4</v>
      </c>
      <c r="E1242" s="170"/>
      <c r="F1242" s="102">
        <v>4</v>
      </c>
      <c r="G1242" s="170"/>
      <c r="H1242" s="144">
        <v>4</v>
      </c>
      <c r="I1242" s="158" t="s">
        <v>2237</v>
      </c>
      <c r="J1242" s="332"/>
      <c r="K1242" s="216"/>
      <c r="L1242" s="17" t="s">
        <v>1214</v>
      </c>
      <c r="M1242" s="423">
        <v>4</v>
      </c>
      <c r="N1242" s="424">
        <v>0</v>
      </c>
      <c r="O1242" s="381" t="s">
        <v>2237</v>
      </c>
      <c r="P1242" s="603" t="s">
        <v>2652</v>
      </c>
      <c r="Q1242" s="214"/>
      <c r="R1242" s="214"/>
      <c r="S1242" s="214"/>
    </row>
    <row r="1243" spans="2:19" ht="17.25" thickBot="1" x14ac:dyDescent="0.35">
      <c r="B1243" s="325">
        <v>14</v>
      </c>
      <c r="C1243" s="87" t="s">
        <v>2653</v>
      </c>
      <c r="D1243" s="86">
        <v>1</v>
      </c>
      <c r="E1243" s="333" t="s">
        <v>2238</v>
      </c>
      <c r="F1243" s="137"/>
      <c r="G1243" s="85" t="s">
        <v>2247</v>
      </c>
      <c r="H1243" s="207"/>
      <c r="I1243" s="87"/>
      <c r="J1243" s="207"/>
      <c r="K1243" s="216"/>
      <c r="L1243" s="11">
        <v>14.1</v>
      </c>
      <c r="M1243" s="68">
        <v>2</v>
      </c>
      <c r="N1243" s="64">
        <v>0</v>
      </c>
      <c r="O1243" s="379" t="s">
        <v>2238</v>
      </c>
      <c r="P1243" s="603" t="s">
        <v>2652</v>
      </c>
      <c r="Q1243" s="214"/>
      <c r="R1243" s="214"/>
      <c r="S1243" s="214"/>
    </row>
    <row r="1244" spans="2:19" ht="17.25" thickBot="1" x14ac:dyDescent="0.35">
      <c r="B1244" s="303">
        <v>14</v>
      </c>
      <c r="C1244" s="95"/>
      <c r="D1244" s="94">
        <v>2</v>
      </c>
      <c r="E1244" s="334" t="s">
        <v>2239</v>
      </c>
      <c r="F1244" s="144"/>
      <c r="G1244" s="93"/>
      <c r="H1244" s="186"/>
      <c r="I1244" s="95"/>
      <c r="J1244" s="186"/>
      <c r="K1244" s="228"/>
      <c r="L1244" s="10">
        <v>14.2</v>
      </c>
      <c r="M1244" s="66">
        <v>2</v>
      </c>
      <c r="N1244" s="67">
        <v>0</v>
      </c>
      <c r="O1244" s="378" t="s">
        <v>2239</v>
      </c>
      <c r="P1244" s="603" t="s">
        <v>2652</v>
      </c>
      <c r="Q1244" s="214"/>
      <c r="R1244" s="214"/>
      <c r="S1244" s="214"/>
    </row>
    <row r="1245" spans="2:19" ht="17.25" thickBot="1" x14ac:dyDescent="0.35">
      <c r="B1245" s="303">
        <v>14</v>
      </c>
      <c r="C1245" s="95"/>
      <c r="D1245" s="140">
        <v>3</v>
      </c>
      <c r="E1245" s="304" t="s">
        <v>2240</v>
      </c>
      <c r="F1245" s="144"/>
      <c r="G1245" s="93"/>
      <c r="H1245" s="186"/>
      <c r="I1245" s="95"/>
      <c r="J1245" s="186"/>
      <c r="K1245" s="228"/>
      <c r="L1245" s="11">
        <v>14.3</v>
      </c>
      <c r="M1245" s="68">
        <v>2</v>
      </c>
      <c r="N1245" s="64">
        <v>0</v>
      </c>
      <c r="O1245" s="379" t="s">
        <v>2240</v>
      </c>
      <c r="P1245" s="603" t="s">
        <v>2652</v>
      </c>
      <c r="Q1245" s="214"/>
      <c r="R1245" s="214"/>
      <c r="S1245" s="214"/>
    </row>
    <row r="1246" spans="2:19" ht="17.25" thickBot="1" x14ac:dyDescent="0.35">
      <c r="B1246" s="308">
        <v>14</v>
      </c>
      <c r="C1246" s="170"/>
      <c r="D1246" s="172">
        <v>4</v>
      </c>
      <c r="E1246" s="170" t="s">
        <v>2241</v>
      </c>
      <c r="F1246" s="208"/>
      <c r="G1246" s="169" t="s">
        <v>2247</v>
      </c>
      <c r="H1246" s="172"/>
      <c r="I1246" s="170"/>
      <c r="J1246" s="172"/>
      <c r="K1246" s="145"/>
      <c r="L1246" s="12">
        <v>14.4</v>
      </c>
      <c r="M1246" s="69">
        <v>2</v>
      </c>
      <c r="N1246" s="65">
        <v>0</v>
      </c>
      <c r="O1246" s="380" t="s">
        <v>2241</v>
      </c>
      <c r="P1246" s="603" t="s">
        <v>2652</v>
      </c>
      <c r="Q1246" s="214"/>
      <c r="R1246" s="214"/>
      <c r="S1246" s="214"/>
    </row>
  </sheetData>
  <autoFilter ref="B6:P1246" xr:uid="{4084C327-93BF-40B1-A913-CA7FDFE404D6}"/>
  <mergeCells count="15">
    <mergeCell ref="N6:N7"/>
    <mergeCell ref="P6:P7"/>
    <mergeCell ref="O1130:O1132"/>
    <mergeCell ref="G1115:G1116"/>
    <mergeCell ref="O6:O7"/>
    <mergeCell ref="H6:H7"/>
    <mergeCell ref="J6:J7"/>
    <mergeCell ref="B2:E4"/>
    <mergeCell ref="H2:I3"/>
    <mergeCell ref="G5:K5"/>
    <mergeCell ref="L6:L7"/>
    <mergeCell ref="M6:M7"/>
    <mergeCell ref="B6:B7"/>
    <mergeCell ref="D6:D7"/>
    <mergeCell ref="F6:F7"/>
  </mergeCells>
  <pageMargins left="0.70866141732283472" right="0.70866141732283472" top="0.74803149606299213" bottom="0.74803149606299213" header="0.31496062992125984" footer="0.31496062992125984"/>
  <pageSetup paperSize="8" scale="7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0EBDA-2A91-4313-BE06-038A17A591B8}">
  <sheetPr>
    <tabColor rgb="FF009999"/>
    <pageSetUpPr fitToPage="1"/>
  </sheetPr>
  <dimension ref="A1:P2638"/>
  <sheetViews>
    <sheetView showGridLines="0" zoomScale="106" zoomScaleNormal="106" workbookViewId="0">
      <pane xSplit="3" topLeftCell="D1" activePane="topRight" state="frozen"/>
      <selection activeCell="B1" sqref="B1"/>
      <selection pane="topRight" activeCell="I28" sqref="I28"/>
    </sheetView>
  </sheetViews>
  <sheetFormatPr defaultColWidth="9.140625" defaultRowHeight="12.75" x14ac:dyDescent="0.2"/>
  <cols>
    <col min="1" max="1" width="6.42578125" style="631" hidden="1" customWidth="1"/>
    <col min="2" max="2" width="2.85546875" style="631" customWidth="1"/>
    <col min="3" max="3" width="10" style="632" customWidth="1"/>
    <col min="4" max="4" width="4.85546875" style="631" customWidth="1"/>
    <col min="5" max="5" width="56.7109375" style="632" bestFit="1" customWidth="1"/>
    <col min="6" max="6" width="3.5703125" style="631" customWidth="1"/>
    <col min="7" max="7" width="45.28515625" style="632" bestFit="1" customWidth="1"/>
    <col min="8" max="8" width="3.7109375" style="631" customWidth="1"/>
    <col min="9" max="9" width="64.42578125" style="632" bestFit="1" customWidth="1"/>
    <col min="10" max="10" width="4" style="631" bestFit="1" customWidth="1"/>
    <col min="11" max="11" width="72.140625" style="632" customWidth="1"/>
    <col min="12" max="12" width="19.140625" style="631" customWidth="1"/>
    <col min="13" max="13" width="18.140625" style="631" customWidth="1"/>
    <col min="14" max="14" width="3" style="631" bestFit="1" customWidth="1"/>
    <col min="15" max="15" width="36.7109375" style="632" customWidth="1"/>
    <col min="16" max="16" width="40.140625" style="632" customWidth="1"/>
    <col min="17" max="16384" width="9.140625" style="632"/>
  </cols>
  <sheetData>
    <row r="1" spans="1:16" ht="44.45" customHeight="1" x14ac:dyDescent="0.5">
      <c r="C1" s="1556" t="s">
        <v>7688</v>
      </c>
      <c r="K1" s="1763" t="s">
        <v>3210</v>
      </c>
      <c r="L1" s="1764"/>
    </row>
    <row r="2" spans="1:16" ht="27.6" customHeight="1" x14ac:dyDescent="0.35">
      <c r="C2" s="633" t="s">
        <v>7949</v>
      </c>
      <c r="K2" s="1764"/>
      <c r="L2" s="1764"/>
    </row>
    <row r="3" spans="1:16" ht="30.6" customHeight="1" x14ac:dyDescent="0.2">
      <c r="K3" s="1764"/>
      <c r="L3" s="1764"/>
    </row>
    <row r="4" spans="1:16" ht="30.6" customHeight="1" thickBot="1" x14ac:dyDescent="0.25">
      <c r="C4" s="1586">
        <v>1</v>
      </c>
      <c r="D4" s="1586"/>
      <c r="E4" s="1586">
        <v>2</v>
      </c>
      <c r="F4" s="1586"/>
      <c r="G4" s="1586">
        <v>3</v>
      </c>
      <c r="H4" s="1586"/>
      <c r="I4" s="1586">
        <v>4</v>
      </c>
      <c r="J4" s="1586"/>
      <c r="K4" s="1587">
        <v>5</v>
      </c>
      <c r="L4" s="1587">
        <v>6</v>
      </c>
      <c r="M4" s="1586">
        <v>7</v>
      </c>
      <c r="N4" s="1586"/>
      <c r="O4" s="1586">
        <v>8</v>
      </c>
      <c r="P4" s="1586">
        <v>9</v>
      </c>
    </row>
    <row r="5" spans="1:16" ht="27" customHeight="1" thickBot="1" x14ac:dyDescent="0.25">
      <c r="A5" s="1636"/>
      <c r="B5" s="1635"/>
      <c r="C5" s="1580" t="s">
        <v>3302</v>
      </c>
      <c r="D5" s="1581" t="s">
        <v>3303</v>
      </c>
      <c r="E5" s="1582" t="s">
        <v>3304</v>
      </c>
      <c r="F5" s="1581" t="s">
        <v>3305</v>
      </c>
      <c r="G5" s="1582" t="s">
        <v>7709</v>
      </c>
      <c r="H5" s="1581" t="s">
        <v>3306</v>
      </c>
      <c r="I5" s="1582" t="s">
        <v>7710</v>
      </c>
      <c r="J5" s="1583" t="s">
        <v>3307</v>
      </c>
      <c r="K5" s="1597" t="s">
        <v>3308</v>
      </c>
      <c r="L5" s="635" t="s">
        <v>3309</v>
      </c>
      <c r="M5" s="1597" t="s">
        <v>6855</v>
      </c>
      <c r="N5" s="634" t="s">
        <v>3310</v>
      </c>
      <c r="O5" s="1584" t="s">
        <v>6854</v>
      </c>
      <c r="P5" s="1585" t="s">
        <v>7708</v>
      </c>
    </row>
    <row r="6" spans="1:16" ht="15" x14ac:dyDescent="0.25">
      <c r="A6" s="611">
        <v>1</v>
      </c>
      <c r="C6" s="1637" t="s">
        <v>3311</v>
      </c>
      <c r="D6" s="641">
        <v>0</v>
      </c>
      <c r="E6" s="1638" t="s">
        <v>3312</v>
      </c>
      <c r="F6" s="1684"/>
      <c r="G6" s="1690"/>
      <c r="H6" s="1684"/>
      <c r="I6" s="1690"/>
      <c r="J6" s="1684"/>
      <c r="K6" s="1690"/>
      <c r="L6" s="641"/>
      <c r="M6" s="641"/>
      <c r="N6" s="1684"/>
      <c r="O6" s="1690"/>
      <c r="P6" s="1639"/>
    </row>
    <row r="7" spans="1:16" ht="15" x14ac:dyDescent="0.25">
      <c r="A7" s="611">
        <v>2</v>
      </c>
      <c r="C7" s="1640" t="s">
        <v>3313</v>
      </c>
      <c r="D7" s="1641"/>
      <c r="E7" s="1642"/>
      <c r="F7" s="1654">
        <v>1</v>
      </c>
      <c r="G7" s="1691" t="s">
        <v>3314</v>
      </c>
      <c r="H7" s="1654"/>
      <c r="I7" s="1691"/>
      <c r="J7" s="1654"/>
      <c r="K7" s="1691"/>
      <c r="L7" s="642"/>
      <c r="M7" s="642"/>
      <c r="N7" s="1654"/>
      <c r="O7" s="1691"/>
      <c r="P7" s="1643"/>
    </row>
    <row r="8" spans="1:16" ht="15" x14ac:dyDescent="0.25">
      <c r="A8" s="611">
        <v>3</v>
      </c>
      <c r="C8" s="1640" t="s">
        <v>3315</v>
      </c>
      <c r="D8" s="1641"/>
      <c r="E8" s="1642"/>
      <c r="F8" s="1653"/>
      <c r="G8" s="1692"/>
      <c r="H8" s="1654">
        <v>1</v>
      </c>
      <c r="I8" s="1691" t="s">
        <v>3192</v>
      </c>
      <c r="J8" s="1654"/>
      <c r="K8" s="1691"/>
      <c r="L8" s="642" t="s">
        <v>3316</v>
      </c>
      <c r="M8" s="642" t="s">
        <v>1220</v>
      </c>
      <c r="N8" s="1654"/>
      <c r="O8" s="1691"/>
      <c r="P8" s="1643" t="s">
        <v>7730</v>
      </c>
    </row>
    <row r="9" spans="1:16" ht="15" x14ac:dyDescent="0.25">
      <c r="A9" s="611">
        <v>3</v>
      </c>
      <c r="C9" s="1640" t="s">
        <v>5</v>
      </c>
      <c r="D9" s="1641"/>
      <c r="E9" s="1642"/>
      <c r="F9" s="1653"/>
      <c r="G9" s="1692"/>
      <c r="H9" s="1652">
        <v>2</v>
      </c>
      <c r="I9" s="1693" t="s">
        <v>3187</v>
      </c>
      <c r="J9" s="1652"/>
      <c r="K9" s="1693"/>
      <c r="L9" s="646" t="s">
        <v>1220</v>
      </c>
      <c r="M9" s="646" t="s">
        <v>1220</v>
      </c>
      <c r="N9" s="1652"/>
      <c r="O9" s="1693"/>
      <c r="P9" s="1645"/>
    </row>
    <row r="10" spans="1:16" ht="15" x14ac:dyDescent="0.25">
      <c r="A10" s="611">
        <v>3</v>
      </c>
      <c r="C10" s="1640" t="s">
        <v>3317</v>
      </c>
      <c r="D10" s="1641"/>
      <c r="E10" s="1642"/>
      <c r="F10" s="1653"/>
      <c r="G10" s="1692"/>
      <c r="H10" s="1652">
        <v>3</v>
      </c>
      <c r="I10" s="1693" t="s">
        <v>3186</v>
      </c>
      <c r="J10" s="1652"/>
      <c r="K10" s="1693"/>
      <c r="L10" s="646" t="s">
        <v>7954</v>
      </c>
      <c r="M10" s="646" t="s">
        <v>1220</v>
      </c>
      <c r="N10" s="1652"/>
      <c r="O10" s="1693"/>
      <c r="P10" s="1645" t="s">
        <v>7730</v>
      </c>
    </row>
    <row r="11" spans="1:16" ht="15" x14ac:dyDescent="0.25">
      <c r="A11" s="611">
        <v>2</v>
      </c>
      <c r="C11" s="1640" t="s">
        <v>3318</v>
      </c>
      <c r="D11" s="1641"/>
      <c r="E11" s="1644"/>
      <c r="F11" s="1652">
        <v>2</v>
      </c>
      <c r="G11" s="1693" t="s">
        <v>3183</v>
      </c>
      <c r="H11" s="1652"/>
      <c r="I11" s="1693"/>
      <c r="J11" s="1652"/>
      <c r="K11" s="1693"/>
      <c r="L11" s="646"/>
      <c r="M11" s="646"/>
      <c r="N11" s="1652"/>
      <c r="O11" s="1693"/>
      <c r="P11" s="1645"/>
    </row>
    <row r="12" spans="1:16" ht="15" x14ac:dyDescent="0.25">
      <c r="A12" s="611">
        <v>3</v>
      </c>
      <c r="C12" s="1640" t="s">
        <v>8</v>
      </c>
      <c r="D12" s="1641"/>
      <c r="E12" s="1642"/>
      <c r="F12" s="1653"/>
      <c r="G12" s="1692"/>
      <c r="H12" s="1654">
        <v>1</v>
      </c>
      <c r="I12" s="1691" t="s">
        <v>3182</v>
      </c>
      <c r="J12" s="1654"/>
      <c r="K12" s="1691"/>
      <c r="L12" s="642" t="s">
        <v>3319</v>
      </c>
      <c r="M12" s="642" t="s">
        <v>3319</v>
      </c>
      <c r="N12" s="1654"/>
      <c r="O12" s="1691"/>
      <c r="P12" s="1643"/>
    </row>
    <row r="13" spans="1:16" ht="15" x14ac:dyDescent="0.25">
      <c r="A13" s="611">
        <v>3</v>
      </c>
      <c r="C13" s="1640" t="s">
        <v>9</v>
      </c>
      <c r="D13" s="1641"/>
      <c r="E13" s="1642"/>
      <c r="F13" s="1653"/>
      <c r="G13" s="1692"/>
      <c r="H13" s="1652">
        <v>2</v>
      </c>
      <c r="I13" s="1693" t="s">
        <v>3181</v>
      </c>
      <c r="J13" s="1652"/>
      <c r="K13" s="1693"/>
      <c r="L13" s="646" t="s">
        <v>3319</v>
      </c>
      <c r="M13" s="646" t="s">
        <v>3319</v>
      </c>
      <c r="N13" s="1652"/>
      <c r="O13" s="1693"/>
      <c r="P13" s="1645"/>
    </row>
    <row r="14" spans="1:16" ht="15" x14ac:dyDescent="0.25">
      <c r="A14" s="611">
        <v>2</v>
      </c>
      <c r="C14" s="1640" t="s">
        <v>3320</v>
      </c>
      <c r="D14" s="1641"/>
      <c r="E14" s="1644"/>
      <c r="F14" s="1652">
        <v>3</v>
      </c>
      <c r="G14" s="1693" t="s">
        <v>3180</v>
      </c>
      <c r="H14" s="1652"/>
      <c r="I14" s="1693"/>
      <c r="J14" s="1652"/>
      <c r="K14" s="1693"/>
      <c r="L14" s="646"/>
      <c r="M14" s="646"/>
      <c r="N14" s="1652"/>
      <c r="O14" s="1693"/>
      <c r="P14" s="1645"/>
    </row>
    <row r="15" spans="1:16" ht="15" x14ac:dyDescent="0.25">
      <c r="A15" s="611">
        <v>3</v>
      </c>
      <c r="C15" s="1640" t="s">
        <v>10</v>
      </c>
      <c r="D15" s="1641"/>
      <c r="E15" s="1642"/>
      <c r="F15" s="1653"/>
      <c r="G15" s="1692"/>
      <c r="H15" s="1654">
        <v>1</v>
      </c>
      <c r="I15" s="1691" t="s">
        <v>3180</v>
      </c>
      <c r="J15" s="1654"/>
      <c r="K15" s="1691"/>
      <c r="L15" s="642" t="s">
        <v>3319</v>
      </c>
      <c r="M15" s="642" t="s">
        <v>3319</v>
      </c>
      <c r="N15" s="1654"/>
      <c r="O15" s="1691"/>
      <c r="P15" s="1643"/>
    </row>
    <row r="16" spans="1:16" ht="15" x14ac:dyDescent="0.25">
      <c r="A16" s="611">
        <v>2</v>
      </c>
      <c r="C16" s="1640" t="s">
        <v>3321</v>
      </c>
      <c r="D16" s="1641"/>
      <c r="E16" s="1644"/>
      <c r="F16" s="1652">
        <v>4</v>
      </c>
      <c r="G16" s="1693" t="s">
        <v>3179</v>
      </c>
      <c r="H16" s="1652"/>
      <c r="I16" s="1693"/>
      <c r="J16" s="1652"/>
      <c r="K16" s="1693"/>
      <c r="L16" s="646"/>
      <c r="M16" s="646"/>
      <c r="N16" s="1652"/>
      <c r="O16" s="1693"/>
      <c r="P16" s="1645"/>
    </row>
    <row r="17" spans="1:16" ht="15" x14ac:dyDescent="0.25">
      <c r="A17" s="611">
        <v>3</v>
      </c>
      <c r="C17" s="1640" t="s">
        <v>3322</v>
      </c>
      <c r="D17" s="1641"/>
      <c r="E17" s="1642"/>
      <c r="F17" s="1653"/>
      <c r="G17" s="1692"/>
      <c r="H17" s="1654">
        <v>1</v>
      </c>
      <c r="I17" s="1691" t="s">
        <v>3178</v>
      </c>
      <c r="J17" s="1654"/>
      <c r="K17" s="1691"/>
      <c r="L17" s="642"/>
      <c r="M17" s="642"/>
      <c r="N17" s="1654"/>
      <c r="O17" s="1691"/>
      <c r="P17" s="1643"/>
    </row>
    <row r="18" spans="1:16" ht="15" x14ac:dyDescent="0.25">
      <c r="A18" s="611">
        <v>4</v>
      </c>
      <c r="C18" s="1640" t="s">
        <v>3324</v>
      </c>
      <c r="D18" s="1641"/>
      <c r="E18" s="1642"/>
      <c r="F18" s="1653"/>
      <c r="G18" s="1692"/>
      <c r="H18" s="1653"/>
      <c r="I18" s="1692"/>
      <c r="J18" s="1654">
        <v>1</v>
      </c>
      <c r="K18" s="1691" t="s">
        <v>3325</v>
      </c>
      <c r="L18" s="642"/>
      <c r="M18" s="642"/>
      <c r="N18" s="1654"/>
      <c r="O18" s="1691"/>
      <c r="P18" s="1643"/>
    </row>
    <row r="19" spans="1:16" ht="15" x14ac:dyDescent="0.25">
      <c r="A19" s="611">
        <v>5</v>
      </c>
      <c r="C19" s="1640" t="s">
        <v>3326</v>
      </c>
      <c r="D19" s="1641"/>
      <c r="E19" s="1642"/>
      <c r="F19" s="1653"/>
      <c r="G19" s="1692"/>
      <c r="H19" s="1653"/>
      <c r="I19" s="1692"/>
      <c r="J19" s="1653"/>
      <c r="K19" s="1692"/>
      <c r="L19" s="642" t="s">
        <v>3319</v>
      </c>
      <c r="M19" s="642" t="s">
        <v>3319</v>
      </c>
      <c r="N19" s="1654" t="s">
        <v>3327</v>
      </c>
      <c r="O19" s="1691" t="s">
        <v>3328</v>
      </c>
      <c r="P19" s="1643" t="s">
        <v>7730</v>
      </c>
    </row>
    <row r="20" spans="1:16" ht="15" x14ac:dyDescent="0.25">
      <c r="A20" s="611">
        <v>3</v>
      </c>
      <c r="C20" s="1640" t="s">
        <v>15</v>
      </c>
      <c r="D20" s="1641"/>
      <c r="E20" s="1642"/>
      <c r="F20" s="1653"/>
      <c r="G20" s="1692"/>
      <c r="H20" s="1652">
        <v>2</v>
      </c>
      <c r="I20" s="1693" t="s">
        <v>3173</v>
      </c>
      <c r="J20" s="1652"/>
      <c r="K20" s="1693"/>
      <c r="L20" s="646" t="s">
        <v>3319</v>
      </c>
      <c r="M20" s="646" t="s">
        <v>3319</v>
      </c>
      <c r="N20" s="1652"/>
      <c r="O20" s="1693"/>
      <c r="P20" s="1645"/>
    </row>
    <row r="21" spans="1:16" ht="15" x14ac:dyDescent="0.25">
      <c r="A21" s="611">
        <v>3</v>
      </c>
      <c r="C21" s="1640" t="s">
        <v>3329</v>
      </c>
      <c r="D21" s="1641"/>
      <c r="E21" s="1642"/>
      <c r="F21" s="1653"/>
      <c r="G21" s="1692"/>
      <c r="H21" s="1652">
        <v>3</v>
      </c>
      <c r="I21" s="1693" t="s">
        <v>3172</v>
      </c>
      <c r="J21" s="1652"/>
      <c r="K21" s="1693"/>
      <c r="L21" s="646"/>
      <c r="M21" s="646"/>
      <c r="N21" s="1652"/>
      <c r="O21" s="1693"/>
      <c r="P21" s="1645"/>
    </row>
    <row r="22" spans="1:16" ht="15" x14ac:dyDescent="0.25">
      <c r="A22" s="611">
        <v>4</v>
      </c>
      <c r="C22" s="1640" t="s">
        <v>3330</v>
      </c>
      <c r="D22" s="1641"/>
      <c r="E22" s="1642"/>
      <c r="F22" s="1653"/>
      <c r="G22" s="1692"/>
      <c r="H22" s="1653"/>
      <c r="I22" s="1692"/>
      <c r="J22" s="1654">
        <v>1</v>
      </c>
      <c r="K22" s="1691" t="s">
        <v>3172</v>
      </c>
      <c r="L22" s="642" t="s">
        <v>3378</v>
      </c>
      <c r="M22" s="642" t="s">
        <v>3378</v>
      </c>
      <c r="N22" s="1654"/>
      <c r="O22" s="1691"/>
      <c r="P22" s="1643" t="s">
        <v>7730</v>
      </c>
    </row>
    <row r="23" spans="1:16" ht="15" x14ac:dyDescent="0.25">
      <c r="A23" s="611">
        <v>2</v>
      </c>
      <c r="C23" s="1640" t="s">
        <v>3332</v>
      </c>
      <c r="D23" s="1641"/>
      <c r="E23" s="1644"/>
      <c r="F23" s="1652">
        <v>5</v>
      </c>
      <c r="G23" s="1693" t="s">
        <v>3168</v>
      </c>
      <c r="H23" s="1652"/>
      <c r="I23" s="1693"/>
      <c r="J23" s="1652"/>
      <c r="K23" s="1693"/>
      <c r="L23" s="646"/>
      <c r="M23" s="646"/>
      <c r="N23" s="1652"/>
      <c r="O23" s="1693"/>
      <c r="P23" s="1645"/>
    </row>
    <row r="24" spans="1:16" ht="15" x14ac:dyDescent="0.25">
      <c r="A24" s="611">
        <v>3</v>
      </c>
      <c r="C24" s="1640" t="s">
        <v>19</v>
      </c>
      <c r="D24" s="1641"/>
      <c r="E24" s="1642"/>
      <c r="F24" s="1653"/>
      <c r="G24" s="1692"/>
      <c r="H24" s="1654">
        <v>1</v>
      </c>
      <c r="I24" s="1691" t="s">
        <v>3333</v>
      </c>
      <c r="J24" s="1654"/>
      <c r="K24" s="1691"/>
      <c r="L24" s="642" t="s">
        <v>1220</v>
      </c>
      <c r="M24" s="642" t="s">
        <v>1220</v>
      </c>
      <c r="N24" s="1654"/>
      <c r="O24" s="1691"/>
      <c r="P24" s="1643"/>
    </row>
    <row r="25" spans="1:16" ht="15" x14ac:dyDescent="0.25">
      <c r="A25" s="611">
        <v>3</v>
      </c>
      <c r="C25" s="1640" t="s">
        <v>20</v>
      </c>
      <c r="D25" s="1641"/>
      <c r="E25" s="1642"/>
      <c r="F25" s="1653"/>
      <c r="G25" s="1692"/>
      <c r="H25" s="1652">
        <v>2</v>
      </c>
      <c r="I25" s="1693" t="s">
        <v>3167</v>
      </c>
      <c r="J25" s="1652"/>
      <c r="K25" s="1693"/>
      <c r="L25" s="646" t="s">
        <v>1220</v>
      </c>
      <c r="M25" s="646" t="s">
        <v>1220</v>
      </c>
      <c r="N25" s="1652"/>
      <c r="O25" s="1693"/>
      <c r="P25" s="1645"/>
    </row>
    <row r="26" spans="1:16" ht="15" x14ac:dyDescent="0.25">
      <c r="A26" s="611">
        <v>3</v>
      </c>
      <c r="C26" s="1640" t="s">
        <v>21</v>
      </c>
      <c r="D26" s="1641"/>
      <c r="E26" s="1642"/>
      <c r="F26" s="1653"/>
      <c r="G26" s="1692"/>
      <c r="H26" s="1652">
        <v>3</v>
      </c>
      <c r="I26" s="1693" t="s">
        <v>3166</v>
      </c>
      <c r="J26" s="1652"/>
      <c r="K26" s="1693"/>
      <c r="L26" s="646" t="s">
        <v>1220</v>
      </c>
      <c r="M26" s="646" t="s">
        <v>1220</v>
      </c>
      <c r="N26" s="1652"/>
      <c r="O26" s="1693"/>
      <c r="P26" s="1645"/>
    </row>
    <row r="27" spans="1:16" ht="15" x14ac:dyDescent="0.25">
      <c r="A27" s="611">
        <v>2</v>
      </c>
      <c r="C27" s="1640" t="s">
        <v>3334</v>
      </c>
      <c r="D27" s="1641"/>
      <c r="E27" s="1644"/>
      <c r="F27" s="1652">
        <v>6</v>
      </c>
      <c r="G27" s="1693" t="s">
        <v>3165</v>
      </c>
      <c r="H27" s="1652"/>
      <c r="I27" s="1693"/>
      <c r="J27" s="1652"/>
      <c r="K27" s="1693"/>
      <c r="L27" s="646"/>
      <c r="M27" s="646"/>
      <c r="N27" s="1652"/>
      <c r="O27" s="1693"/>
      <c r="P27" s="1645"/>
    </row>
    <row r="28" spans="1:16" ht="15" x14ac:dyDescent="0.25">
      <c r="A28" s="611">
        <v>3</v>
      </c>
      <c r="C28" s="1640" t="s">
        <v>22</v>
      </c>
      <c r="D28" s="1641"/>
      <c r="E28" s="1642"/>
      <c r="F28" s="1653"/>
      <c r="G28" s="1692"/>
      <c r="H28" s="1654">
        <v>1</v>
      </c>
      <c r="I28" s="1691" t="s">
        <v>3164</v>
      </c>
      <c r="J28" s="1654"/>
      <c r="K28" s="1691"/>
      <c r="L28" s="642" t="s">
        <v>3319</v>
      </c>
      <c r="M28" s="642" t="s">
        <v>3319</v>
      </c>
      <c r="N28" s="1654"/>
      <c r="O28" s="1691"/>
      <c r="P28" s="1643"/>
    </row>
    <row r="29" spans="1:16" ht="15" x14ac:dyDescent="0.25">
      <c r="A29" s="611">
        <v>3</v>
      </c>
      <c r="C29" s="1640" t="s">
        <v>23</v>
      </c>
      <c r="D29" s="1641"/>
      <c r="E29" s="1642"/>
      <c r="F29" s="1653"/>
      <c r="G29" s="1692"/>
      <c r="H29" s="1652">
        <v>2</v>
      </c>
      <c r="I29" s="1693" t="s">
        <v>3163</v>
      </c>
      <c r="J29" s="1652"/>
      <c r="K29" s="1693"/>
      <c r="L29" s="646" t="s">
        <v>3319</v>
      </c>
      <c r="M29" s="646" t="s">
        <v>3319</v>
      </c>
      <c r="N29" s="1652"/>
      <c r="O29" s="1693"/>
      <c r="P29" s="1645"/>
    </row>
    <row r="30" spans="1:16" ht="15.75" thickBot="1" x14ac:dyDescent="0.3">
      <c r="A30" s="611">
        <v>3</v>
      </c>
      <c r="C30" s="1640" t="s">
        <v>3335</v>
      </c>
      <c r="D30" s="1641"/>
      <c r="E30" s="1642"/>
      <c r="F30" s="1653"/>
      <c r="G30" s="1692"/>
      <c r="H30" s="1652">
        <v>3</v>
      </c>
      <c r="I30" s="1693" t="s">
        <v>3162</v>
      </c>
      <c r="J30" s="1652"/>
      <c r="K30" s="1693"/>
      <c r="L30" s="646" t="s">
        <v>3319</v>
      </c>
      <c r="M30" s="646" t="s">
        <v>3319</v>
      </c>
      <c r="N30" s="1652"/>
      <c r="O30" s="1693"/>
      <c r="P30" s="1645"/>
    </row>
    <row r="31" spans="1:16" ht="15" x14ac:dyDescent="0.25">
      <c r="A31" s="611">
        <v>1</v>
      </c>
      <c r="C31" s="1637" t="s">
        <v>3336</v>
      </c>
      <c r="D31" s="641">
        <v>1</v>
      </c>
      <c r="E31" s="1638" t="s">
        <v>3156</v>
      </c>
      <c r="F31" s="1684"/>
      <c r="G31" s="1690"/>
      <c r="H31" s="1684"/>
      <c r="I31" s="1690"/>
      <c r="J31" s="1684"/>
      <c r="K31" s="1690"/>
      <c r="L31" s="641"/>
      <c r="M31" s="641"/>
      <c r="N31" s="1684"/>
      <c r="O31" s="1690"/>
      <c r="P31" s="1639"/>
    </row>
    <row r="32" spans="1:16" ht="15" x14ac:dyDescent="0.25">
      <c r="A32" s="611">
        <v>2</v>
      </c>
      <c r="C32" s="1640" t="s">
        <v>3337</v>
      </c>
      <c r="D32" s="1641"/>
      <c r="E32" s="1642"/>
      <c r="F32" s="1654">
        <v>1</v>
      </c>
      <c r="G32" s="1691" t="s">
        <v>3156</v>
      </c>
      <c r="H32" s="1654"/>
      <c r="I32" s="1691"/>
      <c r="J32" s="1654"/>
      <c r="K32" s="1691"/>
      <c r="L32" s="642"/>
      <c r="M32" s="642"/>
      <c r="N32" s="1654"/>
      <c r="O32" s="1691"/>
      <c r="P32" s="1643"/>
    </row>
    <row r="33" spans="1:16" ht="15" x14ac:dyDescent="0.25">
      <c r="A33" s="611">
        <v>3</v>
      </c>
      <c r="C33" s="1640" t="s">
        <v>26</v>
      </c>
      <c r="D33" s="1641"/>
      <c r="E33" s="1642"/>
      <c r="F33" s="1653"/>
      <c r="G33" s="1692"/>
      <c r="H33" s="1654">
        <v>1</v>
      </c>
      <c r="I33" s="1691" t="s">
        <v>3155</v>
      </c>
      <c r="J33" s="1654"/>
      <c r="K33" s="1691"/>
      <c r="L33" s="642"/>
      <c r="M33" s="1646"/>
      <c r="N33" s="1654"/>
      <c r="O33" s="1691"/>
      <c r="P33" s="1643"/>
    </row>
    <row r="34" spans="1:16" ht="15" x14ac:dyDescent="0.25">
      <c r="A34" s="611">
        <v>4</v>
      </c>
      <c r="C34" s="1640" t="s">
        <v>3338</v>
      </c>
      <c r="D34" s="1641"/>
      <c r="E34" s="1642"/>
      <c r="F34" s="1653"/>
      <c r="G34" s="1692"/>
      <c r="H34" s="1653"/>
      <c r="I34" s="1692"/>
      <c r="J34" s="1654">
        <v>1</v>
      </c>
      <c r="K34" s="1705" t="s">
        <v>3152</v>
      </c>
      <c r="L34" s="642" t="s">
        <v>3339</v>
      </c>
      <c r="M34" s="642" t="s">
        <v>3378</v>
      </c>
      <c r="N34" s="1654"/>
      <c r="O34" s="1691"/>
      <c r="P34" s="1643" t="s">
        <v>7730</v>
      </c>
    </row>
    <row r="35" spans="1:16" ht="15" x14ac:dyDescent="0.25">
      <c r="A35" s="611">
        <v>3</v>
      </c>
      <c r="C35" s="1640" t="s">
        <v>3340</v>
      </c>
      <c r="D35" s="1641"/>
      <c r="E35" s="1642"/>
      <c r="F35" s="1653"/>
      <c r="G35" s="1692"/>
      <c r="H35" s="1652">
        <v>2</v>
      </c>
      <c r="I35" s="1693" t="s">
        <v>3151</v>
      </c>
      <c r="J35" s="1652"/>
      <c r="K35" s="1693"/>
      <c r="L35" s="646" t="s">
        <v>1220</v>
      </c>
      <c r="M35" s="646" t="s">
        <v>1220</v>
      </c>
      <c r="N35" s="1652"/>
      <c r="O35" s="1693"/>
      <c r="P35" s="1645"/>
    </row>
    <row r="36" spans="1:16" ht="15" x14ac:dyDescent="0.25">
      <c r="A36" s="611">
        <v>3</v>
      </c>
      <c r="C36" s="1640" t="s">
        <v>31</v>
      </c>
      <c r="D36" s="1641"/>
      <c r="E36" s="1642"/>
      <c r="F36" s="1653"/>
      <c r="G36" s="1692"/>
      <c r="H36" s="1652">
        <v>3</v>
      </c>
      <c r="I36" s="1693" t="s">
        <v>3148</v>
      </c>
      <c r="J36" s="1652"/>
      <c r="K36" s="1693"/>
      <c r="L36" s="646"/>
      <c r="M36" s="646"/>
      <c r="N36" s="1652"/>
      <c r="O36" s="1693"/>
      <c r="P36" s="1645"/>
    </row>
    <row r="37" spans="1:16" ht="15" x14ac:dyDescent="0.25">
      <c r="A37" s="611">
        <v>4</v>
      </c>
      <c r="C37" s="1640" t="s">
        <v>3341</v>
      </c>
      <c r="D37" s="1641"/>
      <c r="E37" s="1642"/>
      <c r="F37" s="1653"/>
      <c r="G37" s="1692"/>
      <c r="H37" s="1653"/>
      <c r="I37" s="1692"/>
      <c r="J37" s="1654">
        <v>1</v>
      </c>
      <c r="K37" s="1705" t="s">
        <v>3342</v>
      </c>
      <c r="L37" s="642" t="s">
        <v>3323</v>
      </c>
      <c r="M37" s="642" t="s">
        <v>3323</v>
      </c>
      <c r="N37" s="1654"/>
      <c r="O37" s="1691"/>
      <c r="P37" s="1643" t="s">
        <v>7721</v>
      </c>
    </row>
    <row r="38" spans="1:16" ht="15" x14ac:dyDescent="0.25">
      <c r="A38" s="611">
        <v>4</v>
      </c>
      <c r="C38" s="1640" t="s">
        <v>3343</v>
      </c>
      <c r="D38" s="1641"/>
      <c r="E38" s="1642"/>
      <c r="F38" s="1653"/>
      <c r="G38" s="1692"/>
      <c r="H38" s="1653"/>
      <c r="I38" s="1692"/>
      <c r="J38" s="1652">
        <v>2</v>
      </c>
      <c r="K38" s="1706" t="s">
        <v>3143</v>
      </c>
      <c r="L38" s="646" t="s">
        <v>3339</v>
      </c>
      <c r="M38" s="646" t="s">
        <v>3339</v>
      </c>
      <c r="N38" s="1652"/>
      <c r="O38" s="1693"/>
      <c r="P38" s="1645" t="s">
        <v>7721</v>
      </c>
    </row>
    <row r="39" spans="1:16" ht="15" x14ac:dyDescent="0.25">
      <c r="A39" s="611">
        <v>4</v>
      </c>
      <c r="C39" s="1640" t="s">
        <v>3344</v>
      </c>
      <c r="D39" s="1641"/>
      <c r="E39" s="1642"/>
      <c r="F39" s="1653"/>
      <c r="G39" s="1692"/>
      <c r="H39" s="1653"/>
      <c r="I39" s="1692"/>
      <c r="J39" s="1652">
        <v>3</v>
      </c>
      <c r="K39" s="1706" t="s">
        <v>3142</v>
      </c>
      <c r="L39" s="646" t="s">
        <v>3323</v>
      </c>
      <c r="M39" s="646" t="s">
        <v>3323</v>
      </c>
      <c r="N39" s="1652"/>
      <c r="O39" s="1693"/>
      <c r="P39" s="1645" t="s">
        <v>7721</v>
      </c>
    </row>
    <row r="40" spans="1:16" ht="15" x14ac:dyDescent="0.25">
      <c r="A40" s="611">
        <v>3</v>
      </c>
      <c r="C40" s="1640" t="s">
        <v>36</v>
      </c>
      <c r="D40" s="1641"/>
      <c r="E40" s="1642"/>
      <c r="F40" s="1653"/>
      <c r="G40" s="1692"/>
      <c r="H40" s="1652">
        <v>4</v>
      </c>
      <c r="I40" s="1693" t="s">
        <v>3141</v>
      </c>
      <c r="J40" s="1652"/>
      <c r="K40" s="1693"/>
      <c r="L40" s="646" t="s">
        <v>1220</v>
      </c>
      <c r="M40" s="646" t="s">
        <v>1220</v>
      </c>
      <c r="N40" s="1652"/>
      <c r="O40" s="1693"/>
      <c r="P40" s="1645"/>
    </row>
    <row r="41" spans="1:16" ht="15.75" thickBot="1" x14ac:dyDescent="0.3">
      <c r="A41" s="611">
        <v>3</v>
      </c>
      <c r="C41" s="1640" t="s">
        <v>3345</v>
      </c>
      <c r="D41" s="1641"/>
      <c r="E41" s="1642"/>
      <c r="F41" s="1653"/>
      <c r="G41" s="1692"/>
      <c r="H41" s="1652">
        <v>5</v>
      </c>
      <c r="I41" s="1693" t="s">
        <v>3139</v>
      </c>
      <c r="J41" s="1652"/>
      <c r="K41" s="1693"/>
      <c r="L41" s="646" t="s">
        <v>1220</v>
      </c>
      <c r="M41" s="646" t="s">
        <v>1220</v>
      </c>
      <c r="N41" s="1652"/>
      <c r="O41" s="1693"/>
      <c r="P41" s="1645"/>
    </row>
    <row r="42" spans="1:16" ht="15" x14ac:dyDescent="0.25">
      <c r="A42" s="611">
        <v>1</v>
      </c>
      <c r="C42" s="1637" t="s">
        <v>3346</v>
      </c>
      <c r="D42" s="641">
        <v>2</v>
      </c>
      <c r="E42" s="1638" t="s">
        <v>3133</v>
      </c>
      <c r="F42" s="1684"/>
      <c r="G42" s="1690"/>
      <c r="H42" s="1684"/>
      <c r="I42" s="1690"/>
      <c r="J42" s="1684"/>
      <c r="K42" s="1690"/>
      <c r="L42" s="641"/>
      <c r="M42" s="641"/>
      <c r="N42" s="1684"/>
      <c r="O42" s="1690"/>
      <c r="P42" s="1639"/>
    </row>
    <row r="43" spans="1:16" ht="15" x14ac:dyDescent="0.25">
      <c r="A43" s="611">
        <v>2</v>
      </c>
      <c r="C43" s="1640" t="s">
        <v>3347</v>
      </c>
      <c r="D43" s="1641"/>
      <c r="E43" s="1642"/>
      <c r="F43" s="1654">
        <v>1</v>
      </c>
      <c r="G43" s="1691" t="s">
        <v>3132</v>
      </c>
      <c r="H43" s="1654"/>
      <c r="I43" s="1691"/>
      <c r="J43" s="1654"/>
      <c r="K43" s="1691"/>
      <c r="L43" s="642"/>
      <c r="M43" s="642"/>
      <c r="N43" s="1654"/>
      <c r="O43" s="1691"/>
      <c r="P43" s="1643"/>
    </row>
    <row r="44" spans="1:16" ht="15" x14ac:dyDescent="0.25">
      <c r="A44" s="611">
        <v>3</v>
      </c>
      <c r="C44" s="1640" t="s">
        <v>3348</v>
      </c>
      <c r="D44" s="1641"/>
      <c r="E44" s="1642"/>
      <c r="F44" s="1653"/>
      <c r="G44" s="1692"/>
      <c r="H44" s="1654">
        <v>1</v>
      </c>
      <c r="I44" s="1691" t="s">
        <v>3131</v>
      </c>
      <c r="J44" s="1654"/>
      <c r="K44" s="1691"/>
      <c r="L44" s="642"/>
      <c r="M44" s="642"/>
      <c r="N44" s="1654"/>
      <c r="O44" s="1691"/>
      <c r="P44" s="1643"/>
    </row>
    <row r="45" spans="1:16" ht="15" x14ac:dyDescent="0.25">
      <c r="A45" s="611">
        <v>4</v>
      </c>
      <c r="C45" s="1640" t="s">
        <v>42</v>
      </c>
      <c r="D45" s="1641"/>
      <c r="E45" s="1642"/>
      <c r="F45" s="1653"/>
      <c r="G45" s="1692"/>
      <c r="H45" s="1653"/>
      <c r="I45" s="1692"/>
      <c r="J45" s="1654">
        <v>1</v>
      </c>
      <c r="K45" s="1691" t="s">
        <v>3126</v>
      </c>
      <c r="L45" s="642" t="s">
        <v>3378</v>
      </c>
      <c r="M45" s="642" t="s">
        <v>3378</v>
      </c>
      <c r="N45" s="1654"/>
      <c r="O45" s="1691"/>
      <c r="P45" s="1643" t="s">
        <v>7730</v>
      </c>
    </row>
    <row r="46" spans="1:16" ht="15" x14ac:dyDescent="0.25">
      <c r="A46" s="611">
        <v>3</v>
      </c>
      <c r="C46" s="1640" t="s">
        <v>3350</v>
      </c>
      <c r="D46" s="1641"/>
      <c r="E46" s="1642"/>
      <c r="F46" s="1653"/>
      <c r="G46" s="1692"/>
      <c r="H46" s="1652">
        <v>2</v>
      </c>
      <c r="I46" s="1693" t="s">
        <v>3129</v>
      </c>
      <c r="J46" s="1652"/>
      <c r="K46" s="1693"/>
      <c r="L46" s="646"/>
      <c r="M46" s="646"/>
      <c r="N46" s="1652"/>
      <c r="O46" s="1693"/>
      <c r="P46" s="1645"/>
    </row>
    <row r="47" spans="1:16" ht="15" x14ac:dyDescent="0.25">
      <c r="A47" s="611">
        <v>4</v>
      </c>
      <c r="C47" s="1640" t="s">
        <v>44</v>
      </c>
      <c r="D47" s="1641"/>
      <c r="E47" s="1642"/>
      <c r="F47" s="1653"/>
      <c r="G47" s="1692"/>
      <c r="H47" s="1653"/>
      <c r="I47" s="1692"/>
      <c r="J47" s="1654">
        <v>1</v>
      </c>
      <c r="K47" s="1691" t="s">
        <v>3126</v>
      </c>
      <c r="L47" s="642" t="s">
        <v>3377</v>
      </c>
      <c r="M47" s="642" t="s">
        <v>3378</v>
      </c>
      <c r="N47" s="1654"/>
      <c r="O47" s="1691"/>
      <c r="P47" s="1643" t="s">
        <v>7730</v>
      </c>
    </row>
    <row r="48" spans="1:16" ht="15" x14ac:dyDescent="0.25">
      <c r="A48" s="611">
        <v>3</v>
      </c>
      <c r="C48" s="1640" t="s">
        <v>3351</v>
      </c>
      <c r="D48" s="1641"/>
      <c r="E48" s="1642"/>
      <c r="F48" s="1653"/>
      <c r="G48" s="1692"/>
      <c r="H48" s="1652">
        <v>3</v>
      </c>
      <c r="I48" s="1693" t="s">
        <v>3125</v>
      </c>
      <c r="J48" s="1652"/>
      <c r="K48" s="1693"/>
      <c r="L48" s="646" t="s">
        <v>1220</v>
      </c>
      <c r="M48" s="1648" t="s">
        <v>1220</v>
      </c>
      <c r="N48" s="1652"/>
      <c r="O48" s="1693"/>
      <c r="P48" s="1645"/>
    </row>
    <row r="49" spans="1:16" ht="15" x14ac:dyDescent="0.25">
      <c r="A49" s="611">
        <v>3</v>
      </c>
      <c r="C49" s="1640" t="s">
        <v>3352</v>
      </c>
      <c r="D49" s="1641"/>
      <c r="E49" s="1642"/>
      <c r="F49" s="1653"/>
      <c r="G49" s="1692"/>
      <c r="H49" s="1652">
        <v>4</v>
      </c>
      <c r="I49" s="1693" t="s">
        <v>3123</v>
      </c>
      <c r="J49" s="1652"/>
      <c r="K49" s="1693"/>
      <c r="L49" s="646" t="s">
        <v>1220</v>
      </c>
      <c r="M49" s="1648" t="s">
        <v>1220</v>
      </c>
      <c r="N49" s="1652"/>
      <c r="O49" s="1693"/>
      <c r="P49" s="1645"/>
    </row>
    <row r="50" spans="1:16" ht="15" x14ac:dyDescent="0.25">
      <c r="A50" s="611">
        <v>3</v>
      </c>
      <c r="C50" s="1640" t="s">
        <v>3353</v>
      </c>
      <c r="D50" s="1641"/>
      <c r="E50" s="1642"/>
      <c r="F50" s="1653"/>
      <c r="G50" s="1692"/>
      <c r="H50" s="1652">
        <v>5</v>
      </c>
      <c r="I50" s="1693" t="s">
        <v>3118</v>
      </c>
      <c r="J50" s="1652"/>
      <c r="K50" s="1693"/>
      <c r="L50" s="646"/>
      <c r="M50" s="646"/>
      <c r="N50" s="1652"/>
      <c r="O50" s="1693"/>
      <c r="P50" s="1645"/>
    </row>
    <row r="51" spans="1:16" ht="15" x14ac:dyDescent="0.25">
      <c r="A51" s="611">
        <v>4</v>
      </c>
      <c r="C51" s="1640" t="s">
        <v>52</v>
      </c>
      <c r="D51" s="1641"/>
      <c r="E51" s="1642"/>
      <c r="F51" s="1653"/>
      <c r="G51" s="1692"/>
      <c r="H51" s="1653"/>
      <c r="I51" s="1692"/>
      <c r="J51" s="1654">
        <v>1</v>
      </c>
      <c r="K51" s="1705" t="s">
        <v>3354</v>
      </c>
      <c r="L51" s="642" t="s">
        <v>3377</v>
      </c>
      <c r="M51" s="642" t="s">
        <v>3378</v>
      </c>
      <c r="N51" s="1654"/>
      <c r="O51" s="1691"/>
      <c r="P51" s="1643" t="s">
        <v>7730</v>
      </c>
    </row>
    <row r="52" spans="1:16" ht="15" x14ac:dyDescent="0.25">
      <c r="A52" s="611">
        <v>4</v>
      </c>
      <c r="C52" s="1640" t="s">
        <v>3355</v>
      </c>
      <c r="D52" s="1641"/>
      <c r="E52" s="1642"/>
      <c r="F52" s="1653"/>
      <c r="G52" s="1692"/>
      <c r="H52" s="1653"/>
      <c r="I52" s="1692"/>
      <c r="J52" s="1652">
        <v>2</v>
      </c>
      <c r="K52" s="1706" t="s">
        <v>3126</v>
      </c>
      <c r="L52" s="646" t="s">
        <v>3377</v>
      </c>
      <c r="M52" s="646" t="s">
        <v>3378</v>
      </c>
      <c r="N52" s="1652"/>
      <c r="O52" s="1693"/>
      <c r="P52" s="1645" t="s">
        <v>7730</v>
      </c>
    </row>
    <row r="53" spans="1:16" ht="15" x14ac:dyDescent="0.25">
      <c r="A53" s="611">
        <v>3</v>
      </c>
      <c r="C53" s="1640" t="s">
        <v>3356</v>
      </c>
      <c r="D53" s="1641"/>
      <c r="E53" s="1642"/>
      <c r="F53" s="1653"/>
      <c r="G53" s="1692"/>
      <c r="H53" s="1652">
        <v>6</v>
      </c>
      <c r="I53" s="1693" t="s">
        <v>3114</v>
      </c>
      <c r="J53" s="1652"/>
      <c r="K53" s="1693"/>
      <c r="L53" s="646" t="s">
        <v>1220</v>
      </c>
      <c r="M53" s="1648" t="s">
        <v>1220</v>
      </c>
      <c r="N53" s="1652"/>
      <c r="O53" s="1693"/>
      <c r="P53" s="1649"/>
    </row>
    <row r="54" spans="1:16" ht="15" x14ac:dyDescent="0.25">
      <c r="A54" s="611">
        <v>2</v>
      </c>
      <c r="C54" s="1640" t="s">
        <v>3357</v>
      </c>
      <c r="D54" s="1641"/>
      <c r="E54" s="1644"/>
      <c r="F54" s="1652">
        <v>2</v>
      </c>
      <c r="G54" s="1693" t="s">
        <v>3358</v>
      </c>
      <c r="H54" s="1652"/>
      <c r="I54" s="1693"/>
      <c r="J54" s="1652"/>
      <c r="K54" s="1693"/>
      <c r="L54" s="646"/>
      <c r="M54" s="646"/>
      <c r="N54" s="1652"/>
      <c r="O54" s="1693"/>
      <c r="P54" s="1645"/>
    </row>
    <row r="55" spans="1:16" ht="15" x14ac:dyDescent="0.25">
      <c r="A55" s="611">
        <v>3</v>
      </c>
      <c r="C55" s="1640" t="s">
        <v>3359</v>
      </c>
      <c r="D55" s="1641"/>
      <c r="E55" s="1642"/>
      <c r="F55" s="1653"/>
      <c r="G55" s="1692"/>
      <c r="H55" s="1654">
        <v>1</v>
      </c>
      <c r="I55" s="1691" t="s">
        <v>3110</v>
      </c>
      <c r="J55" s="1654"/>
      <c r="K55" s="1691"/>
      <c r="L55" s="642" t="s">
        <v>1220</v>
      </c>
      <c r="M55" s="642" t="s">
        <v>1220</v>
      </c>
      <c r="N55" s="1654"/>
      <c r="O55" s="1691"/>
      <c r="P55" s="1643"/>
    </row>
    <row r="56" spans="1:16" ht="15" x14ac:dyDescent="0.25">
      <c r="A56" s="611">
        <v>3</v>
      </c>
      <c r="C56" s="1640" t="s">
        <v>3360</v>
      </c>
      <c r="D56" s="1641"/>
      <c r="E56" s="1642"/>
      <c r="F56" s="1653"/>
      <c r="G56" s="1692"/>
      <c r="H56" s="1652">
        <v>2</v>
      </c>
      <c r="I56" s="1693" t="s">
        <v>3102</v>
      </c>
      <c r="J56" s="1652"/>
      <c r="K56" s="1693"/>
      <c r="L56" s="646" t="s">
        <v>1220</v>
      </c>
      <c r="M56" s="646" t="s">
        <v>1220</v>
      </c>
      <c r="N56" s="1652"/>
      <c r="O56" s="1693"/>
      <c r="P56" s="1645"/>
    </row>
    <row r="57" spans="1:16" ht="15" x14ac:dyDescent="0.25">
      <c r="A57" s="611">
        <v>3</v>
      </c>
      <c r="C57" s="1640" t="s">
        <v>3361</v>
      </c>
      <c r="D57" s="1641"/>
      <c r="E57" s="1642"/>
      <c r="F57" s="1653"/>
      <c r="G57" s="1692"/>
      <c r="H57" s="1652">
        <v>3</v>
      </c>
      <c r="I57" s="1693" t="s">
        <v>3100</v>
      </c>
      <c r="J57" s="1652"/>
      <c r="K57" s="1693"/>
      <c r="L57" s="646"/>
      <c r="M57" s="646"/>
      <c r="N57" s="1652"/>
      <c r="O57" s="1693"/>
      <c r="P57" s="1645"/>
    </row>
    <row r="58" spans="1:16" ht="15" x14ac:dyDescent="0.25">
      <c r="A58" s="611">
        <v>4</v>
      </c>
      <c r="C58" s="1640" t="s">
        <v>64</v>
      </c>
      <c r="D58" s="1641"/>
      <c r="E58" s="1642"/>
      <c r="F58" s="1653"/>
      <c r="G58" s="1692"/>
      <c r="H58" s="1653"/>
      <c r="I58" s="1692"/>
      <c r="J58" s="1654">
        <v>1</v>
      </c>
      <c r="K58" s="1705" t="s">
        <v>3362</v>
      </c>
      <c r="L58" s="642" t="s">
        <v>3363</v>
      </c>
      <c r="M58" s="642" t="s">
        <v>3363</v>
      </c>
      <c r="N58" s="1654"/>
      <c r="O58" s="1691"/>
      <c r="P58" s="1643" t="s">
        <v>7721</v>
      </c>
    </row>
    <row r="59" spans="1:16" ht="15" x14ac:dyDescent="0.25">
      <c r="A59" s="611">
        <v>2</v>
      </c>
      <c r="C59" s="1640" t="s">
        <v>3364</v>
      </c>
      <c r="D59" s="1641"/>
      <c r="E59" s="1644"/>
      <c r="F59" s="1652">
        <v>3</v>
      </c>
      <c r="G59" s="1693" t="s">
        <v>3099</v>
      </c>
      <c r="H59" s="1652"/>
      <c r="I59" s="1693"/>
      <c r="J59" s="1652"/>
      <c r="K59" s="1693"/>
      <c r="L59" s="646"/>
      <c r="M59" s="646"/>
      <c r="N59" s="1652"/>
      <c r="O59" s="1693"/>
      <c r="P59" s="1645"/>
    </row>
    <row r="60" spans="1:16" ht="15" x14ac:dyDescent="0.25">
      <c r="A60" s="611">
        <v>3</v>
      </c>
      <c r="C60" s="1640" t="s">
        <v>3365</v>
      </c>
      <c r="D60" s="1641"/>
      <c r="E60" s="1642"/>
      <c r="F60" s="1653"/>
      <c r="G60" s="1692"/>
      <c r="H60" s="1654">
        <v>1</v>
      </c>
      <c r="I60" s="1691" t="s">
        <v>3098</v>
      </c>
      <c r="J60" s="1654"/>
      <c r="K60" s="1691"/>
      <c r="L60" s="642"/>
      <c r="M60" s="642"/>
      <c r="N60" s="1654"/>
      <c r="O60" s="1691"/>
      <c r="P60" s="1643"/>
    </row>
    <row r="61" spans="1:16" ht="15" x14ac:dyDescent="0.25">
      <c r="A61" s="611">
        <v>4</v>
      </c>
      <c r="C61" s="1640" t="s">
        <v>66</v>
      </c>
      <c r="D61" s="1641"/>
      <c r="E61" s="1642"/>
      <c r="F61" s="1653"/>
      <c r="G61" s="1692"/>
      <c r="H61" s="1653"/>
      <c r="I61" s="1692"/>
      <c r="J61" s="1654">
        <v>1</v>
      </c>
      <c r="K61" s="1705" t="s">
        <v>3366</v>
      </c>
      <c r="L61" s="642" t="s">
        <v>3377</v>
      </c>
      <c r="M61" s="642" t="s">
        <v>3378</v>
      </c>
      <c r="N61" s="1654"/>
      <c r="O61" s="1691"/>
      <c r="P61" s="1643" t="s">
        <v>7716</v>
      </c>
    </row>
    <row r="62" spans="1:16" ht="15" x14ac:dyDescent="0.25">
      <c r="A62" s="611">
        <v>4</v>
      </c>
      <c r="C62" s="1640" t="s">
        <v>3367</v>
      </c>
      <c r="D62" s="1641"/>
      <c r="E62" s="1642"/>
      <c r="F62" s="1653"/>
      <c r="G62" s="1692"/>
      <c r="H62" s="1653"/>
      <c r="I62" s="1692"/>
      <c r="J62" s="1652">
        <v>2</v>
      </c>
      <c r="K62" s="1706" t="s">
        <v>3368</v>
      </c>
      <c r="L62" s="646" t="s">
        <v>3377</v>
      </c>
      <c r="M62" s="646" t="s">
        <v>3378</v>
      </c>
      <c r="N62" s="1652"/>
      <c r="O62" s="1693"/>
      <c r="P62" s="1645" t="s">
        <v>7716</v>
      </c>
    </row>
    <row r="63" spans="1:16" ht="15" x14ac:dyDescent="0.25">
      <c r="A63" s="611">
        <v>4</v>
      </c>
      <c r="C63" s="1640" t="s">
        <v>3369</v>
      </c>
      <c r="D63" s="1641"/>
      <c r="E63" s="1642"/>
      <c r="F63" s="1653"/>
      <c r="G63" s="1692"/>
      <c r="H63" s="1653"/>
      <c r="I63" s="1692"/>
      <c r="J63" s="1652">
        <v>3</v>
      </c>
      <c r="K63" s="1706" t="s">
        <v>3370</v>
      </c>
      <c r="L63" s="646" t="s">
        <v>3377</v>
      </c>
      <c r="M63" s="646" t="s">
        <v>3378</v>
      </c>
      <c r="N63" s="1652"/>
      <c r="O63" s="1693"/>
      <c r="P63" s="1645" t="s">
        <v>7716</v>
      </c>
    </row>
    <row r="64" spans="1:16" ht="15" x14ac:dyDescent="0.25">
      <c r="A64" s="611">
        <v>4</v>
      </c>
      <c r="C64" s="1640" t="s">
        <v>70</v>
      </c>
      <c r="D64" s="1641"/>
      <c r="E64" s="1642"/>
      <c r="F64" s="1653"/>
      <c r="G64" s="1692"/>
      <c r="H64" s="1653"/>
      <c r="I64" s="1692"/>
      <c r="J64" s="1652">
        <v>4</v>
      </c>
      <c r="K64" s="1706" t="s">
        <v>3371</v>
      </c>
      <c r="L64" s="646" t="s">
        <v>3377</v>
      </c>
      <c r="M64" s="646" t="s">
        <v>3378</v>
      </c>
      <c r="N64" s="1652"/>
      <c r="O64" s="1693"/>
      <c r="P64" s="1645" t="s">
        <v>7716</v>
      </c>
    </row>
    <row r="65" spans="1:16" ht="15" x14ac:dyDescent="0.25">
      <c r="A65" s="611">
        <v>4</v>
      </c>
      <c r="C65" s="1640" t="s">
        <v>3372</v>
      </c>
      <c r="D65" s="1641"/>
      <c r="E65" s="1642"/>
      <c r="F65" s="1653"/>
      <c r="G65" s="1692"/>
      <c r="H65" s="1653"/>
      <c r="I65" s="1692"/>
      <c r="J65" s="1652">
        <v>5</v>
      </c>
      <c r="K65" s="1706" t="s">
        <v>3373</v>
      </c>
      <c r="L65" s="646" t="s">
        <v>3377</v>
      </c>
      <c r="M65" s="646" t="s">
        <v>3378</v>
      </c>
      <c r="N65" s="1652"/>
      <c r="O65" s="1693"/>
      <c r="P65" s="1645" t="s">
        <v>7716</v>
      </c>
    </row>
    <row r="66" spans="1:16" ht="15" x14ac:dyDescent="0.25">
      <c r="A66" s="611">
        <v>3</v>
      </c>
      <c r="C66" s="1640" t="s">
        <v>3374</v>
      </c>
      <c r="D66" s="1641"/>
      <c r="E66" s="1642"/>
      <c r="F66" s="1653"/>
      <c r="G66" s="1692"/>
      <c r="H66" s="1652">
        <v>2</v>
      </c>
      <c r="I66" s="1693" t="s">
        <v>3094</v>
      </c>
      <c r="J66" s="1652"/>
      <c r="K66" s="1693"/>
      <c r="L66" s="646"/>
      <c r="M66" s="646"/>
      <c r="N66" s="1652"/>
      <c r="O66" s="1693"/>
      <c r="P66" s="1645"/>
    </row>
    <row r="67" spans="1:16" ht="15" x14ac:dyDescent="0.25">
      <c r="A67" s="611">
        <v>4</v>
      </c>
      <c r="C67" s="1640" t="s">
        <v>3375</v>
      </c>
      <c r="D67" s="1641"/>
      <c r="E67" s="1642"/>
      <c r="F67" s="1653"/>
      <c r="G67" s="1692"/>
      <c r="H67" s="1653"/>
      <c r="I67" s="1692"/>
      <c r="J67" s="1654">
        <v>1</v>
      </c>
      <c r="K67" s="1691" t="s">
        <v>3376</v>
      </c>
      <c r="L67" s="642"/>
      <c r="M67" s="642"/>
      <c r="N67" s="1654"/>
      <c r="O67" s="1691"/>
      <c r="P67" s="1643"/>
    </row>
    <row r="68" spans="1:16" ht="15" x14ac:dyDescent="0.25">
      <c r="A68" s="611">
        <v>5</v>
      </c>
      <c r="C68" s="1640" t="s">
        <v>71</v>
      </c>
      <c r="D68" s="1641"/>
      <c r="E68" s="1642"/>
      <c r="F68" s="1653"/>
      <c r="G68" s="1692"/>
      <c r="H68" s="1653"/>
      <c r="I68" s="1692"/>
      <c r="J68" s="1653"/>
      <c r="K68" s="1692"/>
      <c r="L68" s="642" t="s">
        <v>3377</v>
      </c>
      <c r="M68" s="642" t="s">
        <v>3378</v>
      </c>
      <c r="N68" s="1654">
        <v>1</v>
      </c>
      <c r="O68" s="1691" t="s">
        <v>3379</v>
      </c>
      <c r="P68" s="1643" t="s">
        <v>7717</v>
      </c>
    </row>
    <row r="69" spans="1:16" ht="15" x14ac:dyDescent="0.25">
      <c r="A69" s="611">
        <v>5</v>
      </c>
      <c r="C69" s="1640" t="s">
        <v>72</v>
      </c>
      <c r="D69" s="1641"/>
      <c r="E69" s="1642"/>
      <c r="F69" s="1653"/>
      <c r="G69" s="1692"/>
      <c r="H69" s="1653"/>
      <c r="I69" s="1692"/>
      <c r="J69" s="1653"/>
      <c r="K69" s="1692"/>
      <c r="L69" s="646" t="s">
        <v>3377</v>
      </c>
      <c r="M69" s="646" t="s">
        <v>3378</v>
      </c>
      <c r="N69" s="1652">
        <v>2</v>
      </c>
      <c r="O69" s="1693" t="s">
        <v>3380</v>
      </c>
      <c r="P69" s="1645" t="s">
        <v>7717</v>
      </c>
    </row>
    <row r="70" spans="1:16" ht="15" x14ac:dyDescent="0.25">
      <c r="A70" s="611">
        <v>5</v>
      </c>
      <c r="C70" s="1640" t="s">
        <v>3381</v>
      </c>
      <c r="D70" s="1641"/>
      <c r="E70" s="1642"/>
      <c r="F70" s="1653"/>
      <c r="G70" s="1692"/>
      <c r="H70" s="1653"/>
      <c r="I70" s="1692"/>
      <c r="J70" s="1653"/>
      <c r="K70" s="1692"/>
      <c r="L70" s="646" t="s">
        <v>3377</v>
      </c>
      <c r="M70" s="646" t="s">
        <v>3378</v>
      </c>
      <c r="N70" s="1652">
        <v>3</v>
      </c>
      <c r="O70" s="1693" t="s">
        <v>3382</v>
      </c>
      <c r="P70" s="1645" t="s">
        <v>7717</v>
      </c>
    </row>
    <row r="71" spans="1:16" ht="15" x14ac:dyDescent="0.25">
      <c r="A71" s="611">
        <v>5</v>
      </c>
      <c r="C71" s="1640" t="s">
        <v>3383</v>
      </c>
      <c r="D71" s="1641"/>
      <c r="E71" s="1642"/>
      <c r="F71" s="1653"/>
      <c r="G71" s="1692"/>
      <c r="H71" s="1653"/>
      <c r="I71" s="1692"/>
      <c r="J71" s="1653"/>
      <c r="K71" s="1692"/>
      <c r="L71" s="646" t="s">
        <v>3377</v>
      </c>
      <c r="M71" s="646" t="s">
        <v>3378</v>
      </c>
      <c r="N71" s="1652">
        <v>4</v>
      </c>
      <c r="O71" s="1693" t="s">
        <v>3384</v>
      </c>
      <c r="P71" s="1645" t="s">
        <v>7717</v>
      </c>
    </row>
    <row r="72" spans="1:16" ht="15" x14ac:dyDescent="0.25">
      <c r="A72" s="611">
        <v>5</v>
      </c>
      <c r="C72" s="1640" t="s">
        <v>3385</v>
      </c>
      <c r="D72" s="1641"/>
      <c r="E72" s="1642"/>
      <c r="F72" s="1653"/>
      <c r="G72" s="1692"/>
      <c r="H72" s="1653"/>
      <c r="I72" s="1692"/>
      <c r="J72" s="1653"/>
      <c r="K72" s="1692"/>
      <c r="L72" s="646" t="s">
        <v>3377</v>
      </c>
      <c r="M72" s="646" t="s">
        <v>3378</v>
      </c>
      <c r="N72" s="1652">
        <v>5</v>
      </c>
      <c r="O72" s="1693" t="s">
        <v>3386</v>
      </c>
      <c r="P72" s="1645" t="s">
        <v>7717</v>
      </c>
    </row>
    <row r="73" spans="1:16" ht="15" x14ac:dyDescent="0.25">
      <c r="A73" s="611">
        <v>5</v>
      </c>
      <c r="C73" s="1640" t="s">
        <v>3387</v>
      </c>
      <c r="D73" s="1641"/>
      <c r="E73" s="1642"/>
      <c r="F73" s="1653"/>
      <c r="G73" s="1692"/>
      <c r="H73" s="1653"/>
      <c r="I73" s="1692"/>
      <c r="J73" s="1653"/>
      <c r="K73" s="1692"/>
      <c r="L73" s="646" t="s">
        <v>3377</v>
      </c>
      <c r="M73" s="646" t="s">
        <v>3378</v>
      </c>
      <c r="N73" s="1652">
        <v>6</v>
      </c>
      <c r="O73" s="1693" t="s">
        <v>3388</v>
      </c>
      <c r="P73" s="1645" t="s">
        <v>7717</v>
      </c>
    </row>
    <row r="74" spans="1:16" ht="15" x14ac:dyDescent="0.25">
      <c r="A74" s="611">
        <v>5</v>
      </c>
      <c r="C74" s="1640" t="s">
        <v>3389</v>
      </c>
      <c r="D74" s="1641"/>
      <c r="E74" s="1642"/>
      <c r="F74" s="1653"/>
      <c r="G74" s="1692"/>
      <c r="H74" s="1653"/>
      <c r="I74" s="1692"/>
      <c r="J74" s="1653"/>
      <c r="K74" s="1692"/>
      <c r="L74" s="646" t="s">
        <v>3377</v>
      </c>
      <c r="M74" s="646" t="s">
        <v>3378</v>
      </c>
      <c r="N74" s="1652">
        <v>7</v>
      </c>
      <c r="O74" s="1693" t="s">
        <v>3390</v>
      </c>
      <c r="P74" s="1645" t="s">
        <v>7717</v>
      </c>
    </row>
    <row r="75" spans="1:16" ht="15" x14ac:dyDescent="0.25">
      <c r="A75" s="611">
        <v>5</v>
      </c>
      <c r="C75" s="1640" t="s">
        <v>3391</v>
      </c>
      <c r="D75" s="1641"/>
      <c r="E75" s="1642"/>
      <c r="F75" s="1653"/>
      <c r="G75" s="1692"/>
      <c r="H75" s="1653"/>
      <c r="I75" s="1692"/>
      <c r="J75" s="1653"/>
      <c r="K75" s="1692"/>
      <c r="L75" s="646" t="s">
        <v>3377</v>
      </c>
      <c r="M75" s="646" t="s">
        <v>3378</v>
      </c>
      <c r="N75" s="1652">
        <v>8</v>
      </c>
      <c r="O75" s="1693" t="s">
        <v>3392</v>
      </c>
      <c r="P75" s="1645" t="s">
        <v>7717</v>
      </c>
    </row>
    <row r="76" spans="1:16" ht="15" x14ac:dyDescent="0.25">
      <c r="A76" s="611">
        <v>5</v>
      </c>
      <c r="C76" s="1640" t="s">
        <v>3393</v>
      </c>
      <c r="D76" s="1641"/>
      <c r="E76" s="1642"/>
      <c r="F76" s="1653"/>
      <c r="G76" s="1692"/>
      <c r="H76" s="1653"/>
      <c r="I76" s="1692"/>
      <c r="J76" s="1653"/>
      <c r="K76" s="1692"/>
      <c r="L76" s="646" t="s">
        <v>3377</v>
      </c>
      <c r="M76" s="646" t="s">
        <v>3378</v>
      </c>
      <c r="N76" s="1652">
        <v>9</v>
      </c>
      <c r="O76" s="1693" t="s">
        <v>3394</v>
      </c>
      <c r="P76" s="1645" t="s">
        <v>7717</v>
      </c>
    </row>
    <row r="77" spans="1:16" ht="15" x14ac:dyDescent="0.25">
      <c r="A77" s="611">
        <v>5</v>
      </c>
      <c r="C77" s="1640" t="s">
        <v>3395</v>
      </c>
      <c r="D77" s="1641"/>
      <c r="E77" s="1642"/>
      <c r="F77" s="1653"/>
      <c r="G77" s="1692"/>
      <c r="H77" s="1653"/>
      <c r="I77" s="1692"/>
      <c r="J77" s="1653"/>
      <c r="K77" s="1692"/>
      <c r="L77" s="646" t="s">
        <v>3377</v>
      </c>
      <c r="M77" s="646" t="s">
        <v>3378</v>
      </c>
      <c r="N77" s="1652">
        <v>10</v>
      </c>
      <c r="O77" s="1693" t="s">
        <v>3396</v>
      </c>
      <c r="P77" s="1645" t="s">
        <v>7717</v>
      </c>
    </row>
    <row r="78" spans="1:16" ht="15" x14ac:dyDescent="0.25">
      <c r="A78" s="611">
        <v>5</v>
      </c>
      <c r="C78" s="1640" t="s">
        <v>3397</v>
      </c>
      <c r="D78" s="1641"/>
      <c r="E78" s="1642"/>
      <c r="F78" s="1653"/>
      <c r="G78" s="1692"/>
      <c r="H78" s="1653"/>
      <c r="I78" s="1692"/>
      <c r="J78" s="1653"/>
      <c r="K78" s="1692"/>
      <c r="L78" s="646" t="s">
        <v>3377</v>
      </c>
      <c r="M78" s="646" t="s">
        <v>3378</v>
      </c>
      <c r="N78" s="1652">
        <v>11</v>
      </c>
      <c r="O78" s="1693" t="s">
        <v>3398</v>
      </c>
      <c r="P78" s="1645" t="s">
        <v>7717</v>
      </c>
    </row>
    <row r="79" spans="1:16" ht="15" x14ac:dyDescent="0.25">
      <c r="A79" s="611">
        <v>5</v>
      </c>
      <c r="C79" s="1640" t="s">
        <v>3399</v>
      </c>
      <c r="D79" s="1641"/>
      <c r="E79" s="1642"/>
      <c r="F79" s="1653"/>
      <c r="G79" s="1692"/>
      <c r="H79" s="1653"/>
      <c r="I79" s="1692"/>
      <c r="J79" s="1653"/>
      <c r="K79" s="1692"/>
      <c r="L79" s="646" t="s">
        <v>3377</v>
      </c>
      <c r="M79" s="646" t="s">
        <v>3378</v>
      </c>
      <c r="N79" s="1652">
        <v>12</v>
      </c>
      <c r="O79" s="1693" t="s">
        <v>3400</v>
      </c>
      <c r="P79" s="1645" t="s">
        <v>7717</v>
      </c>
    </row>
    <row r="80" spans="1:16" ht="15" x14ac:dyDescent="0.25">
      <c r="A80" s="611">
        <v>5</v>
      </c>
      <c r="C80" s="1640" t="s">
        <v>3401</v>
      </c>
      <c r="D80" s="1641"/>
      <c r="E80" s="1642"/>
      <c r="F80" s="1653"/>
      <c r="G80" s="1692"/>
      <c r="H80" s="1653"/>
      <c r="I80" s="1692"/>
      <c r="J80" s="1653"/>
      <c r="K80" s="1692"/>
      <c r="L80" s="646" t="s">
        <v>3377</v>
      </c>
      <c r="M80" s="646" t="s">
        <v>3378</v>
      </c>
      <c r="N80" s="1652">
        <v>13</v>
      </c>
      <c r="O80" s="1693" t="s">
        <v>3402</v>
      </c>
      <c r="P80" s="1645" t="s">
        <v>7717</v>
      </c>
    </row>
    <row r="81" spans="1:16" ht="15" x14ac:dyDescent="0.25">
      <c r="A81" s="611">
        <v>5</v>
      </c>
      <c r="C81" s="1640" t="s">
        <v>3403</v>
      </c>
      <c r="D81" s="1641"/>
      <c r="E81" s="1642"/>
      <c r="F81" s="1653"/>
      <c r="G81" s="1692"/>
      <c r="H81" s="1653"/>
      <c r="I81" s="1692"/>
      <c r="J81" s="1653"/>
      <c r="K81" s="1692"/>
      <c r="L81" s="646" t="s">
        <v>3377</v>
      </c>
      <c r="M81" s="646" t="s">
        <v>3378</v>
      </c>
      <c r="N81" s="1652">
        <v>14</v>
      </c>
      <c r="O81" s="1693" t="s">
        <v>3404</v>
      </c>
      <c r="P81" s="1645" t="s">
        <v>7717</v>
      </c>
    </row>
    <row r="82" spans="1:16" ht="15" x14ac:dyDescent="0.25">
      <c r="A82" s="611">
        <v>4</v>
      </c>
      <c r="C82" s="1640" t="s">
        <v>3405</v>
      </c>
      <c r="D82" s="1641"/>
      <c r="E82" s="1642"/>
      <c r="F82" s="1653"/>
      <c r="G82" s="1692"/>
      <c r="H82" s="1653"/>
      <c r="I82" s="1692"/>
      <c r="J82" s="1652">
        <v>2</v>
      </c>
      <c r="K82" s="1706" t="s">
        <v>3406</v>
      </c>
      <c r="L82" s="646"/>
      <c r="M82" s="646"/>
      <c r="N82" s="1652"/>
      <c r="O82" s="1693"/>
      <c r="P82" s="1645"/>
    </row>
    <row r="83" spans="1:16" ht="15" x14ac:dyDescent="0.25">
      <c r="A83" s="611">
        <v>5</v>
      </c>
      <c r="C83" s="1640" t="s">
        <v>3407</v>
      </c>
      <c r="D83" s="1641"/>
      <c r="E83" s="1642"/>
      <c r="F83" s="1653"/>
      <c r="G83" s="1692"/>
      <c r="H83" s="1653"/>
      <c r="I83" s="1692"/>
      <c r="J83" s="1653"/>
      <c r="K83" s="1692"/>
      <c r="L83" s="642" t="s">
        <v>3377</v>
      </c>
      <c r="M83" s="642" t="s">
        <v>3378</v>
      </c>
      <c r="N83" s="1654">
        <v>1</v>
      </c>
      <c r="O83" s="1691" t="s">
        <v>3218</v>
      </c>
      <c r="P83" s="1643" t="s">
        <v>7717</v>
      </c>
    </row>
    <row r="84" spans="1:16" ht="15" x14ac:dyDescent="0.25">
      <c r="A84" s="611">
        <v>5</v>
      </c>
      <c r="C84" s="1640" t="s">
        <v>3408</v>
      </c>
      <c r="D84" s="1641"/>
      <c r="E84" s="1642"/>
      <c r="F84" s="1653"/>
      <c r="G84" s="1692"/>
      <c r="H84" s="1653"/>
      <c r="I84" s="1692"/>
      <c r="J84" s="1653"/>
      <c r="K84" s="1692"/>
      <c r="L84" s="646" t="s">
        <v>3377</v>
      </c>
      <c r="M84" s="646" t="s">
        <v>3378</v>
      </c>
      <c r="N84" s="1652">
        <v>2</v>
      </c>
      <c r="O84" s="1693" t="s">
        <v>3409</v>
      </c>
      <c r="P84" s="1645" t="s">
        <v>7717</v>
      </c>
    </row>
    <row r="85" spans="1:16" ht="15" x14ac:dyDescent="0.25">
      <c r="A85" s="611">
        <v>5</v>
      </c>
      <c r="C85" s="1640" t="s">
        <v>73</v>
      </c>
      <c r="D85" s="1641"/>
      <c r="E85" s="1642"/>
      <c r="F85" s="1653"/>
      <c r="G85" s="1692"/>
      <c r="H85" s="1653"/>
      <c r="I85" s="1692"/>
      <c r="J85" s="1653"/>
      <c r="K85" s="1692"/>
      <c r="L85" s="646" t="s">
        <v>3377</v>
      </c>
      <c r="M85" s="646" t="s">
        <v>3378</v>
      </c>
      <c r="N85" s="1652">
        <v>3</v>
      </c>
      <c r="O85" s="1693" t="s">
        <v>3410</v>
      </c>
      <c r="P85" s="1645" t="s">
        <v>7717</v>
      </c>
    </row>
    <row r="86" spans="1:16" ht="15" x14ac:dyDescent="0.25">
      <c r="A86" s="611">
        <v>5</v>
      </c>
      <c r="C86" s="1640" t="s">
        <v>3411</v>
      </c>
      <c r="D86" s="1641"/>
      <c r="E86" s="1642"/>
      <c r="F86" s="1653"/>
      <c r="G86" s="1692"/>
      <c r="H86" s="1653"/>
      <c r="I86" s="1692"/>
      <c r="J86" s="1653"/>
      <c r="K86" s="1692"/>
      <c r="L86" s="646" t="s">
        <v>3377</v>
      </c>
      <c r="M86" s="646" t="s">
        <v>3378</v>
      </c>
      <c r="N86" s="1652">
        <v>4</v>
      </c>
      <c r="O86" s="1693" t="s">
        <v>3412</v>
      </c>
      <c r="P86" s="1645" t="s">
        <v>7717</v>
      </c>
    </row>
    <row r="87" spans="1:16" ht="15" x14ac:dyDescent="0.25">
      <c r="A87" s="611">
        <v>5</v>
      </c>
      <c r="C87" s="1640" t="s">
        <v>3413</v>
      </c>
      <c r="D87" s="1641"/>
      <c r="E87" s="1642"/>
      <c r="F87" s="1653"/>
      <c r="G87" s="1692"/>
      <c r="H87" s="1653"/>
      <c r="I87" s="1692"/>
      <c r="J87" s="1653"/>
      <c r="K87" s="1692"/>
      <c r="L87" s="646" t="s">
        <v>3377</v>
      </c>
      <c r="M87" s="646" t="s">
        <v>3378</v>
      </c>
      <c r="N87" s="1652">
        <v>5</v>
      </c>
      <c r="O87" s="1693" t="s">
        <v>3414</v>
      </c>
      <c r="P87" s="1645" t="s">
        <v>7717</v>
      </c>
    </row>
    <row r="88" spans="1:16" ht="15" x14ac:dyDescent="0.25">
      <c r="A88" s="611">
        <v>5</v>
      </c>
      <c r="C88" s="1640" t="s">
        <v>74</v>
      </c>
      <c r="D88" s="1641"/>
      <c r="E88" s="1642"/>
      <c r="F88" s="1653"/>
      <c r="G88" s="1692"/>
      <c r="H88" s="1653"/>
      <c r="I88" s="1692"/>
      <c r="J88" s="1653"/>
      <c r="K88" s="1692"/>
      <c r="L88" s="646" t="s">
        <v>3377</v>
      </c>
      <c r="M88" s="646" t="s">
        <v>3378</v>
      </c>
      <c r="N88" s="1652">
        <v>6</v>
      </c>
      <c r="O88" s="1693" t="s">
        <v>3388</v>
      </c>
      <c r="P88" s="1645" t="s">
        <v>7717</v>
      </c>
    </row>
    <row r="89" spans="1:16" ht="15" x14ac:dyDescent="0.25">
      <c r="A89" s="611">
        <v>5</v>
      </c>
      <c r="C89" s="1640" t="s">
        <v>75</v>
      </c>
      <c r="D89" s="1641"/>
      <c r="E89" s="1642"/>
      <c r="F89" s="1653"/>
      <c r="G89" s="1692"/>
      <c r="H89" s="1653"/>
      <c r="I89" s="1692"/>
      <c r="J89" s="1653"/>
      <c r="K89" s="1692"/>
      <c r="L89" s="646" t="s">
        <v>3377</v>
      </c>
      <c r="M89" s="646" t="s">
        <v>3378</v>
      </c>
      <c r="N89" s="1652">
        <v>7</v>
      </c>
      <c r="O89" s="1693" t="s">
        <v>3390</v>
      </c>
      <c r="P89" s="1645" t="s">
        <v>7717</v>
      </c>
    </row>
    <row r="90" spans="1:16" ht="15" x14ac:dyDescent="0.25">
      <c r="A90" s="611">
        <v>5</v>
      </c>
      <c r="C90" s="1640" t="s">
        <v>76</v>
      </c>
      <c r="D90" s="1641"/>
      <c r="E90" s="1642"/>
      <c r="F90" s="1653"/>
      <c r="G90" s="1692"/>
      <c r="H90" s="1653"/>
      <c r="I90" s="1692"/>
      <c r="J90" s="1653"/>
      <c r="K90" s="1692"/>
      <c r="L90" s="646" t="s">
        <v>3377</v>
      </c>
      <c r="M90" s="646" t="s">
        <v>3378</v>
      </c>
      <c r="N90" s="1652">
        <v>8</v>
      </c>
      <c r="O90" s="1693" t="s">
        <v>3392</v>
      </c>
      <c r="P90" s="1645" t="s">
        <v>7717</v>
      </c>
    </row>
    <row r="91" spans="1:16" ht="15" x14ac:dyDescent="0.25">
      <c r="A91" s="611">
        <v>5</v>
      </c>
      <c r="C91" s="1640" t="s">
        <v>77</v>
      </c>
      <c r="D91" s="1641"/>
      <c r="E91" s="1642"/>
      <c r="F91" s="1653"/>
      <c r="G91" s="1692"/>
      <c r="H91" s="1653"/>
      <c r="I91" s="1692"/>
      <c r="J91" s="1653"/>
      <c r="K91" s="1692"/>
      <c r="L91" s="646" t="s">
        <v>3377</v>
      </c>
      <c r="M91" s="646" t="s">
        <v>3378</v>
      </c>
      <c r="N91" s="1652">
        <v>9</v>
      </c>
      <c r="O91" s="1693" t="s">
        <v>3415</v>
      </c>
      <c r="P91" s="1645" t="s">
        <v>7717</v>
      </c>
    </row>
    <row r="92" spans="1:16" ht="15" x14ac:dyDescent="0.25">
      <c r="A92" s="611">
        <v>5</v>
      </c>
      <c r="C92" s="1640" t="s">
        <v>78</v>
      </c>
      <c r="D92" s="1641"/>
      <c r="E92" s="1642"/>
      <c r="F92" s="1653"/>
      <c r="G92" s="1692"/>
      <c r="H92" s="1653"/>
      <c r="I92" s="1692"/>
      <c r="J92" s="1653"/>
      <c r="K92" s="1692"/>
      <c r="L92" s="646" t="s">
        <v>3377</v>
      </c>
      <c r="M92" s="646" t="s">
        <v>3378</v>
      </c>
      <c r="N92" s="1652">
        <v>10</v>
      </c>
      <c r="O92" s="1693" t="s">
        <v>3396</v>
      </c>
      <c r="P92" s="1645" t="s">
        <v>7717</v>
      </c>
    </row>
    <row r="93" spans="1:16" ht="15" x14ac:dyDescent="0.25">
      <c r="A93" s="611">
        <v>5</v>
      </c>
      <c r="C93" s="1640" t="s">
        <v>3416</v>
      </c>
      <c r="D93" s="1641"/>
      <c r="E93" s="1642"/>
      <c r="F93" s="1653"/>
      <c r="G93" s="1692"/>
      <c r="H93" s="1653"/>
      <c r="I93" s="1692"/>
      <c r="J93" s="1653"/>
      <c r="K93" s="1692"/>
      <c r="L93" s="646" t="s">
        <v>3377</v>
      </c>
      <c r="M93" s="646" t="s">
        <v>3378</v>
      </c>
      <c r="N93" s="1652">
        <v>11</v>
      </c>
      <c r="O93" s="1693" t="s">
        <v>3398</v>
      </c>
      <c r="P93" s="1645" t="s">
        <v>7717</v>
      </c>
    </row>
    <row r="94" spans="1:16" ht="15" x14ac:dyDescent="0.25">
      <c r="A94" s="611">
        <v>5</v>
      </c>
      <c r="C94" s="1640" t="s">
        <v>3417</v>
      </c>
      <c r="D94" s="1641"/>
      <c r="E94" s="1642"/>
      <c r="F94" s="1653"/>
      <c r="G94" s="1692"/>
      <c r="H94" s="1653"/>
      <c r="I94" s="1692"/>
      <c r="J94" s="1653"/>
      <c r="K94" s="1692"/>
      <c r="L94" s="646" t="s">
        <v>3377</v>
      </c>
      <c r="M94" s="646" t="s">
        <v>3378</v>
      </c>
      <c r="N94" s="1652">
        <v>12</v>
      </c>
      <c r="O94" s="1693" t="s">
        <v>3400</v>
      </c>
      <c r="P94" s="1645" t="s">
        <v>7717</v>
      </c>
    </row>
    <row r="95" spans="1:16" ht="15" x14ac:dyDescent="0.25">
      <c r="A95" s="611">
        <v>5</v>
      </c>
      <c r="C95" s="1640" t="s">
        <v>3418</v>
      </c>
      <c r="D95" s="1641"/>
      <c r="E95" s="1642"/>
      <c r="F95" s="1653"/>
      <c r="G95" s="1692"/>
      <c r="H95" s="1653"/>
      <c r="I95" s="1692"/>
      <c r="J95" s="1653"/>
      <c r="K95" s="1692"/>
      <c r="L95" s="646" t="s">
        <v>3377</v>
      </c>
      <c r="M95" s="646" t="s">
        <v>3378</v>
      </c>
      <c r="N95" s="1652">
        <v>13</v>
      </c>
      <c r="O95" s="1693" t="s">
        <v>3419</v>
      </c>
      <c r="P95" s="1645" t="s">
        <v>7717</v>
      </c>
    </row>
    <row r="96" spans="1:16" ht="15" x14ac:dyDescent="0.25">
      <c r="A96" s="611">
        <v>5</v>
      </c>
      <c r="C96" s="1640" t="s">
        <v>3420</v>
      </c>
      <c r="D96" s="1641"/>
      <c r="E96" s="1642"/>
      <c r="F96" s="1653"/>
      <c r="G96" s="1692"/>
      <c r="H96" s="1653"/>
      <c r="I96" s="1692"/>
      <c r="J96" s="1653"/>
      <c r="K96" s="1692"/>
      <c r="L96" s="646" t="s">
        <v>3377</v>
      </c>
      <c r="M96" s="646" t="s">
        <v>3378</v>
      </c>
      <c r="N96" s="1652">
        <v>14</v>
      </c>
      <c r="O96" s="1693" t="s">
        <v>3421</v>
      </c>
      <c r="P96" s="1645" t="s">
        <v>7717</v>
      </c>
    </row>
    <row r="97" spans="1:16" ht="15" x14ac:dyDescent="0.25">
      <c r="A97" s="611">
        <v>5</v>
      </c>
      <c r="C97" s="1640" t="s">
        <v>3422</v>
      </c>
      <c r="D97" s="1641"/>
      <c r="E97" s="1642"/>
      <c r="F97" s="1653"/>
      <c r="G97" s="1692"/>
      <c r="H97" s="1653"/>
      <c r="I97" s="1692"/>
      <c r="J97" s="1653"/>
      <c r="K97" s="1692"/>
      <c r="L97" s="646" t="s">
        <v>3377</v>
      </c>
      <c r="M97" s="646" t="s">
        <v>3378</v>
      </c>
      <c r="N97" s="1652">
        <v>15</v>
      </c>
      <c r="O97" s="1693" t="s">
        <v>3423</v>
      </c>
      <c r="P97" s="1645" t="s">
        <v>7717</v>
      </c>
    </row>
    <row r="98" spans="1:16" ht="15" x14ac:dyDescent="0.25">
      <c r="A98" s="611">
        <v>4</v>
      </c>
      <c r="C98" s="1640" t="s">
        <v>3424</v>
      </c>
      <c r="D98" s="1641"/>
      <c r="E98" s="1642"/>
      <c r="F98" s="1653"/>
      <c r="G98" s="1692"/>
      <c r="H98" s="1653"/>
      <c r="I98" s="1692"/>
      <c r="J98" s="1652">
        <v>3</v>
      </c>
      <c r="K98" s="1693" t="s">
        <v>3425</v>
      </c>
      <c r="L98" s="646"/>
      <c r="M98" s="646"/>
      <c r="N98" s="1652"/>
      <c r="O98" s="1693"/>
      <c r="P98" s="1645"/>
    </row>
    <row r="99" spans="1:16" ht="15" x14ac:dyDescent="0.25">
      <c r="A99" s="611">
        <v>5</v>
      </c>
      <c r="C99" s="1640" t="s">
        <v>79</v>
      </c>
      <c r="D99" s="1641"/>
      <c r="E99" s="1642"/>
      <c r="F99" s="1653"/>
      <c r="G99" s="1692"/>
      <c r="H99" s="1653"/>
      <c r="I99" s="1692"/>
      <c r="J99" s="1653"/>
      <c r="K99" s="1692"/>
      <c r="L99" s="642" t="s">
        <v>3377</v>
      </c>
      <c r="M99" s="642" t="s">
        <v>3323</v>
      </c>
      <c r="N99" s="1654">
        <v>1</v>
      </c>
      <c r="O99" s="1691" t="s">
        <v>3426</v>
      </c>
      <c r="P99" s="1643" t="s">
        <v>7717</v>
      </c>
    </row>
    <row r="100" spans="1:16" ht="15" x14ac:dyDescent="0.25">
      <c r="A100" s="611">
        <v>5</v>
      </c>
      <c r="C100" s="1640" t="s">
        <v>3427</v>
      </c>
      <c r="D100" s="1641"/>
      <c r="E100" s="1642"/>
      <c r="F100" s="1653"/>
      <c r="G100" s="1692"/>
      <c r="H100" s="1653"/>
      <c r="I100" s="1692"/>
      <c r="J100" s="1653"/>
      <c r="K100" s="1692"/>
      <c r="L100" s="646" t="s">
        <v>3377</v>
      </c>
      <c r="M100" s="646" t="s">
        <v>3323</v>
      </c>
      <c r="N100" s="1652">
        <v>2</v>
      </c>
      <c r="O100" s="1693" t="s">
        <v>3428</v>
      </c>
      <c r="P100" s="1645" t="s">
        <v>7717</v>
      </c>
    </row>
    <row r="101" spans="1:16" ht="15" x14ac:dyDescent="0.25">
      <c r="A101" s="611">
        <v>5</v>
      </c>
      <c r="C101" s="1640" t="s">
        <v>3429</v>
      </c>
      <c r="D101" s="1641"/>
      <c r="E101" s="1642"/>
      <c r="F101" s="1653"/>
      <c r="G101" s="1692"/>
      <c r="H101" s="1653"/>
      <c r="I101" s="1692"/>
      <c r="J101" s="1653"/>
      <c r="K101" s="1692"/>
      <c r="L101" s="646" t="s">
        <v>3377</v>
      </c>
      <c r="M101" s="646" t="s">
        <v>3323</v>
      </c>
      <c r="N101" s="1652">
        <v>3</v>
      </c>
      <c r="O101" s="1693" t="s">
        <v>3430</v>
      </c>
      <c r="P101" s="1645" t="s">
        <v>7717</v>
      </c>
    </row>
    <row r="102" spans="1:16" ht="15" x14ac:dyDescent="0.25">
      <c r="A102" s="611">
        <v>4</v>
      </c>
      <c r="C102" s="1640" t="s">
        <v>80</v>
      </c>
      <c r="D102" s="1641"/>
      <c r="E102" s="1642"/>
      <c r="F102" s="1653"/>
      <c r="G102" s="1692"/>
      <c r="H102" s="1653"/>
      <c r="I102" s="1692"/>
      <c r="J102" s="1652">
        <v>4</v>
      </c>
      <c r="K102" s="1693" t="s">
        <v>3431</v>
      </c>
      <c r="L102" s="646"/>
      <c r="M102" s="646"/>
      <c r="N102" s="1652"/>
      <c r="O102" s="1693"/>
      <c r="P102" s="1645"/>
    </row>
    <row r="103" spans="1:16" ht="15" x14ac:dyDescent="0.25">
      <c r="A103" s="611">
        <v>5</v>
      </c>
      <c r="C103" s="1640" t="s">
        <v>3432</v>
      </c>
      <c r="D103" s="1641"/>
      <c r="E103" s="1642"/>
      <c r="F103" s="1653"/>
      <c r="G103" s="1692"/>
      <c r="H103" s="1653"/>
      <c r="I103" s="1692"/>
      <c r="J103" s="1653"/>
      <c r="K103" s="1692"/>
      <c r="L103" s="642" t="s">
        <v>3377</v>
      </c>
      <c r="M103" s="642" t="s">
        <v>3378</v>
      </c>
      <c r="N103" s="1654">
        <v>1</v>
      </c>
      <c r="O103" s="1691" t="s">
        <v>3433</v>
      </c>
      <c r="P103" s="1643" t="s">
        <v>7717</v>
      </c>
    </row>
    <row r="104" spans="1:16" ht="15" x14ac:dyDescent="0.25">
      <c r="A104" s="611">
        <v>4</v>
      </c>
      <c r="C104" s="1640" t="s">
        <v>81</v>
      </c>
      <c r="D104" s="1641"/>
      <c r="E104" s="1642"/>
      <c r="F104" s="1653"/>
      <c r="G104" s="1692"/>
      <c r="H104" s="1653"/>
      <c r="I104" s="1692"/>
      <c r="J104" s="1652">
        <v>5</v>
      </c>
      <c r="K104" s="1693" t="s">
        <v>3434</v>
      </c>
      <c r="L104" s="646"/>
      <c r="M104" s="646"/>
      <c r="N104" s="1652"/>
      <c r="O104" s="1693"/>
      <c r="P104" s="1645"/>
    </row>
    <row r="105" spans="1:16" ht="15" x14ac:dyDescent="0.25">
      <c r="A105" s="611">
        <v>5</v>
      </c>
      <c r="C105" s="1640" t="s">
        <v>3435</v>
      </c>
      <c r="D105" s="1641"/>
      <c r="E105" s="1642"/>
      <c r="F105" s="1653"/>
      <c r="G105" s="1692"/>
      <c r="H105" s="1653"/>
      <c r="I105" s="1692"/>
      <c r="J105" s="1653"/>
      <c r="K105" s="1692"/>
      <c r="L105" s="642" t="s">
        <v>3377</v>
      </c>
      <c r="M105" s="642" t="s">
        <v>3378</v>
      </c>
      <c r="N105" s="1654">
        <v>1</v>
      </c>
      <c r="O105" s="1691" t="s">
        <v>3436</v>
      </c>
      <c r="P105" s="1643" t="s">
        <v>7717</v>
      </c>
    </row>
    <row r="106" spans="1:16" ht="15" x14ac:dyDescent="0.25">
      <c r="A106" s="611">
        <v>5</v>
      </c>
      <c r="C106" s="1640" t="s">
        <v>3437</v>
      </c>
      <c r="D106" s="1641"/>
      <c r="E106" s="1642"/>
      <c r="F106" s="1653"/>
      <c r="G106" s="1692"/>
      <c r="H106" s="1653"/>
      <c r="I106" s="1692"/>
      <c r="J106" s="1653"/>
      <c r="K106" s="1692"/>
      <c r="L106" s="646" t="s">
        <v>3377</v>
      </c>
      <c r="M106" s="646" t="s">
        <v>3378</v>
      </c>
      <c r="N106" s="1652">
        <v>2</v>
      </c>
      <c r="O106" s="1693" t="s">
        <v>3438</v>
      </c>
      <c r="P106" s="1645" t="s">
        <v>7717</v>
      </c>
    </row>
    <row r="107" spans="1:16" ht="15" x14ac:dyDescent="0.25">
      <c r="A107" s="611">
        <v>4</v>
      </c>
      <c r="C107" s="1640" t="s">
        <v>3439</v>
      </c>
      <c r="D107" s="1641"/>
      <c r="E107" s="1642"/>
      <c r="F107" s="1653"/>
      <c r="G107" s="1692"/>
      <c r="H107" s="1653"/>
      <c r="I107" s="1692"/>
      <c r="J107" s="1652">
        <v>6</v>
      </c>
      <c r="K107" s="1693" t="s">
        <v>3440</v>
      </c>
      <c r="L107" s="646" t="s">
        <v>3377</v>
      </c>
      <c r="M107" s="646" t="s">
        <v>3378</v>
      </c>
      <c r="N107" s="1652"/>
      <c r="O107" s="1693"/>
      <c r="P107" s="1645" t="s">
        <v>7717</v>
      </c>
    </row>
    <row r="108" spans="1:16" ht="15" x14ac:dyDescent="0.25">
      <c r="A108" s="611">
        <v>4</v>
      </c>
      <c r="C108" s="1640" t="s">
        <v>3441</v>
      </c>
      <c r="D108" s="1641"/>
      <c r="E108" s="1642"/>
      <c r="F108" s="1653"/>
      <c r="G108" s="1692"/>
      <c r="H108" s="1653"/>
      <c r="I108" s="1692"/>
      <c r="J108" s="1652">
        <v>7</v>
      </c>
      <c r="K108" s="1693" t="s">
        <v>3442</v>
      </c>
      <c r="L108" s="646" t="s">
        <v>3377</v>
      </c>
      <c r="M108" s="646" t="s">
        <v>3378</v>
      </c>
      <c r="N108" s="1652"/>
      <c r="O108" s="1693"/>
      <c r="P108" s="1645" t="s">
        <v>7717</v>
      </c>
    </row>
    <row r="109" spans="1:16" ht="15" x14ac:dyDescent="0.25">
      <c r="A109" s="611">
        <v>4</v>
      </c>
      <c r="C109" s="1640" t="s">
        <v>3443</v>
      </c>
      <c r="D109" s="1641"/>
      <c r="E109" s="1642"/>
      <c r="F109" s="1653"/>
      <c r="G109" s="1692"/>
      <c r="H109" s="1653"/>
      <c r="I109" s="1692"/>
      <c r="J109" s="1652">
        <v>8</v>
      </c>
      <c r="K109" s="1693" t="s">
        <v>3444</v>
      </c>
      <c r="L109" s="646" t="s">
        <v>3377</v>
      </c>
      <c r="M109" s="646" t="s">
        <v>3378</v>
      </c>
      <c r="N109" s="1652"/>
      <c r="O109" s="1693"/>
      <c r="P109" s="1645" t="s">
        <v>7717</v>
      </c>
    </row>
    <row r="110" spans="1:16" ht="15" x14ac:dyDescent="0.25">
      <c r="A110" s="611">
        <v>4</v>
      </c>
      <c r="C110" s="1640" t="s">
        <v>3445</v>
      </c>
      <c r="D110" s="1641"/>
      <c r="E110" s="1642"/>
      <c r="F110" s="1653"/>
      <c r="G110" s="1692"/>
      <c r="H110" s="1653"/>
      <c r="I110" s="1692"/>
      <c r="J110" s="1652">
        <v>9</v>
      </c>
      <c r="K110" s="1693" t="s">
        <v>3446</v>
      </c>
      <c r="L110" s="646"/>
      <c r="M110" s="646"/>
      <c r="N110" s="1652"/>
      <c r="O110" s="1693"/>
      <c r="P110" s="1645"/>
    </row>
    <row r="111" spans="1:16" ht="15" x14ac:dyDescent="0.25">
      <c r="A111" s="611">
        <v>5</v>
      </c>
      <c r="C111" s="1640" t="s">
        <v>3447</v>
      </c>
      <c r="D111" s="1641"/>
      <c r="E111" s="1642"/>
      <c r="F111" s="1653"/>
      <c r="G111" s="1692"/>
      <c r="H111" s="1653"/>
      <c r="I111" s="1692"/>
      <c r="J111" s="1653"/>
      <c r="K111" s="1692"/>
      <c r="L111" s="642" t="s">
        <v>3339</v>
      </c>
      <c r="M111" s="642" t="s">
        <v>3339</v>
      </c>
      <c r="N111" s="1654">
        <v>1</v>
      </c>
      <c r="O111" s="1705" t="s">
        <v>3448</v>
      </c>
      <c r="P111" s="1650" t="s">
        <v>7717</v>
      </c>
    </row>
    <row r="112" spans="1:16" ht="15" x14ac:dyDescent="0.25">
      <c r="A112" s="611">
        <v>5</v>
      </c>
      <c r="C112" s="1640" t="s">
        <v>3449</v>
      </c>
      <c r="D112" s="1641"/>
      <c r="E112" s="1642"/>
      <c r="F112" s="1653"/>
      <c r="G112" s="1692"/>
      <c r="H112" s="1653"/>
      <c r="I112" s="1692"/>
      <c r="J112" s="1653"/>
      <c r="K112" s="1692"/>
      <c r="L112" s="646" t="s">
        <v>3339</v>
      </c>
      <c r="M112" s="646" t="s">
        <v>3339</v>
      </c>
      <c r="N112" s="1652">
        <v>2</v>
      </c>
      <c r="O112" s="1706" t="s">
        <v>3450</v>
      </c>
      <c r="P112" s="1651" t="s">
        <v>7717</v>
      </c>
    </row>
    <row r="113" spans="1:16" ht="15" x14ac:dyDescent="0.25">
      <c r="A113" s="611">
        <v>5</v>
      </c>
      <c r="C113" s="1640" t="s">
        <v>3451</v>
      </c>
      <c r="D113" s="1641"/>
      <c r="E113" s="1642"/>
      <c r="F113" s="1653"/>
      <c r="G113" s="1692"/>
      <c r="H113" s="1653"/>
      <c r="I113" s="1692"/>
      <c r="J113" s="1653"/>
      <c r="K113" s="1692"/>
      <c r="L113" s="646" t="s">
        <v>3339</v>
      </c>
      <c r="M113" s="646" t="s">
        <v>3339</v>
      </c>
      <c r="N113" s="1652">
        <v>3</v>
      </c>
      <c r="O113" s="1706" t="s">
        <v>3452</v>
      </c>
      <c r="P113" s="1651" t="s">
        <v>7717</v>
      </c>
    </row>
    <row r="114" spans="1:16" ht="15" x14ac:dyDescent="0.25">
      <c r="A114" s="611">
        <v>5</v>
      </c>
      <c r="C114" s="1640" t="s">
        <v>3453</v>
      </c>
      <c r="D114" s="1641"/>
      <c r="E114" s="1642"/>
      <c r="F114" s="1653"/>
      <c r="G114" s="1692"/>
      <c r="H114" s="1653"/>
      <c r="I114" s="1692"/>
      <c r="J114" s="1653"/>
      <c r="K114" s="1692"/>
      <c r="L114" s="646" t="s">
        <v>3339</v>
      </c>
      <c r="M114" s="646" t="s">
        <v>3339</v>
      </c>
      <c r="N114" s="1652">
        <v>4</v>
      </c>
      <c r="O114" s="1706" t="s">
        <v>3454</v>
      </c>
      <c r="P114" s="1651" t="s">
        <v>7717</v>
      </c>
    </row>
    <row r="115" spans="1:16" ht="15" x14ac:dyDescent="0.25">
      <c r="A115" s="611">
        <v>3</v>
      </c>
      <c r="C115" s="1640" t="s">
        <v>3455</v>
      </c>
      <c r="D115" s="1641"/>
      <c r="E115" s="1642"/>
      <c r="F115" s="1653"/>
      <c r="G115" s="1692"/>
      <c r="H115" s="1652">
        <v>3</v>
      </c>
      <c r="I115" s="1693" t="s">
        <v>3081</v>
      </c>
      <c r="J115" s="1652"/>
      <c r="K115" s="1693"/>
      <c r="L115" s="646"/>
      <c r="M115" s="646"/>
      <c r="N115" s="1652"/>
      <c r="O115" s="1693"/>
      <c r="P115" s="1645"/>
    </row>
    <row r="116" spans="1:16" ht="15" x14ac:dyDescent="0.25">
      <c r="A116" s="611">
        <v>4</v>
      </c>
      <c r="C116" s="1640" t="s">
        <v>3456</v>
      </c>
      <c r="D116" s="1641"/>
      <c r="E116" s="1642"/>
      <c r="F116" s="1653"/>
      <c r="G116" s="1692"/>
      <c r="H116" s="1653"/>
      <c r="I116" s="1692"/>
      <c r="J116" s="1654">
        <v>1</v>
      </c>
      <c r="K116" s="1705" t="s">
        <v>3079</v>
      </c>
      <c r="L116" s="642" t="s">
        <v>3377</v>
      </c>
      <c r="M116" s="642" t="s">
        <v>3378</v>
      </c>
      <c r="N116" s="1654"/>
      <c r="O116" s="1691"/>
      <c r="P116" s="1643" t="s">
        <v>7730</v>
      </c>
    </row>
    <row r="117" spans="1:16" ht="15" x14ac:dyDescent="0.25">
      <c r="A117" s="611">
        <v>4</v>
      </c>
      <c r="C117" s="1640" t="s">
        <v>3457</v>
      </c>
      <c r="D117" s="1641"/>
      <c r="E117" s="1642"/>
      <c r="F117" s="1653"/>
      <c r="G117" s="1692"/>
      <c r="H117" s="1653"/>
      <c r="I117" s="1692"/>
      <c r="J117" s="1652">
        <v>2</v>
      </c>
      <c r="K117" s="1706" t="s">
        <v>3078</v>
      </c>
      <c r="L117" s="646" t="s">
        <v>3377</v>
      </c>
      <c r="M117" s="646" t="s">
        <v>3378</v>
      </c>
      <c r="N117" s="1652"/>
      <c r="O117" s="1693"/>
      <c r="P117" s="1645" t="s">
        <v>7730</v>
      </c>
    </row>
    <row r="118" spans="1:16" ht="15" x14ac:dyDescent="0.25">
      <c r="A118" s="611">
        <v>4</v>
      </c>
      <c r="C118" s="1640" t="s">
        <v>3458</v>
      </c>
      <c r="D118" s="1641"/>
      <c r="E118" s="1642"/>
      <c r="F118" s="1653"/>
      <c r="G118" s="1692"/>
      <c r="H118" s="1653"/>
      <c r="I118" s="1692"/>
      <c r="J118" s="1652">
        <v>3</v>
      </c>
      <c r="K118" s="1706" t="s">
        <v>3077</v>
      </c>
      <c r="L118" s="646" t="s">
        <v>3377</v>
      </c>
      <c r="M118" s="646" t="s">
        <v>3378</v>
      </c>
      <c r="N118" s="1652"/>
      <c r="O118" s="1693"/>
      <c r="P118" s="1645" t="s">
        <v>7730</v>
      </c>
    </row>
    <row r="119" spans="1:16" ht="15" x14ac:dyDescent="0.25">
      <c r="A119" s="611">
        <v>3</v>
      </c>
      <c r="C119" s="1640" t="s">
        <v>3459</v>
      </c>
      <c r="D119" s="1641"/>
      <c r="E119" s="1642"/>
      <c r="F119" s="1653"/>
      <c r="G119" s="1692"/>
      <c r="H119" s="1652">
        <v>4</v>
      </c>
      <c r="I119" s="1693" t="s">
        <v>3075</v>
      </c>
      <c r="J119" s="1652"/>
      <c r="K119" s="1693"/>
      <c r="L119" s="646"/>
      <c r="M119" s="646"/>
      <c r="N119" s="1652"/>
      <c r="O119" s="1693"/>
      <c r="P119" s="1645"/>
    </row>
    <row r="120" spans="1:16" ht="15" x14ac:dyDescent="0.25">
      <c r="A120" s="611">
        <v>4</v>
      </c>
      <c r="C120" s="1640" t="s">
        <v>3460</v>
      </c>
      <c r="D120" s="1641"/>
      <c r="E120" s="1642"/>
      <c r="F120" s="1653"/>
      <c r="G120" s="1692"/>
      <c r="H120" s="1653"/>
      <c r="I120" s="1692"/>
      <c r="J120" s="1654">
        <v>1</v>
      </c>
      <c r="K120" s="1691" t="s">
        <v>3461</v>
      </c>
      <c r="L120" s="642"/>
      <c r="M120" s="642"/>
      <c r="N120" s="1654"/>
      <c r="O120" s="1691"/>
      <c r="P120" s="1643"/>
    </row>
    <row r="121" spans="1:16" ht="15" x14ac:dyDescent="0.25">
      <c r="A121" s="611">
        <v>5</v>
      </c>
      <c r="C121" s="1640" t="s">
        <v>86</v>
      </c>
      <c r="D121" s="1641"/>
      <c r="E121" s="1642"/>
      <c r="F121" s="1653"/>
      <c r="G121" s="1692"/>
      <c r="H121" s="1653"/>
      <c r="I121" s="1692"/>
      <c r="J121" s="1653"/>
      <c r="K121" s="1692"/>
      <c r="L121" s="642" t="s">
        <v>3363</v>
      </c>
      <c r="M121" s="642" t="s">
        <v>3378</v>
      </c>
      <c r="N121" s="1654">
        <v>1</v>
      </c>
      <c r="O121" s="1691" t="s">
        <v>3462</v>
      </c>
      <c r="P121" s="1643" t="s">
        <v>7721</v>
      </c>
    </row>
    <row r="122" spans="1:16" ht="15" x14ac:dyDescent="0.25">
      <c r="A122" s="611">
        <v>5</v>
      </c>
      <c r="C122" s="1640" t="s">
        <v>3463</v>
      </c>
      <c r="D122" s="1641"/>
      <c r="E122" s="1642"/>
      <c r="F122" s="1653"/>
      <c r="G122" s="1692"/>
      <c r="H122" s="1653"/>
      <c r="I122" s="1692"/>
      <c r="J122" s="1653"/>
      <c r="K122" s="1692"/>
      <c r="L122" s="646" t="s">
        <v>3363</v>
      </c>
      <c r="M122" s="646" t="s">
        <v>3378</v>
      </c>
      <c r="N122" s="1652">
        <v>2</v>
      </c>
      <c r="O122" s="1693" t="s">
        <v>3218</v>
      </c>
      <c r="P122" s="1645" t="s">
        <v>7721</v>
      </c>
    </row>
    <row r="123" spans="1:16" ht="15" x14ac:dyDescent="0.25">
      <c r="A123" s="611">
        <v>5</v>
      </c>
      <c r="C123" s="1640" t="s">
        <v>87</v>
      </c>
      <c r="D123" s="1641"/>
      <c r="E123" s="1642"/>
      <c r="F123" s="1653"/>
      <c r="G123" s="1692"/>
      <c r="H123" s="1653"/>
      <c r="I123" s="1692"/>
      <c r="J123" s="1653"/>
      <c r="K123" s="1707"/>
      <c r="L123" s="646" t="s">
        <v>3363</v>
      </c>
      <c r="M123" s="646" t="s">
        <v>3378</v>
      </c>
      <c r="N123" s="1652">
        <v>3</v>
      </c>
      <c r="O123" s="1693" t="s">
        <v>3464</v>
      </c>
      <c r="P123" s="1645" t="s">
        <v>7721</v>
      </c>
    </row>
    <row r="124" spans="1:16" ht="15" x14ac:dyDescent="0.25">
      <c r="A124" s="611">
        <v>5</v>
      </c>
      <c r="C124" s="1640" t="s">
        <v>88</v>
      </c>
      <c r="D124" s="1641"/>
      <c r="E124" s="1642"/>
      <c r="F124" s="1653"/>
      <c r="G124" s="1692"/>
      <c r="H124" s="1653"/>
      <c r="I124" s="1692"/>
      <c r="J124" s="1653"/>
      <c r="K124" s="1692"/>
      <c r="L124" s="646" t="s">
        <v>3363</v>
      </c>
      <c r="M124" s="646" t="s">
        <v>3378</v>
      </c>
      <c r="N124" s="1652">
        <v>4</v>
      </c>
      <c r="O124" s="1693" t="s">
        <v>3386</v>
      </c>
      <c r="P124" s="1645" t="s">
        <v>7721</v>
      </c>
    </row>
    <row r="125" spans="1:16" ht="15" x14ac:dyDescent="0.25">
      <c r="A125" s="611">
        <v>5</v>
      </c>
      <c r="C125" s="1640" t="s">
        <v>89</v>
      </c>
      <c r="D125" s="1641"/>
      <c r="E125" s="1642"/>
      <c r="F125" s="1653"/>
      <c r="G125" s="1692"/>
      <c r="H125" s="1653"/>
      <c r="I125" s="1692"/>
      <c r="J125" s="1653"/>
      <c r="K125" s="1692"/>
      <c r="L125" s="646" t="s">
        <v>3363</v>
      </c>
      <c r="M125" s="646" t="s">
        <v>3378</v>
      </c>
      <c r="N125" s="1652">
        <v>5</v>
      </c>
      <c r="O125" s="1693" t="s">
        <v>3465</v>
      </c>
      <c r="P125" s="1645" t="s">
        <v>7721</v>
      </c>
    </row>
    <row r="126" spans="1:16" ht="15" x14ac:dyDescent="0.25">
      <c r="A126" s="611">
        <v>5</v>
      </c>
      <c r="C126" s="1640" t="s">
        <v>3466</v>
      </c>
      <c r="D126" s="1641"/>
      <c r="E126" s="1642"/>
      <c r="F126" s="1653"/>
      <c r="G126" s="1692"/>
      <c r="H126" s="1653"/>
      <c r="I126" s="1692"/>
      <c r="J126" s="1653"/>
      <c r="K126" s="1692"/>
      <c r="L126" s="646" t="s">
        <v>3363</v>
      </c>
      <c r="M126" s="646" t="s">
        <v>3378</v>
      </c>
      <c r="N126" s="1652">
        <v>6</v>
      </c>
      <c r="O126" s="1693" t="s">
        <v>3467</v>
      </c>
      <c r="P126" s="1645" t="s">
        <v>7721</v>
      </c>
    </row>
    <row r="127" spans="1:16" ht="15" x14ac:dyDescent="0.25">
      <c r="A127" s="611">
        <v>4</v>
      </c>
      <c r="C127" s="1640" t="s">
        <v>3468</v>
      </c>
      <c r="D127" s="1641"/>
      <c r="E127" s="1642"/>
      <c r="F127" s="1653"/>
      <c r="G127" s="1692"/>
      <c r="H127" s="1653"/>
      <c r="I127" s="1692"/>
      <c r="J127" s="1652">
        <v>2</v>
      </c>
      <c r="K127" s="1693" t="s">
        <v>3469</v>
      </c>
      <c r="L127" s="646" t="s">
        <v>3323</v>
      </c>
      <c r="M127" s="646" t="s">
        <v>3323</v>
      </c>
      <c r="N127" s="1652"/>
      <c r="O127" s="1693"/>
      <c r="P127" s="1645" t="s">
        <v>7721</v>
      </c>
    </row>
    <row r="128" spans="1:16" ht="15" x14ac:dyDescent="0.25">
      <c r="A128" s="611">
        <v>4</v>
      </c>
      <c r="C128" s="1640" t="s">
        <v>3471</v>
      </c>
      <c r="D128" s="1641"/>
      <c r="E128" s="1642"/>
      <c r="F128" s="1653"/>
      <c r="G128" s="1692"/>
      <c r="H128" s="1653"/>
      <c r="I128" s="1692"/>
      <c r="J128" s="1652">
        <v>3</v>
      </c>
      <c r="K128" s="1693" t="s">
        <v>2288</v>
      </c>
      <c r="L128" s="646" t="s">
        <v>3323</v>
      </c>
      <c r="M128" s="646" t="s">
        <v>3323</v>
      </c>
      <c r="N128" s="1652"/>
      <c r="O128" s="1693"/>
      <c r="P128" s="1645" t="s">
        <v>7721</v>
      </c>
    </row>
    <row r="129" spans="1:16" ht="15" x14ac:dyDescent="0.25">
      <c r="A129" s="611">
        <v>4</v>
      </c>
      <c r="C129" s="1640" t="s">
        <v>3472</v>
      </c>
      <c r="D129" s="1641"/>
      <c r="E129" s="1642"/>
      <c r="F129" s="1653"/>
      <c r="G129" s="1692"/>
      <c r="H129" s="1653"/>
      <c r="I129" s="1692"/>
      <c r="J129" s="1652">
        <v>4</v>
      </c>
      <c r="K129" s="1693" t="s">
        <v>3473</v>
      </c>
      <c r="L129" s="646" t="s">
        <v>3323</v>
      </c>
      <c r="M129" s="646" t="s">
        <v>3323</v>
      </c>
      <c r="N129" s="1652"/>
      <c r="O129" s="1693"/>
      <c r="P129" s="1645" t="s">
        <v>7721</v>
      </c>
    </row>
    <row r="130" spans="1:16" ht="15" x14ac:dyDescent="0.25">
      <c r="A130" s="611">
        <v>3</v>
      </c>
      <c r="C130" s="1640" t="s">
        <v>3474</v>
      </c>
      <c r="D130" s="1641"/>
      <c r="E130" s="1642"/>
      <c r="F130" s="1653"/>
      <c r="G130" s="1692"/>
      <c r="H130" s="1652">
        <v>5</v>
      </c>
      <c r="I130" s="1693" t="s">
        <v>3068</v>
      </c>
      <c r="J130" s="1652"/>
      <c r="K130" s="1693"/>
      <c r="L130" s="646"/>
      <c r="M130" s="646"/>
      <c r="N130" s="1652"/>
      <c r="O130" s="1693"/>
      <c r="P130" s="1645"/>
    </row>
    <row r="131" spans="1:16" ht="15" x14ac:dyDescent="0.25">
      <c r="A131" s="611">
        <v>4</v>
      </c>
      <c r="C131" s="1640" t="s">
        <v>3475</v>
      </c>
      <c r="D131" s="1641"/>
      <c r="E131" s="1642"/>
      <c r="F131" s="1653"/>
      <c r="G131" s="1692"/>
      <c r="H131" s="1653"/>
      <c r="I131" s="1692"/>
      <c r="J131" s="1654">
        <v>1</v>
      </c>
      <c r="K131" s="1705" t="s">
        <v>1291</v>
      </c>
      <c r="L131" s="642"/>
      <c r="M131" s="642"/>
      <c r="N131" s="1654"/>
      <c r="O131" s="1691"/>
      <c r="P131" s="1643"/>
    </row>
    <row r="132" spans="1:16" ht="15" x14ac:dyDescent="0.25">
      <c r="A132" s="611">
        <v>5</v>
      </c>
      <c r="C132" s="1640" t="s">
        <v>91</v>
      </c>
      <c r="D132" s="1641"/>
      <c r="E132" s="1642"/>
      <c r="F132" s="1653"/>
      <c r="G132" s="1692"/>
      <c r="H132" s="1653"/>
      <c r="I132" s="1692"/>
      <c r="J132" s="1653"/>
      <c r="K132" s="1707"/>
      <c r="L132" s="642" t="s">
        <v>3482</v>
      </c>
      <c r="M132" s="642" t="s">
        <v>3323</v>
      </c>
      <c r="N132" s="1654">
        <v>1</v>
      </c>
      <c r="O132" s="1705" t="s">
        <v>3476</v>
      </c>
      <c r="P132" s="1643" t="s">
        <v>7717</v>
      </c>
    </row>
    <row r="133" spans="1:16" ht="15" x14ac:dyDescent="0.25">
      <c r="A133" s="611">
        <v>5</v>
      </c>
      <c r="C133" s="1640" t="s">
        <v>92</v>
      </c>
      <c r="D133" s="1641"/>
      <c r="E133" s="1642"/>
      <c r="F133" s="1653"/>
      <c r="G133" s="1692"/>
      <c r="H133" s="1653"/>
      <c r="I133" s="1692"/>
      <c r="J133" s="1653"/>
      <c r="K133" s="1707"/>
      <c r="L133" s="646" t="s">
        <v>3482</v>
      </c>
      <c r="M133" s="646" t="s">
        <v>3323</v>
      </c>
      <c r="N133" s="1652">
        <v>2</v>
      </c>
      <c r="O133" s="1706" t="s">
        <v>3477</v>
      </c>
      <c r="P133" s="1645" t="s">
        <v>7717</v>
      </c>
    </row>
    <row r="134" spans="1:16" ht="15" x14ac:dyDescent="0.25">
      <c r="A134" s="611">
        <v>5</v>
      </c>
      <c r="C134" s="1640" t="s">
        <v>93</v>
      </c>
      <c r="D134" s="1641"/>
      <c r="E134" s="1642"/>
      <c r="F134" s="1653"/>
      <c r="G134" s="1692"/>
      <c r="H134" s="1653"/>
      <c r="I134" s="1692"/>
      <c r="J134" s="1653"/>
      <c r="K134" s="1707"/>
      <c r="L134" s="646" t="s">
        <v>3482</v>
      </c>
      <c r="M134" s="646" t="s">
        <v>3323</v>
      </c>
      <c r="N134" s="1652">
        <v>3</v>
      </c>
      <c r="O134" s="1706" t="s">
        <v>3478</v>
      </c>
      <c r="P134" s="1645" t="s">
        <v>7717</v>
      </c>
    </row>
    <row r="135" spans="1:16" ht="15" x14ac:dyDescent="0.25">
      <c r="A135" s="611">
        <v>5</v>
      </c>
      <c r="C135" s="1640" t="s">
        <v>94</v>
      </c>
      <c r="D135" s="1641"/>
      <c r="E135" s="1642"/>
      <c r="F135" s="1653"/>
      <c r="G135" s="1692"/>
      <c r="H135" s="1653"/>
      <c r="I135" s="1692"/>
      <c r="J135" s="1653"/>
      <c r="K135" s="1707"/>
      <c r="L135" s="646" t="s">
        <v>3482</v>
      </c>
      <c r="M135" s="646" t="s">
        <v>3323</v>
      </c>
      <c r="N135" s="1652">
        <v>4</v>
      </c>
      <c r="O135" s="1706" t="s">
        <v>3479</v>
      </c>
      <c r="P135" s="1645" t="s">
        <v>7717</v>
      </c>
    </row>
    <row r="136" spans="1:16" ht="15" x14ac:dyDescent="0.25">
      <c r="A136" s="611">
        <v>4</v>
      </c>
      <c r="C136" s="1640" t="s">
        <v>3480</v>
      </c>
      <c r="D136" s="1641"/>
      <c r="E136" s="1642"/>
      <c r="F136" s="1653"/>
      <c r="G136" s="1692"/>
      <c r="H136" s="1653"/>
      <c r="I136" s="1692"/>
      <c r="J136" s="1652">
        <v>2</v>
      </c>
      <c r="K136" s="1706" t="s">
        <v>3066</v>
      </c>
      <c r="L136" s="646" t="s">
        <v>3323</v>
      </c>
      <c r="M136" s="646" t="s">
        <v>3323</v>
      </c>
      <c r="N136" s="1652"/>
      <c r="O136" s="1693"/>
      <c r="P136" s="1645" t="s">
        <v>7717</v>
      </c>
    </row>
    <row r="137" spans="1:16" ht="15" x14ac:dyDescent="0.25">
      <c r="A137" s="611">
        <v>4</v>
      </c>
      <c r="C137" s="1640" t="s">
        <v>3481</v>
      </c>
      <c r="D137" s="1641"/>
      <c r="E137" s="1642"/>
      <c r="F137" s="1653"/>
      <c r="G137" s="1692"/>
      <c r="H137" s="1653"/>
      <c r="I137" s="1692"/>
      <c r="J137" s="1652">
        <v>3</v>
      </c>
      <c r="K137" s="1706" t="s">
        <v>3065</v>
      </c>
      <c r="L137" s="646" t="s">
        <v>3482</v>
      </c>
      <c r="M137" s="646" t="s">
        <v>3323</v>
      </c>
      <c r="N137" s="1652"/>
      <c r="O137" s="1693"/>
      <c r="P137" s="1645" t="s">
        <v>7717</v>
      </c>
    </row>
    <row r="138" spans="1:16" ht="15" x14ac:dyDescent="0.25">
      <c r="A138" s="611">
        <v>4</v>
      </c>
      <c r="C138" s="1640" t="s">
        <v>3483</v>
      </c>
      <c r="D138" s="1641"/>
      <c r="E138" s="1642"/>
      <c r="F138" s="1653"/>
      <c r="G138" s="1692"/>
      <c r="H138" s="1653"/>
      <c r="I138" s="1692"/>
      <c r="J138" s="1652">
        <v>4</v>
      </c>
      <c r="K138" s="1706" t="s">
        <v>2860</v>
      </c>
      <c r="L138" s="646" t="s">
        <v>3323</v>
      </c>
      <c r="M138" s="646" t="s">
        <v>3323</v>
      </c>
      <c r="N138" s="1652"/>
      <c r="O138" s="1693"/>
      <c r="P138" s="1645" t="s">
        <v>7717</v>
      </c>
    </row>
    <row r="139" spans="1:16" ht="15" x14ac:dyDescent="0.25">
      <c r="A139" s="611">
        <v>4</v>
      </c>
      <c r="C139" s="1640" t="s">
        <v>3484</v>
      </c>
      <c r="D139" s="1641"/>
      <c r="E139" s="1642"/>
      <c r="F139" s="1653"/>
      <c r="G139" s="1692"/>
      <c r="H139" s="1653"/>
      <c r="I139" s="1692"/>
      <c r="J139" s="1652">
        <v>5</v>
      </c>
      <c r="K139" s="1693" t="s">
        <v>3063</v>
      </c>
      <c r="L139" s="646"/>
      <c r="M139" s="646"/>
      <c r="N139" s="1652"/>
      <c r="O139" s="1693"/>
      <c r="P139" s="1645"/>
    </row>
    <row r="140" spans="1:16" ht="15" x14ac:dyDescent="0.25">
      <c r="A140" s="611">
        <v>5</v>
      </c>
      <c r="C140" s="1640" t="s">
        <v>3485</v>
      </c>
      <c r="D140" s="1641"/>
      <c r="E140" s="1642"/>
      <c r="F140" s="1653"/>
      <c r="G140" s="1692"/>
      <c r="H140" s="1653"/>
      <c r="I140" s="1692"/>
      <c r="J140" s="1653"/>
      <c r="K140" s="1692"/>
      <c r="L140" s="642" t="s">
        <v>3323</v>
      </c>
      <c r="M140" s="642" t="s">
        <v>3323</v>
      </c>
      <c r="N140" s="1654">
        <v>1</v>
      </c>
      <c r="O140" s="1691" t="s">
        <v>3486</v>
      </c>
      <c r="P140" s="1643" t="s">
        <v>7717</v>
      </c>
    </row>
    <row r="141" spans="1:16" ht="15" x14ac:dyDescent="0.25">
      <c r="A141" s="611">
        <v>5</v>
      </c>
      <c r="C141" s="1640" t="s">
        <v>3487</v>
      </c>
      <c r="D141" s="1641"/>
      <c r="E141" s="1642"/>
      <c r="F141" s="1653"/>
      <c r="G141" s="1692"/>
      <c r="H141" s="1653"/>
      <c r="I141" s="1692"/>
      <c r="J141" s="1653"/>
      <c r="K141" s="1692"/>
      <c r="L141" s="646" t="s">
        <v>3323</v>
      </c>
      <c r="M141" s="646" t="s">
        <v>3323</v>
      </c>
      <c r="N141" s="1652">
        <v>2</v>
      </c>
      <c r="O141" s="1693" t="s">
        <v>3488</v>
      </c>
      <c r="P141" s="1645" t="s">
        <v>7717</v>
      </c>
    </row>
    <row r="142" spans="1:16" ht="15" x14ac:dyDescent="0.25">
      <c r="A142" s="611">
        <v>4</v>
      </c>
      <c r="C142" s="1640" t="s">
        <v>3489</v>
      </c>
      <c r="D142" s="1641"/>
      <c r="E142" s="1642"/>
      <c r="F142" s="1653"/>
      <c r="G142" s="1692"/>
      <c r="H142" s="1653"/>
      <c r="I142" s="1692"/>
      <c r="J142" s="1652">
        <v>6</v>
      </c>
      <c r="K142" s="1693" t="s">
        <v>3490</v>
      </c>
      <c r="L142" s="646" t="s">
        <v>3323</v>
      </c>
      <c r="M142" s="646" t="s">
        <v>3323</v>
      </c>
      <c r="N142" s="1652"/>
      <c r="O142" s="1693"/>
      <c r="P142" s="1645" t="s">
        <v>7717</v>
      </c>
    </row>
    <row r="143" spans="1:16" ht="15" x14ac:dyDescent="0.25">
      <c r="A143" s="611">
        <v>3</v>
      </c>
      <c r="C143" s="1640" t="s">
        <v>3491</v>
      </c>
      <c r="D143" s="1641"/>
      <c r="E143" s="1642"/>
      <c r="F143" s="1653"/>
      <c r="G143" s="1692"/>
      <c r="H143" s="1652">
        <v>6</v>
      </c>
      <c r="I143" s="1693" t="s">
        <v>3061</v>
      </c>
      <c r="J143" s="1652"/>
      <c r="K143" s="1693"/>
      <c r="L143" s="646"/>
      <c r="M143" s="646"/>
      <c r="N143" s="1652"/>
      <c r="O143" s="1693"/>
      <c r="P143" s="1645"/>
    </row>
    <row r="144" spans="1:16" ht="15" x14ac:dyDescent="0.25">
      <c r="A144" s="611">
        <v>4</v>
      </c>
      <c r="C144" s="1640" t="s">
        <v>3492</v>
      </c>
      <c r="D144" s="1641"/>
      <c r="E144" s="1642"/>
      <c r="F144" s="1653"/>
      <c r="G144" s="1692"/>
      <c r="H144" s="1653"/>
      <c r="I144" s="1692"/>
      <c r="J144" s="1654">
        <v>1</v>
      </c>
      <c r="K144" s="1705" t="s">
        <v>3060</v>
      </c>
      <c r="L144" s="642" t="s">
        <v>3323</v>
      </c>
      <c r="M144" s="642" t="s">
        <v>3323</v>
      </c>
      <c r="N144" s="1654"/>
      <c r="O144" s="1691"/>
      <c r="P144" s="1643" t="s">
        <v>7717</v>
      </c>
    </row>
    <row r="145" spans="1:16" ht="15" x14ac:dyDescent="0.25">
      <c r="A145" s="611">
        <v>4</v>
      </c>
      <c r="C145" s="1640" t="s">
        <v>3493</v>
      </c>
      <c r="D145" s="1641"/>
      <c r="E145" s="1642"/>
      <c r="F145" s="1653"/>
      <c r="G145" s="1692"/>
      <c r="H145" s="1653"/>
      <c r="I145" s="1692"/>
      <c r="J145" s="1652">
        <v>2</v>
      </c>
      <c r="K145" s="1706" t="s">
        <v>3059</v>
      </c>
      <c r="L145" s="646" t="s">
        <v>3323</v>
      </c>
      <c r="M145" s="646" t="s">
        <v>3323</v>
      </c>
      <c r="N145" s="1652"/>
      <c r="O145" s="1693"/>
      <c r="P145" s="1645" t="s">
        <v>7717</v>
      </c>
    </row>
    <row r="146" spans="1:16" ht="15" x14ac:dyDescent="0.25">
      <c r="A146" s="611">
        <v>4</v>
      </c>
      <c r="C146" s="1640" t="s">
        <v>3494</v>
      </c>
      <c r="D146" s="1641"/>
      <c r="E146" s="1642"/>
      <c r="F146" s="1653"/>
      <c r="G146" s="1692"/>
      <c r="H146" s="1653"/>
      <c r="I146" s="1692"/>
      <c r="J146" s="1652">
        <v>3</v>
      </c>
      <c r="K146" s="1706" t="s">
        <v>3058</v>
      </c>
      <c r="L146" s="646" t="s">
        <v>3323</v>
      </c>
      <c r="M146" s="646" t="s">
        <v>3323</v>
      </c>
      <c r="N146" s="1652"/>
      <c r="O146" s="1693"/>
      <c r="P146" s="1645" t="s">
        <v>7717</v>
      </c>
    </row>
    <row r="147" spans="1:16" ht="15" x14ac:dyDescent="0.25">
      <c r="A147" s="611">
        <v>4</v>
      </c>
      <c r="C147" s="1640" t="s">
        <v>3495</v>
      </c>
      <c r="D147" s="1641"/>
      <c r="E147" s="1642"/>
      <c r="F147" s="1653"/>
      <c r="G147" s="1692"/>
      <c r="H147" s="1653"/>
      <c r="I147" s="1692"/>
      <c r="J147" s="1652">
        <v>4</v>
      </c>
      <c r="K147" s="1706" t="s">
        <v>3057</v>
      </c>
      <c r="L147" s="646" t="s">
        <v>3323</v>
      </c>
      <c r="M147" s="646" t="s">
        <v>3323</v>
      </c>
      <c r="N147" s="1652"/>
      <c r="O147" s="1693"/>
      <c r="P147" s="1645" t="s">
        <v>7717</v>
      </c>
    </row>
    <row r="148" spans="1:16" ht="15" x14ac:dyDescent="0.25">
      <c r="A148" s="611">
        <v>4</v>
      </c>
      <c r="C148" s="1640" t="s">
        <v>3496</v>
      </c>
      <c r="D148" s="1641"/>
      <c r="E148" s="1642"/>
      <c r="F148" s="1653"/>
      <c r="G148" s="1692"/>
      <c r="H148" s="1653"/>
      <c r="I148" s="1692"/>
      <c r="J148" s="1652">
        <v>5</v>
      </c>
      <c r="K148" s="1706" t="s">
        <v>3497</v>
      </c>
      <c r="L148" s="646" t="s">
        <v>3323</v>
      </c>
      <c r="M148" s="646" t="s">
        <v>3323</v>
      </c>
      <c r="N148" s="1652"/>
      <c r="O148" s="1693"/>
      <c r="P148" s="1645" t="s">
        <v>7717</v>
      </c>
    </row>
    <row r="149" spans="1:16" ht="15" x14ac:dyDescent="0.25">
      <c r="A149" s="611">
        <v>4</v>
      </c>
      <c r="C149" s="1640" t="s">
        <v>3498</v>
      </c>
      <c r="D149" s="1641"/>
      <c r="E149" s="1642"/>
      <c r="F149" s="1653"/>
      <c r="G149" s="1692"/>
      <c r="H149" s="1653"/>
      <c r="I149" s="1692"/>
      <c r="J149" s="1652">
        <v>6</v>
      </c>
      <c r="K149" s="1706" t="s">
        <v>3499</v>
      </c>
      <c r="L149" s="646" t="s">
        <v>3323</v>
      </c>
      <c r="M149" s="646" t="s">
        <v>3323</v>
      </c>
      <c r="N149" s="1652"/>
      <c r="O149" s="1693"/>
      <c r="P149" s="1645" t="s">
        <v>7717</v>
      </c>
    </row>
    <row r="150" spans="1:16" ht="15" x14ac:dyDescent="0.25">
      <c r="A150" s="611">
        <v>4</v>
      </c>
      <c r="C150" s="1640" t="s">
        <v>3500</v>
      </c>
      <c r="D150" s="1641"/>
      <c r="E150" s="1642"/>
      <c r="F150" s="1653"/>
      <c r="G150" s="1692"/>
      <c r="H150" s="1653"/>
      <c r="I150" s="1692"/>
      <c r="J150" s="1652">
        <v>7</v>
      </c>
      <c r="K150" s="1706" t="s">
        <v>3501</v>
      </c>
      <c r="L150" s="646" t="s">
        <v>3323</v>
      </c>
      <c r="M150" s="646" t="s">
        <v>3323</v>
      </c>
      <c r="N150" s="1652"/>
      <c r="O150" s="1693"/>
      <c r="P150" s="1645" t="s">
        <v>7717</v>
      </c>
    </row>
    <row r="151" spans="1:16" ht="15" x14ac:dyDescent="0.25">
      <c r="A151" s="611">
        <v>4</v>
      </c>
      <c r="C151" s="1640" t="s">
        <v>3502</v>
      </c>
      <c r="D151" s="1641"/>
      <c r="E151" s="1642"/>
      <c r="F151" s="1653"/>
      <c r="G151" s="1692"/>
      <c r="H151" s="1653"/>
      <c r="I151" s="1692"/>
      <c r="J151" s="1652">
        <v>8</v>
      </c>
      <c r="K151" s="1706" t="s">
        <v>3503</v>
      </c>
      <c r="L151" s="646" t="s">
        <v>3323</v>
      </c>
      <c r="M151" s="646" t="s">
        <v>3323</v>
      </c>
      <c r="N151" s="1652"/>
      <c r="O151" s="1693"/>
      <c r="P151" s="1645" t="s">
        <v>7717</v>
      </c>
    </row>
    <row r="152" spans="1:16" ht="15" x14ac:dyDescent="0.25">
      <c r="A152" s="611">
        <v>4</v>
      </c>
      <c r="C152" s="1640" t="s">
        <v>3504</v>
      </c>
      <c r="D152" s="1641"/>
      <c r="E152" s="1642"/>
      <c r="F152" s="1653"/>
      <c r="G152" s="1692"/>
      <c r="H152" s="1653"/>
      <c r="I152" s="1692"/>
      <c r="J152" s="1652">
        <v>9</v>
      </c>
      <c r="K152" s="1706" t="s">
        <v>3505</v>
      </c>
      <c r="L152" s="646" t="s">
        <v>3323</v>
      </c>
      <c r="M152" s="646" t="s">
        <v>3323</v>
      </c>
      <c r="N152" s="1652"/>
      <c r="O152" s="1693"/>
      <c r="P152" s="1645" t="s">
        <v>7717</v>
      </c>
    </row>
    <row r="153" spans="1:16" ht="15" x14ac:dyDescent="0.25">
      <c r="A153" s="611">
        <v>4</v>
      </c>
      <c r="C153" s="1640" t="s">
        <v>3506</v>
      </c>
      <c r="D153" s="1641"/>
      <c r="E153" s="1642"/>
      <c r="F153" s="1653"/>
      <c r="G153" s="1692"/>
      <c r="H153" s="1653"/>
      <c r="I153" s="1692"/>
      <c r="J153" s="1652">
        <v>10</v>
      </c>
      <c r="K153" s="1706" t="s">
        <v>3507</v>
      </c>
      <c r="L153" s="646" t="s">
        <v>3323</v>
      </c>
      <c r="M153" s="646" t="s">
        <v>3323</v>
      </c>
      <c r="N153" s="1652"/>
      <c r="O153" s="1693"/>
      <c r="P153" s="1645" t="s">
        <v>7717</v>
      </c>
    </row>
    <row r="154" spans="1:16" ht="15" x14ac:dyDescent="0.25">
      <c r="A154" s="611">
        <v>4</v>
      </c>
      <c r="C154" s="1640" t="s">
        <v>3508</v>
      </c>
      <c r="D154" s="1641"/>
      <c r="E154" s="1642"/>
      <c r="F154" s="1653"/>
      <c r="G154" s="1692"/>
      <c r="H154" s="1653"/>
      <c r="I154" s="1692"/>
      <c r="J154" s="1652">
        <v>11</v>
      </c>
      <c r="K154" s="1706" t="s">
        <v>3509</v>
      </c>
      <c r="L154" s="646" t="s">
        <v>3323</v>
      </c>
      <c r="M154" s="646" t="s">
        <v>3323</v>
      </c>
      <c r="N154" s="1652"/>
      <c r="O154" s="1693"/>
      <c r="P154" s="1645" t="s">
        <v>7717</v>
      </c>
    </row>
    <row r="155" spans="1:16" ht="15" x14ac:dyDescent="0.25">
      <c r="A155" s="611">
        <v>4</v>
      </c>
      <c r="C155" s="1640" t="s">
        <v>3510</v>
      </c>
      <c r="D155" s="1641"/>
      <c r="E155" s="1642"/>
      <c r="F155" s="1653"/>
      <c r="G155" s="1692"/>
      <c r="H155" s="1653"/>
      <c r="I155" s="1692"/>
      <c r="J155" s="1652">
        <v>12</v>
      </c>
      <c r="K155" s="1706" t="s">
        <v>3511</v>
      </c>
      <c r="L155" s="646" t="s">
        <v>3323</v>
      </c>
      <c r="M155" s="646" t="s">
        <v>3323</v>
      </c>
      <c r="N155" s="1652"/>
      <c r="O155" s="1693"/>
      <c r="P155" s="1645" t="s">
        <v>7717</v>
      </c>
    </row>
    <row r="156" spans="1:16" ht="15" x14ac:dyDescent="0.25">
      <c r="A156" s="611">
        <v>4</v>
      </c>
      <c r="C156" s="1640" t="s">
        <v>3512</v>
      </c>
      <c r="D156" s="1641"/>
      <c r="E156" s="1642"/>
      <c r="F156" s="1653"/>
      <c r="G156" s="1692"/>
      <c r="H156" s="1653"/>
      <c r="I156" s="1692"/>
      <c r="J156" s="1652">
        <v>13</v>
      </c>
      <c r="K156" s="1706" t="s">
        <v>3513</v>
      </c>
      <c r="L156" s="646" t="s">
        <v>3323</v>
      </c>
      <c r="M156" s="646" t="s">
        <v>3323</v>
      </c>
      <c r="N156" s="1652"/>
      <c r="O156" s="1693"/>
      <c r="P156" s="1645" t="s">
        <v>7717</v>
      </c>
    </row>
    <row r="157" spans="1:16" ht="15" x14ac:dyDescent="0.25">
      <c r="A157" s="611">
        <v>4</v>
      </c>
      <c r="C157" s="1640" t="s">
        <v>3514</v>
      </c>
      <c r="D157" s="1641"/>
      <c r="E157" s="1642"/>
      <c r="F157" s="1653"/>
      <c r="G157" s="1692"/>
      <c r="H157" s="1653"/>
      <c r="I157" s="1692"/>
      <c r="J157" s="1652">
        <v>14</v>
      </c>
      <c r="K157" s="1693" t="s">
        <v>3515</v>
      </c>
      <c r="L157" s="646" t="s">
        <v>3323</v>
      </c>
      <c r="M157" s="646" t="s">
        <v>3323</v>
      </c>
      <c r="N157" s="1652"/>
      <c r="O157" s="1693"/>
      <c r="P157" s="1645" t="s">
        <v>7717</v>
      </c>
    </row>
    <row r="158" spans="1:16" ht="15" x14ac:dyDescent="0.25">
      <c r="A158" s="611">
        <v>4</v>
      </c>
      <c r="C158" s="1640" t="s">
        <v>3516</v>
      </c>
      <c r="D158" s="1641"/>
      <c r="E158" s="1642"/>
      <c r="F158" s="1653"/>
      <c r="G158" s="1692"/>
      <c r="H158" s="1653"/>
      <c r="I158" s="1692"/>
      <c r="J158" s="1652">
        <v>15</v>
      </c>
      <c r="K158" s="1693" t="s">
        <v>3517</v>
      </c>
      <c r="L158" s="646" t="s">
        <v>3323</v>
      </c>
      <c r="M158" s="646" t="s">
        <v>3323</v>
      </c>
      <c r="N158" s="1652"/>
      <c r="O158" s="1693"/>
      <c r="P158" s="1645" t="s">
        <v>7717</v>
      </c>
    </row>
    <row r="159" spans="1:16" ht="15" x14ac:dyDescent="0.25">
      <c r="A159" s="611">
        <v>4</v>
      </c>
      <c r="C159" s="1640" t="s">
        <v>3518</v>
      </c>
      <c r="D159" s="1641"/>
      <c r="E159" s="1642"/>
      <c r="F159" s="1653"/>
      <c r="G159" s="1692"/>
      <c r="H159" s="1653"/>
      <c r="I159" s="1692"/>
      <c r="J159" s="1652">
        <v>16</v>
      </c>
      <c r="K159" s="1693" t="s">
        <v>3053</v>
      </c>
      <c r="L159" s="646" t="s">
        <v>3323</v>
      </c>
      <c r="M159" s="646" t="s">
        <v>3339</v>
      </c>
      <c r="N159" s="1652"/>
      <c r="O159" s="1693"/>
      <c r="P159" s="1645" t="s">
        <v>7717</v>
      </c>
    </row>
    <row r="160" spans="1:16" ht="15" x14ac:dyDescent="0.25">
      <c r="A160" s="611">
        <v>4</v>
      </c>
      <c r="C160" s="1640" t="s">
        <v>3519</v>
      </c>
      <c r="D160" s="1641"/>
      <c r="E160" s="1642"/>
      <c r="F160" s="1653"/>
      <c r="G160" s="1692"/>
      <c r="H160" s="1653"/>
      <c r="I160" s="1692"/>
      <c r="J160" s="1652">
        <v>17</v>
      </c>
      <c r="K160" s="1693" t="s">
        <v>3520</v>
      </c>
      <c r="L160" s="646" t="s">
        <v>3323</v>
      </c>
      <c r="M160" s="646" t="s">
        <v>3339</v>
      </c>
      <c r="N160" s="1652"/>
      <c r="O160" s="1693"/>
      <c r="P160" s="1645" t="s">
        <v>7717</v>
      </c>
    </row>
    <row r="161" spans="1:16" ht="15" x14ac:dyDescent="0.25">
      <c r="A161" s="611">
        <v>4</v>
      </c>
      <c r="C161" s="1640" t="s">
        <v>3521</v>
      </c>
      <c r="D161" s="1641"/>
      <c r="E161" s="1642"/>
      <c r="F161" s="1653"/>
      <c r="G161" s="1692"/>
      <c r="H161" s="1653"/>
      <c r="I161" s="1692"/>
      <c r="J161" s="1652">
        <v>18</v>
      </c>
      <c r="K161" s="1693" t="s">
        <v>3522</v>
      </c>
      <c r="L161" s="646" t="s">
        <v>3323</v>
      </c>
      <c r="M161" s="646" t="s">
        <v>3323</v>
      </c>
      <c r="N161" s="1652"/>
      <c r="O161" s="1693"/>
      <c r="P161" s="1645" t="s">
        <v>7717</v>
      </c>
    </row>
    <row r="162" spans="1:16" ht="15" x14ac:dyDescent="0.25">
      <c r="A162" s="611">
        <v>2</v>
      </c>
      <c r="C162" s="1640" t="s">
        <v>3523</v>
      </c>
      <c r="D162" s="1641"/>
      <c r="E162" s="1644"/>
      <c r="F162" s="1652">
        <v>4</v>
      </c>
      <c r="G162" s="1693" t="s">
        <v>3524</v>
      </c>
      <c r="H162" s="1652"/>
      <c r="I162" s="1693"/>
      <c r="J162" s="1652"/>
      <c r="K162" s="1693"/>
      <c r="L162" s="646"/>
      <c r="M162" s="646"/>
      <c r="N162" s="1652"/>
      <c r="O162" s="1693"/>
      <c r="P162" s="1645"/>
    </row>
    <row r="163" spans="1:16" ht="15" x14ac:dyDescent="0.25">
      <c r="A163" s="611">
        <v>3</v>
      </c>
      <c r="C163" s="1640" t="s">
        <v>3525</v>
      </c>
      <c r="D163" s="1641"/>
      <c r="E163" s="1642"/>
      <c r="F163" s="1653"/>
      <c r="G163" s="1692"/>
      <c r="H163" s="1654">
        <v>1</v>
      </c>
      <c r="I163" s="1691" t="s">
        <v>3048</v>
      </c>
      <c r="J163" s="1654"/>
      <c r="K163" s="1691"/>
      <c r="L163" s="642"/>
      <c r="M163" s="642"/>
      <c r="N163" s="1654"/>
      <c r="O163" s="1691"/>
      <c r="P163" s="1643"/>
    </row>
    <row r="164" spans="1:16" ht="15" x14ac:dyDescent="0.25">
      <c r="A164" s="611">
        <v>4</v>
      </c>
      <c r="C164" s="1640" t="s">
        <v>3526</v>
      </c>
      <c r="D164" s="1641"/>
      <c r="E164" s="1642"/>
      <c r="F164" s="1653"/>
      <c r="G164" s="1692"/>
      <c r="H164" s="1653"/>
      <c r="I164" s="1692"/>
      <c r="J164" s="1654">
        <v>1</v>
      </c>
      <c r="K164" s="1705" t="s">
        <v>3046</v>
      </c>
      <c r="L164" s="642" t="s">
        <v>3323</v>
      </c>
      <c r="M164" s="642" t="s">
        <v>3323</v>
      </c>
      <c r="N164" s="1654"/>
      <c r="O164" s="1691"/>
      <c r="P164" s="1643" t="s">
        <v>7716</v>
      </c>
    </row>
    <row r="165" spans="1:16" ht="15" x14ac:dyDescent="0.25">
      <c r="A165" s="611">
        <v>4</v>
      </c>
      <c r="C165" s="1640" t="s">
        <v>3527</v>
      </c>
      <c r="D165" s="1641"/>
      <c r="E165" s="1642"/>
      <c r="F165" s="1653"/>
      <c r="G165" s="1692"/>
      <c r="H165" s="1653"/>
      <c r="I165" s="1692"/>
      <c r="J165" s="1652">
        <v>2</v>
      </c>
      <c r="K165" s="1706" t="s">
        <v>3528</v>
      </c>
      <c r="L165" s="646" t="s">
        <v>3323</v>
      </c>
      <c r="M165" s="646" t="s">
        <v>3323</v>
      </c>
      <c r="N165" s="1652"/>
      <c r="O165" s="1693"/>
      <c r="P165" s="1645" t="s">
        <v>7716</v>
      </c>
    </row>
    <row r="166" spans="1:16" ht="15" x14ac:dyDescent="0.25">
      <c r="A166" s="611">
        <v>4</v>
      </c>
      <c r="C166" s="1640" t="s">
        <v>3529</v>
      </c>
      <c r="D166" s="1641"/>
      <c r="E166" s="1642"/>
      <c r="F166" s="1653"/>
      <c r="G166" s="1692"/>
      <c r="H166" s="1653"/>
      <c r="I166" s="1692"/>
      <c r="J166" s="1652">
        <v>3</v>
      </c>
      <c r="K166" s="1693" t="s">
        <v>3044</v>
      </c>
      <c r="L166" s="646" t="s">
        <v>3323</v>
      </c>
      <c r="M166" s="646" t="s">
        <v>3323</v>
      </c>
      <c r="N166" s="1652"/>
      <c r="O166" s="1693"/>
      <c r="P166" s="1645" t="s">
        <v>7716</v>
      </c>
    </row>
    <row r="167" spans="1:16" ht="15" x14ac:dyDescent="0.25">
      <c r="A167" s="611">
        <v>3</v>
      </c>
      <c r="C167" s="1640" t="s">
        <v>3530</v>
      </c>
      <c r="D167" s="1641"/>
      <c r="E167" s="1642"/>
      <c r="F167" s="1653"/>
      <c r="G167" s="1692"/>
      <c r="H167" s="1652">
        <v>2</v>
      </c>
      <c r="I167" s="1693" t="s">
        <v>3043</v>
      </c>
      <c r="J167" s="1652"/>
      <c r="K167" s="1693"/>
      <c r="L167" s="646"/>
      <c r="M167" s="646"/>
      <c r="N167" s="1652"/>
      <c r="O167" s="1693"/>
      <c r="P167" s="1645"/>
    </row>
    <row r="168" spans="1:16" ht="15" x14ac:dyDescent="0.25">
      <c r="A168" s="611">
        <v>4</v>
      </c>
      <c r="C168" s="1640" t="s">
        <v>111</v>
      </c>
      <c r="D168" s="1641"/>
      <c r="E168" s="1642"/>
      <c r="F168" s="1653"/>
      <c r="G168" s="1692"/>
      <c r="H168" s="1653"/>
      <c r="I168" s="1692"/>
      <c r="J168" s="1654">
        <v>1</v>
      </c>
      <c r="K168" s="1691" t="s">
        <v>3531</v>
      </c>
      <c r="L168" s="642"/>
      <c r="M168" s="642"/>
      <c r="N168" s="1654"/>
      <c r="O168" s="1691"/>
      <c r="P168" s="1643"/>
    </row>
    <row r="169" spans="1:16" ht="15" x14ac:dyDescent="0.25">
      <c r="A169" s="611">
        <v>5</v>
      </c>
      <c r="C169" s="1640" t="s">
        <v>3532</v>
      </c>
      <c r="D169" s="1641"/>
      <c r="E169" s="1642"/>
      <c r="F169" s="1653"/>
      <c r="G169" s="1692"/>
      <c r="H169" s="1653"/>
      <c r="I169" s="1692"/>
      <c r="J169" s="1653"/>
      <c r="K169" s="1692"/>
      <c r="L169" s="642"/>
      <c r="M169" s="642"/>
      <c r="N169" s="1654">
        <v>1</v>
      </c>
      <c r="O169" s="1705" t="s">
        <v>3533</v>
      </c>
      <c r="P169" s="1643" t="s">
        <v>7718</v>
      </c>
    </row>
    <row r="170" spans="1:16" ht="15" x14ac:dyDescent="0.25">
      <c r="A170" s="611">
        <v>5</v>
      </c>
      <c r="C170" s="1640" t="s">
        <v>3534</v>
      </c>
      <c r="D170" s="1641"/>
      <c r="E170" s="1642"/>
      <c r="F170" s="1653"/>
      <c r="G170" s="1692"/>
      <c r="H170" s="1653"/>
      <c r="I170" s="1692"/>
      <c r="J170" s="1653"/>
      <c r="K170" s="1692"/>
      <c r="L170" s="644" t="s">
        <v>3378</v>
      </c>
      <c r="M170" s="644" t="s">
        <v>3378</v>
      </c>
      <c r="N170" s="1652">
        <v>2</v>
      </c>
      <c r="O170" s="1706" t="s">
        <v>3535</v>
      </c>
      <c r="P170" s="1645" t="s">
        <v>7718</v>
      </c>
    </row>
    <row r="171" spans="1:16" ht="15" x14ac:dyDescent="0.25">
      <c r="A171" s="611">
        <v>4</v>
      </c>
      <c r="C171" s="1640" t="s">
        <v>112</v>
      </c>
      <c r="D171" s="1641"/>
      <c r="E171" s="1642"/>
      <c r="F171" s="1653"/>
      <c r="G171" s="1692"/>
      <c r="H171" s="1653"/>
      <c r="I171" s="1692"/>
      <c r="J171" s="1652">
        <v>2</v>
      </c>
      <c r="K171" s="1693" t="s">
        <v>3041</v>
      </c>
      <c r="L171" s="646" t="s">
        <v>3378</v>
      </c>
      <c r="M171" s="646" t="s">
        <v>3378</v>
      </c>
      <c r="N171" s="1652"/>
      <c r="O171" s="1693"/>
      <c r="P171" s="1645" t="s">
        <v>7718</v>
      </c>
    </row>
    <row r="172" spans="1:16" ht="15" x14ac:dyDescent="0.25">
      <c r="A172" s="611">
        <v>3</v>
      </c>
      <c r="C172" s="1640" t="s">
        <v>3536</v>
      </c>
      <c r="D172" s="1641"/>
      <c r="E172" s="1642"/>
      <c r="F172" s="1653"/>
      <c r="G172" s="1692"/>
      <c r="H172" s="1652">
        <v>3</v>
      </c>
      <c r="I172" s="1693" t="s">
        <v>3040</v>
      </c>
      <c r="J172" s="1652"/>
      <c r="K172" s="1693"/>
      <c r="L172" s="646"/>
      <c r="M172" s="646"/>
      <c r="N172" s="1652"/>
      <c r="O172" s="1693"/>
      <c r="P172" s="1645"/>
    </row>
    <row r="173" spans="1:16" ht="15" x14ac:dyDescent="0.25">
      <c r="A173" s="611">
        <v>4</v>
      </c>
      <c r="C173" s="1640" t="s">
        <v>3537</v>
      </c>
      <c r="D173" s="1641"/>
      <c r="E173" s="1642"/>
      <c r="F173" s="1653"/>
      <c r="G173" s="1692"/>
      <c r="H173" s="1653"/>
      <c r="I173" s="1692"/>
      <c r="J173" s="1654">
        <v>1</v>
      </c>
      <c r="K173" s="1691" t="s">
        <v>2941</v>
      </c>
      <c r="L173" s="642"/>
      <c r="M173" s="642"/>
      <c r="N173" s="1654"/>
      <c r="O173" s="1691"/>
      <c r="P173" s="1643"/>
    </row>
    <row r="174" spans="1:16" ht="15" x14ac:dyDescent="0.25">
      <c r="A174" s="611">
        <v>5</v>
      </c>
      <c r="C174" s="1640" t="s">
        <v>113</v>
      </c>
      <c r="D174" s="1641"/>
      <c r="E174" s="1642"/>
      <c r="F174" s="1653"/>
      <c r="G174" s="1692"/>
      <c r="H174" s="1653"/>
      <c r="I174" s="1692"/>
      <c r="J174" s="1653"/>
      <c r="K174" s="1692"/>
      <c r="L174" s="642" t="s">
        <v>3323</v>
      </c>
      <c r="M174" s="642" t="s">
        <v>3339</v>
      </c>
      <c r="N174" s="1654">
        <v>1</v>
      </c>
      <c r="O174" s="1691" t="s">
        <v>3039</v>
      </c>
      <c r="P174" s="1643" t="s">
        <v>7716</v>
      </c>
    </row>
    <row r="175" spans="1:16" ht="15" x14ac:dyDescent="0.25">
      <c r="A175" s="611">
        <v>5</v>
      </c>
      <c r="C175" s="1640" t="s">
        <v>114</v>
      </c>
      <c r="D175" s="1641"/>
      <c r="E175" s="1642"/>
      <c r="F175" s="1653"/>
      <c r="G175" s="1692"/>
      <c r="H175" s="1653"/>
      <c r="I175" s="1692"/>
      <c r="J175" s="1653"/>
      <c r="K175" s="1692"/>
      <c r="L175" s="646" t="s">
        <v>3323</v>
      </c>
      <c r="M175" s="646" t="s">
        <v>3339</v>
      </c>
      <c r="N175" s="1652">
        <v>2</v>
      </c>
      <c r="O175" s="1693" t="s">
        <v>3038</v>
      </c>
      <c r="P175" s="1645" t="s">
        <v>7716</v>
      </c>
    </row>
    <row r="176" spans="1:16" ht="15" x14ac:dyDescent="0.25">
      <c r="A176" s="611">
        <v>3</v>
      </c>
      <c r="C176" s="1640" t="s">
        <v>3538</v>
      </c>
      <c r="D176" s="1641"/>
      <c r="E176" s="1642"/>
      <c r="F176" s="1653"/>
      <c r="G176" s="1692"/>
      <c r="H176" s="1652">
        <v>4</v>
      </c>
      <c r="I176" s="1693" t="s">
        <v>3036</v>
      </c>
      <c r="J176" s="1652"/>
      <c r="K176" s="1693"/>
      <c r="L176" s="646"/>
      <c r="M176" s="646"/>
      <c r="N176" s="1652"/>
      <c r="O176" s="1693"/>
      <c r="P176" s="1645"/>
    </row>
    <row r="177" spans="1:16" ht="15" x14ac:dyDescent="0.25">
      <c r="A177" s="611">
        <v>4</v>
      </c>
      <c r="C177" s="1640" t="s">
        <v>3539</v>
      </c>
      <c r="D177" s="1641"/>
      <c r="E177" s="1642"/>
      <c r="F177" s="1653"/>
      <c r="G177" s="1692"/>
      <c r="H177" s="1653"/>
      <c r="I177" s="1692"/>
      <c r="J177" s="1654">
        <v>1</v>
      </c>
      <c r="K177" s="1691" t="s">
        <v>3540</v>
      </c>
      <c r="L177" s="642" t="s">
        <v>3323</v>
      </c>
      <c r="M177" s="642" t="s">
        <v>3323</v>
      </c>
      <c r="N177" s="1654"/>
      <c r="O177" s="1691"/>
      <c r="P177" s="1643" t="s">
        <v>7716</v>
      </c>
    </row>
    <row r="178" spans="1:16" ht="15" x14ac:dyDescent="0.25">
      <c r="A178" s="611">
        <v>4</v>
      </c>
      <c r="C178" s="1640" t="s">
        <v>3541</v>
      </c>
      <c r="D178" s="1641"/>
      <c r="E178" s="1642"/>
      <c r="F178" s="1653"/>
      <c r="G178" s="1692"/>
      <c r="H178" s="1653"/>
      <c r="I178" s="1692"/>
      <c r="J178" s="1652">
        <v>2</v>
      </c>
      <c r="K178" s="1693" t="s">
        <v>3034</v>
      </c>
      <c r="L178" s="646" t="s">
        <v>3323</v>
      </c>
      <c r="M178" s="646" t="s">
        <v>3323</v>
      </c>
      <c r="N178" s="1652"/>
      <c r="O178" s="1693"/>
      <c r="P178" s="1645" t="s">
        <v>7716</v>
      </c>
    </row>
    <row r="179" spans="1:16" ht="15" x14ac:dyDescent="0.25">
      <c r="A179" s="611">
        <v>4</v>
      </c>
      <c r="C179" s="1640" t="s">
        <v>3542</v>
      </c>
      <c r="D179" s="1641"/>
      <c r="E179" s="1642"/>
      <c r="F179" s="1653"/>
      <c r="G179" s="1692"/>
      <c r="H179" s="1653"/>
      <c r="I179" s="1692"/>
      <c r="J179" s="1652">
        <v>3</v>
      </c>
      <c r="K179" s="1693" t="s">
        <v>3543</v>
      </c>
      <c r="L179" s="646" t="s">
        <v>3323</v>
      </c>
      <c r="M179" s="646" t="s">
        <v>3323</v>
      </c>
      <c r="N179" s="1652"/>
      <c r="O179" s="1693"/>
      <c r="P179" s="1645" t="s">
        <v>7716</v>
      </c>
    </row>
    <row r="180" spans="1:16" ht="15" x14ac:dyDescent="0.25">
      <c r="A180" s="611">
        <v>4</v>
      </c>
      <c r="C180" s="1640" t="s">
        <v>3544</v>
      </c>
      <c r="D180" s="1641"/>
      <c r="E180" s="1642"/>
      <c r="F180" s="1653"/>
      <c r="G180" s="1692"/>
      <c r="H180" s="1653"/>
      <c r="I180" s="1692"/>
      <c r="J180" s="1652">
        <v>4</v>
      </c>
      <c r="K180" s="1693" t="s">
        <v>1321</v>
      </c>
      <c r="L180" s="646" t="s">
        <v>3323</v>
      </c>
      <c r="M180" s="646" t="s">
        <v>3323</v>
      </c>
      <c r="N180" s="1652"/>
      <c r="O180" s="1693"/>
      <c r="P180" s="1645" t="s">
        <v>7716</v>
      </c>
    </row>
    <row r="181" spans="1:16" ht="15" x14ac:dyDescent="0.25">
      <c r="A181" s="611">
        <v>4</v>
      </c>
      <c r="C181" s="1640" t="s">
        <v>3545</v>
      </c>
      <c r="D181" s="1641"/>
      <c r="E181" s="1642"/>
      <c r="F181" s="1653"/>
      <c r="G181" s="1692"/>
      <c r="H181" s="1653"/>
      <c r="I181" s="1692"/>
      <c r="J181" s="1652">
        <v>5</v>
      </c>
      <c r="K181" s="1693" t="s">
        <v>1322</v>
      </c>
      <c r="L181" s="646" t="s">
        <v>3323</v>
      </c>
      <c r="M181" s="646" t="s">
        <v>3323</v>
      </c>
      <c r="N181" s="1652"/>
      <c r="O181" s="1693"/>
      <c r="P181" s="1645" t="s">
        <v>7716</v>
      </c>
    </row>
    <row r="182" spans="1:16" ht="15" x14ac:dyDescent="0.25">
      <c r="A182" s="611">
        <v>2</v>
      </c>
      <c r="C182" s="1640" t="s">
        <v>3546</v>
      </c>
      <c r="D182" s="1641"/>
      <c r="E182" s="1644"/>
      <c r="F182" s="1652">
        <v>5</v>
      </c>
      <c r="G182" s="1693" t="s">
        <v>3547</v>
      </c>
      <c r="H182" s="1652"/>
      <c r="I182" s="1693"/>
      <c r="J182" s="1652"/>
      <c r="K182" s="1693"/>
      <c r="L182" s="646"/>
      <c r="M182" s="646"/>
      <c r="N182" s="1652"/>
      <c r="O182" s="1693"/>
      <c r="P182" s="1645"/>
    </row>
    <row r="183" spans="1:16" ht="15" x14ac:dyDescent="0.25">
      <c r="A183" s="611">
        <v>3</v>
      </c>
      <c r="C183" s="1640" t="s">
        <v>3548</v>
      </c>
      <c r="D183" s="1641"/>
      <c r="E183" s="1642"/>
      <c r="F183" s="1653"/>
      <c r="G183" s="1692"/>
      <c r="H183" s="1654">
        <v>1</v>
      </c>
      <c r="I183" s="1691" t="s">
        <v>3026</v>
      </c>
      <c r="J183" s="1654"/>
      <c r="K183" s="1691"/>
      <c r="L183" s="642"/>
      <c r="M183" s="642"/>
      <c r="N183" s="1654"/>
      <c r="O183" s="1691"/>
      <c r="P183" s="1643"/>
    </row>
    <row r="184" spans="1:16" ht="15" x14ac:dyDescent="0.25">
      <c r="A184" s="611">
        <v>4</v>
      </c>
      <c r="C184" s="1640" t="s">
        <v>3549</v>
      </c>
      <c r="D184" s="1641"/>
      <c r="E184" s="1642"/>
      <c r="F184" s="1653"/>
      <c r="G184" s="1692"/>
      <c r="H184" s="1653"/>
      <c r="I184" s="1692"/>
      <c r="J184" s="1654">
        <v>1</v>
      </c>
      <c r="K184" s="1691" t="s">
        <v>3024</v>
      </c>
      <c r="L184" s="642"/>
      <c r="M184" s="642"/>
      <c r="N184" s="1654"/>
      <c r="O184" s="1691"/>
      <c r="P184" s="1643"/>
    </row>
    <row r="185" spans="1:16" ht="15" x14ac:dyDescent="0.25">
      <c r="A185" s="611">
        <v>5</v>
      </c>
      <c r="C185" s="1640" t="s">
        <v>123</v>
      </c>
      <c r="D185" s="1641"/>
      <c r="E185" s="1642"/>
      <c r="F185" s="1653"/>
      <c r="G185" s="1692"/>
      <c r="H185" s="1653"/>
      <c r="I185" s="1692"/>
      <c r="J185" s="1653"/>
      <c r="K185" s="1692"/>
      <c r="L185" s="642" t="s">
        <v>3377</v>
      </c>
      <c r="M185" s="642" t="s">
        <v>3378</v>
      </c>
      <c r="N185" s="1654">
        <v>1</v>
      </c>
      <c r="O185" s="1691" t="s">
        <v>3550</v>
      </c>
      <c r="P185" s="1643" t="s">
        <v>7716</v>
      </c>
    </row>
    <row r="186" spans="1:16" ht="15" x14ac:dyDescent="0.25">
      <c r="A186" s="611">
        <v>5</v>
      </c>
      <c r="C186" s="1640" t="s">
        <v>3551</v>
      </c>
      <c r="D186" s="1641"/>
      <c r="E186" s="1642"/>
      <c r="F186" s="1653"/>
      <c r="G186" s="1692"/>
      <c r="H186" s="1653"/>
      <c r="I186" s="1692"/>
      <c r="J186" s="1653"/>
      <c r="K186" s="1692"/>
      <c r="L186" s="646" t="s">
        <v>3377</v>
      </c>
      <c r="M186" s="646" t="s">
        <v>3378</v>
      </c>
      <c r="N186" s="1652">
        <v>2</v>
      </c>
      <c r="O186" s="1693" t="s">
        <v>3011</v>
      </c>
      <c r="P186" s="1645" t="s">
        <v>7716</v>
      </c>
    </row>
    <row r="187" spans="1:16" ht="15" x14ac:dyDescent="0.25">
      <c r="A187" s="611">
        <v>5</v>
      </c>
      <c r="C187" s="1640" t="s">
        <v>124</v>
      </c>
      <c r="D187" s="1641"/>
      <c r="E187" s="1642"/>
      <c r="F187" s="1653"/>
      <c r="G187" s="1692"/>
      <c r="H187" s="1653"/>
      <c r="I187" s="1692"/>
      <c r="J187" s="1653"/>
      <c r="K187" s="1692"/>
      <c r="L187" s="646" t="s">
        <v>3377</v>
      </c>
      <c r="M187" s="646" t="s">
        <v>3378</v>
      </c>
      <c r="N187" s="1652">
        <v>3</v>
      </c>
      <c r="O187" s="1693" t="s">
        <v>3552</v>
      </c>
      <c r="P187" s="1645" t="s">
        <v>7716</v>
      </c>
    </row>
    <row r="188" spans="1:16" ht="15" x14ac:dyDescent="0.25">
      <c r="A188" s="611">
        <v>4</v>
      </c>
      <c r="C188" s="1640" t="s">
        <v>3553</v>
      </c>
      <c r="D188" s="1641"/>
      <c r="E188" s="1642"/>
      <c r="F188" s="1653"/>
      <c r="G188" s="1692"/>
      <c r="H188" s="1653"/>
      <c r="I188" s="1692"/>
      <c r="J188" s="1652">
        <v>2</v>
      </c>
      <c r="K188" s="1693" t="s">
        <v>7955</v>
      </c>
      <c r="L188" s="646" t="s">
        <v>3377</v>
      </c>
      <c r="M188" s="646" t="s">
        <v>3339</v>
      </c>
      <c r="N188" s="1652"/>
      <c r="O188" s="1693"/>
      <c r="P188" s="1645" t="s">
        <v>7716</v>
      </c>
    </row>
    <row r="189" spans="1:16" ht="15" x14ac:dyDescent="0.25">
      <c r="A189" s="611">
        <v>4</v>
      </c>
      <c r="C189" s="1640" t="s">
        <v>3554</v>
      </c>
      <c r="D189" s="1641"/>
      <c r="E189" s="1642"/>
      <c r="F189" s="1653"/>
      <c r="G189" s="1692"/>
      <c r="H189" s="1653"/>
      <c r="I189" s="1692"/>
      <c r="J189" s="1652">
        <v>3</v>
      </c>
      <c r="K189" s="1693" t="s">
        <v>3013</v>
      </c>
      <c r="L189" s="646" t="s">
        <v>3377</v>
      </c>
      <c r="M189" s="646" t="s">
        <v>3323</v>
      </c>
      <c r="N189" s="1652"/>
      <c r="O189" s="1693"/>
      <c r="P189" s="1645" t="s">
        <v>7716</v>
      </c>
    </row>
    <row r="190" spans="1:16" ht="15" x14ac:dyDescent="0.25">
      <c r="A190" s="611">
        <v>4</v>
      </c>
      <c r="C190" s="1640" t="s">
        <v>3555</v>
      </c>
      <c r="D190" s="1641"/>
      <c r="E190" s="1642"/>
      <c r="F190" s="1653"/>
      <c r="G190" s="1692"/>
      <c r="H190" s="1653"/>
      <c r="I190" s="1692"/>
      <c r="J190" s="1652">
        <v>4</v>
      </c>
      <c r="K190" s="1693" t="s">
        <v>3556</v>
      </c>
      <c r="L190" s="646"/>
      <c r="M190" s="646"/>
      <c r="N190" s="1652"/>
      <c r="O190" s="1693"/>
      <c r="P190" s="1645"/>
    </row>
    <row r="191" spans="1:16" ht="15" x14ac:dyDescent="0.25">
      <c r="A191" s="611">
        <v>5</v>
      </c>
      <c r="C191" s="1640" t="s">
        <v>3557</v>
      </c>
      <c r="D191" s="1641"/>
      <c r="E191" s="1642"/>
      <c r="F191" s="1653"/>
      <c r="G191" s="1692"/>
      <c r="H191" s="1653"/>
      <c r="I191" s="1692"/>
      <c r="J191" s="1653"/>
      <c r="K191" s="1692"/>
      <c r="L191" s="642" t="s">
        <v>3377</v>
      </c>
      <c r="M191" s="642" t="s">
        <v>3378</v>
      </c>
      <c r="N191" s="1654">
        <v>1</v>
      </c>
      <c r="O191" s="1691" t="s">
        <v>3550</v>
      </c>
      <c r="P191" s="1643" t="s">
        <v>7716</v>
      </c>
    </row>
    <row r="192" spans="1:16" ht="15" x14ac:dyDescent="0.25">
      <c r="A192" s="611">
        <v>5</v>
      </c>
      <c r="C192" s="1640" t="s">
        <v>3558</v>
      </c>
      <c r="D192" s="1641"/>
      <c r="E192" s="1642"/>
      <c r="F192" s="1653"/>
      <c r="G192" s="1692"/>
      <c r="H192" s="1653"/>
      <c r="I192" s="1692"/>
      <c r="J192" s="1653"/>
      <c r="K192" s="1692"/>
      <c r="L192" s="646" t="s">
        <v>3377</v>
      </c>
      <c r="M192" s="646" t="s">
        <v>3378</v>
      </c>
      <c r="N192" s="1652">
        <v>2</v>
      </c>
      <c r="O192" s="1693" t="s">
        <v>3011</v>
      </c>
      <c r="P192" s="1645" t="s">
        <v>7716</v>
      </c>
    </row>
    <row r="193" spans="1:16" ht="15" x14ac:dyDescent="0.25">
      <c r="A193" s="611">
        <v>5</v>
      </c>
      <c r="C193" s="1640" t="s">
        <v>3559</v>
      </c>
      <c r="D193" s="1641"/>
      <c r="E193" s="1642"/>
      <c r="F193" s="1653"/>
      <c r="G193" s="1692"/>
      <c r="H193" s="1653"/>
      <c r="I193" s="1692"/>
      <c r="J193" s="1653"/>
      <c r="K193" s="1692"/>
      <c r="L193" s="646" t="s">
        <v>3377</v>
      </c>
      <c r="M193" s="646" t="s">
        <v>3378</v>
      </c>
      <c r="N193" s="1652">
        <v>3</v>
      </c>
      <c r="O193" s="1693" t="s">
        <v>3552</v>
      </c>
      <c r="P193" s="1645" t="s">
        <v>7716</v>
      </c>
    </row>
    <row r="194" spans="1:16" ht="15" x14ac:dyDescent="0.25">
      <c r="A194" s="611">
        <v>5</v>
      </c>
      <c r="C194" s="1640" t="s">
        <v>3560</v>
      </c>
      <c r="D194" s="1641"/>
      <c r="E194" s="1642"/>
      <c r="F194" s="1653"/>
      <c r="G194" s="1692"/>
      <c r="H194" s="1653"/>
      <c r="I194" s="1692"/>
      <c r="J194" s="1653"/>
      <c r="K194" s="1692"/>
      <c r="L194" s="646" t="s">
        <v>3377</v>
      </c>
      <c r="M194" s="646" t="s">
        <v>3378</v>
      </c>
      <c r="N194" s="1652">
        <v>4</v>
      </c>
      <c r="O194" s="1693" t="s">
        <v>3561</v>
      </c>
      <c r="P194" s="1645" t="s">
        <v>7716</v>
      </c>
    </row>
    <row r="195" spans="1:16" ht="15" x14ac:dyDescent="0.25">
      <c r="A195" s="611">
        <v>5</v>
      </c>
      <c r="C195" s="1640" t="s">
        <v>3562</v>
      </c>
      <c r="D195" s="1641"/>
      <c r="E195" s="1642"/>
      <c r="F195" s="1653"/>
      <c r="G195" s="1692"/>
      <c r="H195" s="1653"/>
      <c r="I195" s="1692"/>
      <c r="J195" s="1653"/>
      <c r="K195" s="1692"/>
      <c r="L195" s="646" t="s">
        <v>3377</v>
      </c>
      <c r="M195" s="646" t="s">
        <v>3378</v>
      </c>
      <c r="N195" s="1652">
        <v>5</v>
      </c>
      <c r="O195" s="1693" t="s">
        <v>3563</v>
      </c>
      <c r="P195" s="1645" t="s">
        <v>7716</v>
      </c>
    </row>
    <row r="196" spans="1:16" ht="15" x14ac:dyDescent="0.25">
      <c r="A196" s="611">
        <v>5</v>
      </c>
      <c r="C196" s="1640" t="s">
        <v>3564</v>
      </c>
      <c r="D196" s="1641"/>
      <c r="E196" s="1642"/>
      <c r="F196" s="1653"/>
      <c r="G196" s="1692"/>
      <c r="H196" s="1653"/>
      <c r="I196" s="1692"/>
      <c r="J196" s="1653"/>
      <c r="K196" s="1692"/>
      <c r="L196" s="646" t="s">
        <v>3377</v>
      </c>
      <c r="M196" s="646" t="s">
        <v>3378</v>
      </c>
      <c r="N196" s="1652">
        <v>6</v>
      </c>
      <c r="O196" s="1693" t="s">
        <v>3565</v>
      </c>
      <c r="P196" s="1645" t="s">
        <v>7716</v>
      </c>
    </row>
    <row r="197" spans="1:16" ht="15" x14ac:dyDescent="0.25">
      <c r="A197" s="611">
        <v>5</v>
      </c>
      <c r="C197" s="1640" t="s">
        <v>3566</v>
      </c>
      <c r="D197" s="1641"/>
      <c r="E197" s="1642"/>
      <c r="F197" s="1653"/>
      <c r="G197" s="1692"/>
      <c r="H197" s="1653"/>
      <c r="I197" s="1692"/>
      <c r="J197" s="1653"/>
      <c r="K197" s="1692"/>
      <c r="L197" s="646" t="s">
        <v>3377</v>
      </c>
      <c r="M197" s="646" t="s">
        <v>3378</v>
      </c>
      <c r="N197" s="1652">
        <v>7</v>
      </c>
      <c r="O197" s="1693" t="s">
        <v>3567</v>
      </c>
      <c r="P197" s="1645" t="s">
        <v>7716</v>
      </c>
    </row>
    <row r="198" spans="1:16" ht="15" x14ac:dyDescent="0.25">
      <c r="A198" s="611">
        <v>5</v>
      </c>
      <c r="C198" s="1640" t="s">
        <v>3568</v>
      </c>
      <c r="D198" s="1641"/>
      <c r="E198" s="1642"/>
      <c r="F198" s="1653"/>
      <c r="G198" s="1692"/>
      <c r="H198" s="1653"/>
      <c r="I198" s="1692"/>
      <c r="J198" s="1653"/>
      <c r="K198" s="1692"/>
      <c r="L198" s="646" t="s">
        <v>3377</v>
      </c>
      <c r="M198" s="646" t="s">
        <v>3378</v>
      </c>
      <c r="N198" s="1652">
        <v>8</v>
      </c>
      <c r="O198" s="1693" t="s">
        <v>3569</v>
      </c>
      <c r="P198" s="1645" t="s">
        <v>7716</v>
      </c>
    </row>
    <row r="199" spans="1:16" ht="15" x14ac:dyDescent="0.25">
      <c r="A199" s="611">
        <v>5</v>
      </c>
      <c r="C199" s="1640" t="s">
        <v>3570</v>
      </c>
      <c r="D199" s="1641"/>
      <c r="E199" s="1642"/>
      <c r="F199" s="1653"/>
      <c r="G199" s="1692"/>
      <c r="H199" s="1653"/>
      <c r="I199" s="1692"/>
      <c r="J199" s="1653"/>
      <c r="K199" s="1692"/>
      <c r="L199" s="646" t="s">
        <v>3377</v>
      </c>
      <c r="M199" s="646" t="s">
        <v>3378</v>
      </c>
      <c r="N199" s="1652">
        <v>9</v>
      </c>
      <c r="O199" s="1693" t="s">
        <v>3571</v>
      </c>
      <c r="P199" s="1645" t="s">
        <v>7716</v>
      </c>
    </row>
    <row r="200" spans="1:16" ht="15" x14ac:dyDescent="0.25">
      <c r="A200" s="611">
        <v>5</v>
      </c>
      <c r="C200" s="1640" t="s">
        <v>3572</v>
      </c>
      <c r="D200" s="1641"/>
      <c r="E200" s="1642"/>
      <c r="F200" s="1653"/>
      <c r="G200" s="1692"/>
      <c r="H200" s="1653"/>
      <c r="I200" s="1692"/>
      <c r="J200" s="1653"/>
      <c r="K200" s="1692"/>
      <c r="L200" s="646" t="s">
        <v>3377</v>
      </c>
      <c r="M200" s="646" t="s">
        <v>3378</v>
      </c>
      <c r="N200" s="1652">
        <v>10</v>
      </c>
      <c r="O200" s="1693" t="s">
        <v>3573</v>
      </c>
      <c r="P200" s="1645" t="s">
        <v>7716</v>
      </c>
    </row>
    <row r="201" spans="1:16" ht="15" x14ac:dyDescent="0.25">
      <c r="A201" s="611">
        <v>5</v>
      </c>
      <c r="C201" s="1640" t="s">
        <v>3574</v>
      </c>
      <c r="D201" s="1641"/>
      <c r="E201" s="1642"/>
      <c r="F201" s="1653"/>
      <c r="G201" s="1692"/>
      <c r="H201" s="1653"/>
      <c r="I201" s="1692"/>
      <c r="J201" s="1653"/>
      <c r="K201" s="1692"/>
      <c r="L201" s="646" t="s">
        <v>3377</v>
      </c>
      <c r="M201" s="646" t="s">
        <v>3378</v>
      </c>
      <c r="N201" s="1652">
        <v>11</v>
      </c>
      <c r="O201" s="1693" t="s">
        <v>3575</v>
      </c>
      <c r="P201" s="1645" t="s">
        <v>7716</v>
      </c>
    </row>
    <row r="202" spans="1:16" ht="15" x14ac:dyDescent="0.25">
      <c r="A202" s="611">
        <v>5</v>
      </c>
      <c r="C202" s="1640" t="s">
        <v>3576</v>
      </c>
      <c r="D202" s="1641"/>
      <c r="E202" s="1642"/>
      <c r="F202" s="1653"/>
      <c r="G202" s="1692"/>
      <c r="H202" s="1653"/>
      <c r="I202" s="1692"/>
      <c r="J202" s="1653"/>
      <c r="K202" s="1692"/>
      <c r="L202" s="646" t="s">
        <v>3377</v>
      </c>
      <c r="M202" s="646" t="s">
        <v>3378</v>
      </c>
      <c r="N202" s="1652">
        <v>12</v>
      </c>
      <c r="O202" s="1693" t="s">
        <v>3577</v>
      </c>
      <c r="P202" s="1645" t="s">
        <v>7716</v>
      </c>
    </row>
    <row r="203" spans="1:16" ht="15" x14ac:dyDescent="0.25">
      <c r="A203" s="611">
        <v>4</v>
      </c>
      <c r="C203" s="1640" t="s">
        <v>3578</v>
      </c>
      <c r="D203" s="1641"/>
      <c r="E203" s="1642"/>
      <c r="F203" s="1653"/>
      <c r="G203" s="1692"/>
      <c r="H203" s="1653"/>
      <c r="I203" s="1692"/>
      <c r="J203" s="1652">
        <v>5</v>
      </c>
      <c r="K203" s="1693" t="s">
        <v>3579</v>
      </c>
      <c r="L203" s="646"/>
      <c r="M203" s="646"/>
      <c r="N203" s="1652"/>
      <c r="O203" s="1693"/>
      <c r="P203" s="1645"/>
    </row>
    <row r="204" spans="1:16" ht="15" x14ac:dyDescent="0.25">
      <c r="A204" s="611">
        <v>5</v>
      </c>
      <c r="C204" s="1640" t="s">
        <v>3580</v>
      </c>
      <c r="D204" s="1641"/>
      <c r="E204" s="1642"/>
      <c r="F204" s="1653"/>
      <c r="G204" s="1692"/>
      <c r="H204" s="1653"/>
      <c r="I204" s="1692"/>
      <c r="J204" s="1653"/>
      <c r="K204" s="1692"/>
      <c r="L204" s="642" t="s">
        <v>3339</v>
      </c>
      <c r="M204" s="642" t="s">
        <v>3339</v>
      </c>
      <c r="N204" s="1654">
        <v>1</v>
      </c>
      <c r="O204" s="1705" t="s">
        <v>3581</v>
      </c>
      <c r="P204" s="1650" t="s">
        <v>7716</v>
      </c>
    </row>
    <row r="205" spans="1:16" ht="15" x14ac:dyDescent="0.25">
      <c r="A205" s="611">
        <v>5</v>
      </c>
      <c r="C205" s="1640" t="s">
        <v>3582</v>
      </c>
      <c r="D205" s="1641"/>
      <c r="E205" s="1642"/>
      <c r="F205" s="1653"/>
      <c r="G205" s="1692"/>
      <c r="H205" s="1653"/>
      <c r="I205" s="1692"/>
      <c r="J205" s="1653"/>
      <c r="K205" s="1692"/>
      <c r="L205" s="646" t="s">
        <v>3339</v>
      </c>
      <c r="M205" s="646" t="s">
        <v>3323</v>
      </c>
      <c r="N205" s="1652">
        <v>2</v>
      </c>
      <c r="O205" s="1706" t="s">
        <v>3583</v>
      </c>
      <c r="P205" s="1651" t="s">
        <v>7716</v>
      </c>
    </row>
    <row r="206" spans="1:16" ht="15" x14ac:dyDescent="0.25">
      <c r="A206" s="611">
        <v>5</v>
      </c>
      <c r="C206" s="1640" t="s">
        <v>3584</v>
      </c>
      <c r="D206" s="1641"/>
      <c r="E206" s="1642"/>
      <c r="F206" s="1653"/>
      <c r="G206" s="1692"/>
      <c r="H206" s="1653"/>
      <c r="I206" s="1692"/>
      <c r="J206" s="1653"/>
      <c r="K206" s="1692"/>
      <c r="L206" s="646" t="s">
        <v>3339</v>
      </c>
      <c r="M206" s="646" t="s">
        <v>3339</v>
      </c>
      <c r="N206" s="1652">
        <v>3</v>
      </c>
      <c r="O206" s="1706" t="s">
        <v>3585</v>
      </c>
      <c r="P206" s="1651" t="s">
        <v>7716</v>
      </c>
    </row>
    <row r="207" spans="1:16" ht="15" x14ac:dyDescent="0.25">
      <c r="A207" s="611">
        <v>3</v>
      </c>
      <c r="C207" s="1640" t="s">
        <v>3586</v>
      </c>
      <c r="D207" s="1641"/>
      <c r="E207" s="1642"/>
      <c r="F207" s="1653"/>
      <c r="G207" s="1692"/>
      <c r="H207" s="1652">
        <v>2</v>
      </c>
      <c r="I207" s="1693" t="s">
        <v>3016</v>
      </c>
      <c r="J207" s="1652"/>
      <c r="K207" s="1693"/>
      <c r="L207" s="646"/>
      <c r="M207" s="646"/>
      <c r="N207" s="1652"/>
      <c r="O207" s="1693"/>
      <c r="P207" s="1645"/>
    </row>
    <row r="208" spans="1:16" ht="15" x14ac:dyDescent="0.25">
      <c r="A208" s="611">
        <v>4</v>
      </c>
      <c r="C208" s="1640" t="s">
        <v>134</v>
      </c>
      <c r="D208" s="1641"/>
      <c r="E208" s="1642"/>
      <c r="F208" s="1653"/>
      <c r="G208" s="1692"/>
      <c r="H208" s="1653"/>
      <c r="I208" s="1692"/>
      <c r="J208" s="1654">
        <v>1</v>
      </c>
      <c r="K208" s="1691" t="s">
        <v>3587</v>
      </c>
      <c r="L208" s="642"/>
      <c r="M208" s="642"/>
      <c r="N208" s="1654"/>
      <c r="O208" s="1691"/>
      <c r="P208" s="1643"/>
    </row>
    <row r="209" spans="1:16" ht="15" x14ac:dyDescent="0.25">
      <c r="A209" s="611">
        <v>5</v>
      </c>
      <c r="C209" s="1640" t="s">
        <v>3588</v>
      </c>
      <c r="D209" s="1641"/>
      <c r="E209" s="1642"/>
      <c r="F209" s="1653"/>
      <c r="G209" s="1692"/>
      <c r="H209" s="1653"/>
      <c r="I209" s="1692"/>
      <c r="J209" s="1653"/>
      <c r="K209" s="1692"/>
      <c r="L209" s="642" t="s">
        <v>3377</v>
      </c>
      <c r="M209" s="642" t="s">
        <v>3378</v>
      </c>
      <c r="N209" s="1654">
        <v>1</v>
      </c>
      <c r="O209" s="1691" t="s">
        <v>3552</v>
      </c>
      <c r="P209" s="1643" t="s">
        <v>7716</v>
      </c>
    </row>
    <row r="210" spans="1:16" ht="15" x14ac:dyDescent="0.25">
      <c r="A210" s="611">
        <v>5</v>
      </c>
      <c r="C210" s="1640" t="s">
        <v>3589</v>
      </c>
      <c r="D210" s="1641"/>
      <c r="E210" s="1642"/>
      <c r="F210" s="1653"/>
      <c r="G210" s="1692"/>
      <c r="H210" s="1653"/>
      <c r="I210" s="1692"/>
      <c r="J210" s="1653"/>
      <c r="K210" s="1692"/>
      <c r="L210" s="646" t="s">
        <v>3377</v>
      </c>
      <c r="M210" s="646" t="s">
        <v>3378</v>
      </c>
      <c r="N210" s="1652">
        <v>2</v>
      </c>
      <c r="O210" s="1693" t="s">
        <v>3561</v>
      </c>
      <c r="P210" s="1645" t="s">
        <v>7716</v>
      </c>
    </row>
    <row r="211" spans="1:16" ht="15" x14ac:dyDescent="0.25">
      <c r="A211" s="611">
        <v>5</v>
      </c>
      <c r="C211" s="1640" t="s">
        <v>3590</v>
      </c>
      <c r="D211" s="1641"/>
      <c r="E211" s="1642"/>
      <c r="F211" s="1653"/>
      <c r="G211" s="1692"/>
      <c r="H211" s="1653"/>
      <c r="I211" s="1692"/>
      <c r="J211" s="1653"/>
      <c r="K211" s="1692"/>
      <c r="L211" s="646" t="s">
        <v>3377</v>
      </c>
      <c r="M211" s="646" t="s">
        <v>3378</v>
      </c>
      <c r="N211" s="1652">
        <v>3</v>
      </c>
      <c r="O211" s="1693" t="s">
        <v>3563</v>
      </c>
      <c r="P211" s="1645" t="s">
        <v>7716</v>
      </c>
    </row>
    <row r="212" spans="1:16" ht="15" x14ac:dyDescent="0.25">
      <c r="A212" s="611">
        <v>5</v>
      </c>
      <c r="C212" s="1640" t="s">
        <v>135</v>
      </c>
      <c r="D212" s="1641"/>
      <c r="E212" s="1642"/>
      <c r="F212" s="1653"/>
      <c r="G212" s="1692"/>
      <c r="H212" s="1653"/>
      <c r="I212" s="1692"/>
      <c r="J212" s="1653"/>
      <c r="K212" s="1692"/>
      <c r="L212" s="646" t="s">
        <v>3377</v>
      </c>
      <c r="M212" s="646" t="s">
        <v>3378</v>
      </c>
      <c r="N212" s="1652">
        <v>4</v>
      </c>
      <c r="O212" s="1693" t="s">
        <v>3567</v>
      </c>
      <c r="P212" s="1645" t="s">
        <v>7716</v>
      </c>
    </row>
    <row r="213" spans="1:16" ht="15" x14ac:dyDescent="0.25">
      <c r="A213" s="611">
        <v>5</v>
      </c>
      <c r="C213" s="1640" t="s">
        <v>3591</v>
      </c>
      <c r="D213" s="1641"/>
      <c r="E213" s="1642"/>
      <c r="F213" s="1653"/>
      <c r="G213" s="1692"/>
      <c r="H213" s="1653"/>
      <c r="I213" s="1692"/>
      <c r="J213" s="1653"/>
      <c r="K213" s="1692"/>
      <c r="L213" s="646" t="s">
        <v>3377</v>
      </c>
      <c r="M213" s="646" t="s">
        <v>3378</v>
      </c>
      <c r="N213" s="1652">
        <v>5</v>
      </c>
      <c r="O213" s="1693" t="s">
        <v>3569</v>
      </c>
      <c r="P213" s="1645" t="s">
        <v>7716</v>
      </c>
    </row>
    <row r="214" spans="1:16" ht="15" x14ac:dyDescent="0.25">
      <c r="A214" s="611">
        <v>3</v>
      </c>
      <c r="C214" s="1640" t="s">
        <v>3592</v>
      </c>
      <c r="D214" s="1641"/>
      <c r="E214" s="1642"/>
      <c r="F214" s="1653"/>
      <c r="G214" s="1692"/>
      <c r="H214" s="1652">
        <v>3</v>
      </c>
      <c r="I214" s="1693" t="s">
        <v>3009</v>
      </c>
      <c r="J214" s="1652"/>
      <c r="K214" s="1693"/>
      <c r="L214" s="646"/>
      <c r="M214" s="646"/>
      <c r="N214" s="1652"/>
      <c r="O214" s="1693"/>
      <c r="P214" s="1645"/>
    </row>
    <row r="215" spans="1:16" ht="15" x14ac:dyDescent="0.25">
      <c r="A215" s="611">
        <v>4</v>
      </c>
      <c r="C215" s="1640" t="s">
        <v>140</v>
      </c>
      <c r="D215" s="1641"/>
      <c r="E215" s="1642"/>
      <c r="F215" s="1653"/>
      <c r="G215" s="1692"/>
      <c r="H215" s="1653"/>
      <c r="I215" s="1692"/>
      <c r="J215" s="1654">
        <v>1</v>
      </c>
      <c r="K215" s="1691" t="s">
        <v>3008</v>
      </c>
      <c r="L215" s="642" t="s">
        <v>3378</v>
      </c>
      <c r="M215" s="642" t="s">
        <v>3378</v>
      </c>
      <c r="N215" s="1654"/>
      <c r="O215" s="1691"/>
      <c r="P215" s="1643" t="s">
        <v>7716</v>
      </c>
    </row>
    <row r="216" spans="1:16" ht="15" x14ac:dyDescent="0.25">
      <c r="A216" s="611">
        <v>4</v>
      </c>
      <c r="C216" s="1640" t="s">
        <v>3593</v>
      </c>
      <c r="D216" s="1641"/>
      <c r="E216" s="1642"/>
      <c r="F216" s="1653"/>
      <c r="G216" s="1692"/>
      <c r="H216" s="1653"/>
      <c r="I216" s="1692"/>
      <c r="J216" s="1652">
        <v>2</v>
      </c>
      <c r="K216" s="1693" t="s">
        <v>3594</v>
      </c>
      <c r="L216" s="646" t="s">
        <v>3378</v>
      </c>
      <c r="M216" s="646" t="s">
        <v>3378</v>
      </c>
      <c r="N216" s="1652"/>
      <c r="O216" s="1693"/>
      <c r="P216" s="1645" t="s">
        <v>7716</v>
      </c>
    </row>
    <row r="217" spans="1:16" ht="15" x14ac:dyDescent="0.25">
      <c r="A217" s="611">
        <v>3</v>
      </c>
      <c r="C217" s="1640" t="s">
        <v>3595</v>
      </c>
      <c r="D217" s="1641"/>
      <c r="E217" s="1642"/>
      <c r="F217" s="1653"/>
      <c r="G217" s="1692"/>
      <c r="H217" s="1652">
        <v>4</v>
      </c>
      <c r="I217" s="1693" t="s">
        <v>3005</v>
      </c>
      <c r="J217" s="1652"/>
      <c r="K217" s="1693"/>
      <c r="L217" s="646"/>
      <c r="M217" s="646"/>
      <c r="N217" s="1652"/>
      <c r="O217" s="1693"/>
      <c r="P217" s="1645"/>
    </row>
    <row r="218" spans="1:16" ht="15" x14ac:dyDescent="0.25">
      <c r="A218" s="611">
        <v>4</v>
      </c>
      <c r="C218" s="1640" t="s">
        <v>142</v>
      </c>
      <c r="D218" s="1641"/>
      <c r="E218" s="1642"/>
      <c r="F218" s="1653"/>
      <c r="G218" s="1692"/>
      <c r="H218" s="1653"/>
      <c r="I218" s="1692"/>
      <c r="J218" s="1654">
        <v>1</v>
      </c>
      <c r="K218" s="1691" t="s">
        <v>3005</v>
      </c>
      <c r="L218" s="642"/>
      <c r="M218" s="642"/>
      <c r="N218" s="1654"/>
      <c r="O218" s="1691"/>
      <c r="P218" s="1643"/>
    </row>
    <row r="219" spans="1:16" ht="15" x14ac:dyDescent="0.25">
      <c r="A219" s="611">
        <v>5</v>
      </c>
      <c r="C219" s="1640" t="s">
        <v>3596</v>
      </c>
      <c r="D219" s="1641"/>
      <c r="E219" s="1642"/>
      <c r="F219" s="1653"/>
      <c r="G219" s="1692"/>
      <c r="H219" s="1653"/>
      <c r="I219" s="1692"/>
      <c r="J219" s="1653"/>
      <c r="K219" s="1692"/>
      <c r="L219" s="642" t="s">
        <v>3377</v>
      </c>
      <c r="M219" s="642" t="s">
        <v>3378</v>
      </c>
      <c r="N219" s="1654">
        <v>1</v>
      </c>
      <c r="O219" s="1691" t="s">
        <v>7672</v>
      </c>
      <c r="P219" s="1643" t="s">
        <v>7716</v>
      </c>
    </row>
    <row r="220" spans="1:16" ht="15" x14ac:dyDescent="0.25">
      <c r="A220" s="611">
        <v>5</v>
      </c>
      <c r="C220" s="1640" t="s">
        <v>3597</v>
      </c>
      <c r="D220" s="1641"/>
      <c r="E220" s="1642"/>
      <c r="F220" s="1653"/>
      <c r="G220" s="1692"/>
      <c r="H220" s="1653"/>
      <c r="I220" s="1692"/>
      <c r="J220" s="1653"/>
      <c r="K220" s="1692"/>
      <c r="L220" s="646" t="s">
        <v>3377</v>
      </c>
      <c r="M220" s="646" t="s">
        <v>3378</v>
      </c>
      <c r="N220" s="1652">
        <v>2</v>
      </c>
      <c r="O220" s="1693" t="s">
        <v>3598</v>
      </c>
      <c r="P220" s="1645" t="s">
        <v>7716</v>
      </c>
    </row>
    <row r="221" spans="1:16" ht="15" x14ac:dyDescent="0.25">
      <c r="A221" s="611">
        <v>5</v>
      </c>
      <c r="C221" s="1640" t="s">
        <v>3599</v>
      </c>
      <c r="D221" s="1641"/>
      <c r="E221" s="1642"/>
      <c r="F221" s="1653"/>
      <c r="G221" s="1692"/>
      <c r="H221" s="1653"/>
      <c r="I221" s="1692"/>
      <c r="J221" s="1653"/>
      <c r="K221" s="1692"/>
      <c r="L221" s="646" t="s">
        <v>3377</v>
      </c>
      <c r="M221" s="646" t="s">
        <v>3378</v>
      </c>
      <c r="N221" s="1652">
        <v>3</v>
      </c>
      <c r="O221" s="1693" t="s">
        <v>3600</v>
      </c>
      <c r="P221" s="1645" t="s">
        <v>7716</v>
      </c>
    </row>
    <row r="222" spans="1:16" ht="15" x14ac:dyDescent="0.25">
      <c r="A222" s="611">
        <v>3</v>
      </c>
      <c r="C222" s="1640" t="s">
        <v>3601</v>
      </c>
      <c r="D222" s="1641"/>
      <c r="E222" s="1642"/>
      <c r="F222" s="1653"/>
      <c r="G222" s="1692"/>
      <c r="H222" s="1652">
        <v>5</v>
      </c>
      <c r="I222" s="1693" t="s">
        <v>3002</v>
      </c>
      <c r="J222" s="1652"/>
      <c r="K222" s="1693"/>
      <c r="L222" s="646"/>
      <c r="M222" s="1655"/>
      <c r="N222" s="1652"/>
      <c r="O222" s="1693"/>
      <c r="P222" s="1645"/>
    </row>
    <row r="223" spans="1:16" ht="15" x14ac:dyDescent="0.25">
      <c r="A223" s="611">
        <v>4</v>
      </c>
      <c r="C223" s="1640" t="s">
        <v>3602</v>
      </c>
      <c r="D223" s="1641"/>
      <c r="E223" s="1642"/>
      <c r="F223" s="1653"/>
      <c r="G223" s="1692"/>
      <c r="H223" s="1653"/>
      <c r="I223" s="1692"/>
      <c r="J223" s="1654">
        <v>1</v>
      </c>
      <c r="K223" s="1705" t="s">
        <v>3603</v>
      </c>
      <c r="L223" s="642" t="s">
        <v>3363</v>
      </c>
      <c r="M223" s="642" t="s">
        <v>3339</v>
      </c>
      <c r="N223" s="1654"/>
      <c r="O223" s="1691"/>
      <c r="P223" s="1643" t="s">
        <v>7716</v>
      </c>
    </row>
    <row r="224" spans="1:16" ht="15" x14ac:dyDescent="0.25">
      <c r="A224" s="611">
        <v>4</v>
      </c>
      <c r="C224" s="1640" t="s">
        <v>3604</v>
      </c>
      <c r="D224" s="1641"/>
      <c r="E224" s="1642"/>
      <c r="F224" s="1653"/>
      <c r="G224" s="1692"/>
      <c r="H224" s="1653"/>
      <c r="I224" s="1692"/>
      <c r="J224" s="1652">
        <v>2</v>
      </c>
      <c r="K224" s="1706" t="s">
        <v>3605</v>
      </c>
      <c r="L224" s="646" t="s">
        <v>3363</v>
      </c>
      <c r="M224" s="646" t="s">
        <v>3339</v>
      </c>
      <c r="N224" s="1652"/>
      <c r="O224" s="1693"/>
      <c r="P224" s="1645" t="s">
        <v>7716</v>
      </c>
    </row>
    <row r="225" spans="1:16" ht="15" x14ac:dyDescent="0.25">
      <c r="A225" s="611">
        <v>4</v>
      </c>
      <c r="C225" s="1640" t="s">
        <v>3606</v>
      </c>
      <c r="D225" s="1641"/>
      <c r="E225" s="1642"/>
      <c r="F225" s="1653"/>
      <c r="G225" s="1692"/>
      <c r="H225" s="1653"/>
      <c r="I225" s="1692"/>
      <c r="J225" s="1652">
        <v>3</v>
      </c>
      <c r="K225" s="1706" t="s">
        <v>3607</v>
      </c>
      <c r="L225" s="646" t="s">
        <v>3363</v>
      </c>
      <c r="M225" s="646" t="s">
        <v>3339</v>
      </c>
      <c r="N225" s="1652"/>
      <c r="O225" s="1693"/>
      <c r="P225" s="1645" t="s">
        <v>7716</v>
      </c>
    </row>
    <row r="226" spans="1:16" ht="15" x14ac:dyDescent="0.25">
      <c r="A226" s="611">
        <v>4</v>
      </c>
      <c r="C226" s="1640" t="s">
        <v>3608</v>
      </c>
      <c r="D226" s="1641"/>
      <c r="E226" s="1642"/>
      <c r="F226" s="1653"/>
      <c r="G226" s="1692"/>
      <c r="H226" s="1653"/>
      <c r="I226" s="1692"/>
      <c r="J226" s="1652">
        <v>4</v>
      </c>
      <c r="K226" s="1706" t="s">
        <v>3609</v>
      </c>
      <c r="L226" s="646" t="s">
        <v>3363</v>
      </c>
      <c r="M226" s="646" t="s">
        <v>3339</v>
      </c>
      <c r="N226" s="1652"/>
      <c r="O226" s="1693"/>
      <c r="P226" s="1645" t="s">
        <v>7716</v>
      </c>
    </row>
    <row r="227" spans="1:16" ht="15" x14ac:dyDescent="0.25">
      <c r="A227" s="611">
        <v>3</v>
      </c>
      <c r="C227" s="1640" t="s">
        <v>3610</v>
      </c>
      <c r="D227" s="1641"/>
      <c r="E227" s="1642"/>
      <c r="F227" s="1653"/>
      <c r="G227" s="1692"/>
      <c r="H227" s="1652">
        <v>6</v>
      </c>
      <c r="I227" s="1693" t="s">
        <v>2987</v>
      </c>
      <c r="J227" s="1652"/>
      <c r="K227" s="1693"/>
      <c r="L227" s="646"/>
      <c r="M227" s="646"/>
      <c r="N227" s="1652"/>
      <c r="O227" s="1693"/>
      <c r="P227" s="1645"/>
    </row>
    <row r="228" spans="1:16" ht="15" x14ac:dyDescent="0.25">
      <c r="A228" s="611">
        <v>4</v>
      </c>
      <c r="C228" s="1640" t="s">
        <v>3611</v>
      </c>
      <c r="D228" s="1641"/>
      <c r="E228" s="1642"/>
      <c r="F228" s="1653"/>
      <c r="G228" s="1692"/>
      <c r="H228" s="1653"/>
      <c r="I228" s="1692"/>
      <c r="J228" s="1654">
        <v>1</v>
      </c>
      <c r="K228" s="1691" t="s">
        <v>3612</v>
      </c>
      <c r="L228" s="642" t="s">
        <v>3323</v>
      </c>
      <c r="M228" s="642" t="s">
        <v>3323</v>
      </c>
      <c r="N228" s="1654"/>
      <c r="O228" s="1717"/>
      <c r="P228" s="1643" t="s">
        <v>7730</v>
      </c>
    </row>
    <row r="229" spans="1:16" ht="15" x14ac:dyDescent="0.25">
      <c r="A229" s="611">
        <v>4</v>
      </c>
      <c r="C229" s="1640" t="s">
        <v>3613</v>
      </c>
      <c r="D229" s="1641"/>
      <c r="E229" s="1642"/>
      <c r="F229" s="1653"/>
      <c r="G229" s="1692"/>
      <c r="H229" s="1653"/>
      <c r="I229" s="1692"/>
      <c r="J229" s="1652">
        <v>2</v>
      </c>
      <c r="K229" s="1693" t="s">
        <v>2984</v>
      </c>
      <c r="L229" s="646" t="s">
        <v>3323</v>
      </c>
      <c r="M229" s="646" t="s">
        <v>3323</v>
      </c>
      <c r="N229" s="1652"/>
      <c r="O229" s="1693"/>
      <c r="P229" s="1645" t="s">
        <v>7730</v>
      </c>
    </row>
    <row r="230" spans="1:16" ht="15" x14ac:dyDescent="0.25">
      <c r="A230" s="611">
        <v>4</v>
      </c>
      <c r="C230" s="1640" t="s">
        <v>3614</v>
      </c>
      <c r="D230" s="1641"/>
      <c r="E230" s="1642"/>
      <c r="F230" s="1653"/>
      <c r="G230" s="1692"/>
      <c r="H230" s="1653"/>
      <c r="I230" s="1692"/>
      <c r="J230" s="1652">
        <v>3</v>
      </c>
      <c r="K230" s="1693" t="s">
        <v>2983</v>
      </c>
      <c r="L230" s="646" t="s">
        <v>3323</v>
      </c>
      <c r="M230" s="646" t="s">
        <v>3323</v>
      </c>
      <c r="N230" s="1652"/>
      <c r="O230" s="1693"/>
      <c r="P230" s="1645" t="s">
        <v>7730</v>
      </c>
    </row>
    <row r="231" spans="1:16" ht="15" x14ac:dyDescent="0.25">
      <c r="A231" s="611">
        <v>2</v>
      </c>
      <c r="C231" s="1640" t="s">
        <v>3615</v>
      </c>
      <c r="D231" s="1641"/>
      <c r="E231" s="1644"/>
      <c r="F231" s="1652">
        <v>6</v>
      </c>
      <c r="G231" s="1693" t="s">
        <v>2981</v>
      </c>
      <c r="H231" s="1652"/>
      <c r="I231" s="1693"/>
      <c r="J231" s="1652"/>
      <c r="K231" s="1693"/>
      <c r="L231" s="646"/>
      <c r="M231" s="646"/>
      <c r="N231" s="1652"/>
      <c r="O231" s="1693"/>
      <c r="P231" s="1645"/>
    </row>
    <row r="232" spans="1:16" ht="15" x14ac:dyDescent="0.25">
      <c r="A232" s="611">
        <v>3</v>
      </c>
      <c r="C232" s="1640" t="s">
        <v>3616</v>
      </c>
      <c r="D232" s="1641"/>
      <c r="E232" s="1642"/>
      <c r="F232" s="1653"/>
      <c r="G232" s="1692"/>
      <c r="H232" s="1654">
        <v>1</v>
      </c>
      <c r="I232" s="1691" t="s">
        <v>1356</v>
      </c>
      <c r="J232" s="1654"/>
      <c r="K232" s="1691"/>
      <c r="L232" s="642"/>
      <c r="M232" s="642"/>
      <c r="N232" s="1654"/>
      <c r="O232" s="1691"/>
      <c r="P232" s="1643"/>
    </row>
    <row r="233" spans="1:16" ht="15" x14ac:dyDescent="0.25">
      <c r="A233" s="611">
        <v>4</v>
      </c>
      <c r="C233" s="1640" t="s">
        <v>3617</v>
      </c>
      <c r="D233" s="1641"/>
      <c r="E233" s="1642"/>
      <c r="F233" s="1653"/>
      <c r="G233" s="1692"/>
      <c r="H233" s="1653"/>
      <c r="I233" s="1692"/>
      <c r="J233" s="1654">
        <v>1</v>
      </c>
      <c r="K233" s="1691" t="s">
        <v>1356</v>
      </c>
      <c r="L233" s="642"/>
      <c r="M233" s="642"/>
      <c r="N233" s="1654"/>
      <c r="O233" s="1691"/>
      <c r="P233" s="1643"/>
    </row>
    <row r="234" spans="1:16" ht="15" x14ac:dyDescent="0.25">
      <c r="A234" s="611">
        <v>5</v>
      </c>
      <c r="C234" s="1640" t="s">
        <v>159</v>
      </c>
      <c r="D234" s="1641"/>
      <c r="E234" s="1642"/>
      <c r="F234" s="1653"/>
      <c r="G234" s="1692"/>
      <c r="H234" s="1653"/>
      <c r="I234" s="1692"/>
      <c r="J234" s="1653"/>
      <c r="K234" s="1692"/>
      <c r="L234" s="642" t="s">
        <v>3377</v>
      </c>
      <c r="M234" s="642" t="s">
        <v>3323</v>
      </c>
      <c r="N234" s="1654">
        <v>1</v>
      </c>
      <c r="O234" s="1705" t="s">
        <v>3618</v>
      </c>
      <c r="P234" s="1643" t="s">
        <v>7728</v>
      </c>
    </row>
    <row r="235" spans="1:16" ht="15" x14ac:dyDescent="0.25">
      <c r="A235" s="611">
        <v>5</v>
      </c>
      <c r="C235" s="1640" t="s">
        <v>160</v>
      </c>
      <c r="D235" s="1641"/>
      <c r="E235" s="1642"/>
      <c r="F235" s="1653"/>
      <c r="G235" s="1692"/>
      <c r="H235" s="1653"/>
      <c r="I235" s="1692"/>
      <c r="J235" s="1653"/>
      <c r="K235" s="1692"/>
      <c r="L235" s="646" t="s">
        <v>3377</v>
      </c>
      <c r="M235" s="646" t="s">
        <v>3323</v>
      </c>
      <c r="N235" s="1652">
        <v>2</v>
      </c>
      <c r="O235" s="1706" t="s">
        <v>3619</v>
      </c>
      <c r="P235" s="1645" t="s">
        <v>7728</v>
      </c>
    </row>
    <row r="236" spans="1:16" ht="15" x14ac:dyDescent="0.25">
      <c r="A236" s="611">
        <v>5</v>
      </c>
      <c r="C236" s="1640" t="s">
        <v>3620</v>
      </c>
      <c r="D236" s="1641"/>
      <c r="E236" s="1642"/>
      <c r="F236" s="1653"/>
      <c r="G236" s="1692"/>
      <c r="H236" s="1653"/>
      <c r="I236" s="1692"/>
      <c r="J236" s="1653"/>
      <c r="K236" s="1692"/>
      <c r="L236" s="646" t="s">
        <v>3377</v>
      </c>
      <c r="M236" s="646" t="s">
        <v>3323</v>
      </c>
      <c r="N236" s="1652">
        <v>3</v>
      </c>
      <c r="O236" s="1706" t="s">
        <v>3621</v>
      </c>
      <c r="P236" s="1645" t="s">
        <v>7728</v>
      </c>
    </row>
    <row r="237" spans="1:16" ht="15" x14ac:dyDescent="0.25">
      <c r="A237" s="611">
        <v>5</v>
      </c>
      <c r="C237" s="1640" t="s">
        <v>3622</v>
      </c>
      <c r="D237" s="1641"/>
      <c r="E237" s="1642"/>
      <c r="F237" s="1653"/>
      <c r="G237" s="1692"/>
      <c r="H237" s="1653"/>
      <c r="I237" s="1692"/>
      <c r="J237" s="1653"/>
      <c r="K237" s="1692"/>
      <c r="L237" s="646" t="s">
        <v>3377</v>
      </c>
      <c r="M237" s="646" t="s">
        <v>3323</v>
      </c>
      <c r="N237" s="1652">
        <v>4</v>
      </c>
      <c r="O237" s="1706" t="s">
        <v>3623</v>
      </c>
      <c r="P237" s="1645" t="s">
        <v>7728</v>
      </c>
    </row>
    <row r="238" spans="1:16" ht="15" x14ac:dyDescent="0.25">
      <c r="A238" s="611">
        <v>5</v>
      </c>
      <c r="C238" s="1640" t="s">
        <v>3624</v>
      </c>
      <c r="D238" s="1641"/>
      <c r="E238" s="1642"/>
      <c r="F238" s="1653"/>
      <c r="G238" s="1692"/>
      <c r="H238" s="1653"/>
      <c r="I238" s="1692"/>
      <c r="J238" s="1653"/>
      <c r="K238" s="1692"/>
      <c r="L238" s="646" t="s">
        <v>3377</v>
      </c>
      <c r="M238" s="646" t="s">
        <v>3323</v>
      </c>
      <c r="N238" s="1652">
        <v>5</v>
      </c>
      <c r="O238" s="1706" t="s">
        <v>3625</v>
      </c>
      <c r="P238" s="1645" t="s">
        <v>7728</v>
      </c>
    </row>
    <row r="239" spans="1:16" ht="15" x14ac:dyDescent="0.25">
      <c r="A239" s="611">
        <v>5</v>
      </c>
      <c r="C239" s="1640" t="s">
        <v>3626</v>
      </c>
      <c r="D239" s="1641"/>
      <c r="E239" s="1642"/>
      <c r="F239" s="1653"/>
      <c r="G239" s="1692"/>
      <c r="H239" s="1653"/>
      <c r="I239" s="1692"/>
      <c r="J239" s="1653"/>
      <c r="K239" s="1692"/>
      <c r="L239" s="646" t="s">
        <v>3377</v>
      </c>
      <c r="M239" s="646" t="s">
        <v>3323</v>
      </c>
      <c r="N239" s="1652">
        <v>6</v>
      </c>
      <c r="O239" s="1706" t="s">
        <v>3627</v>
      </c>
      <c r="P239" s="1645" t="s">
        <v>7728</v>
      </c>
    </row>
    <row r="240" spans="1:16" ht="15" x14ac:dyDescent="0.25">
      <c r="A240" s="611">
        <v>5</v>
      </c>
      <c r="C240" s="1640" t="s">
        <v>3628</v>
      </c>
      <c r="D240" s="1641"/>
      <c r="E240" s="1642"/>
      <c r="F240" s="1653"/>
      <c r="G240" s="1692"/>
      <c r="H240" s="1653"/>
      <c r="I240" s="1692"/>
      <c r="J240" s="1653"/>
      <c r="K240" s="1692"/>
      <c r="L240" s="646" t="s">
        <v>3377</v>
      </c>
      <c r="M240" s="646" t="s">
        <v>3323</v>
      </c>
      <c r="N240" s="1652">
        <v>7</v>
      </c>
      <c r="O240" s="1706" t="s">
        <v>3629</v>
      </c>
      <c r="P240" s="1645" t="s">
        <v>7728</v>
      </c>
    </row>
    <row r="241" spans="1:16" ht="15" x14ac:dyDescent="0.25">
      <c r="A241" s="611">
        <v>5</v>
      </c>
      <c r="C241" s="1640" t="s">
        <v>161</v>
      </c>
      <c r="D241" s="1641"/>
      <c r="E241" s="1642"/>
      <c r="F241" s="1653"/>
      <c r="G241" s="1692"/>
      <c r="H241" s="1653"/>
      <c r="I241" s="1692"/>
      <c r="J241" s="1653"/>
      <c r="K241" s="1692"/>
      <c r="L241" s="646" t="s">
        <v>3377</v>
      </c>
      <c r="M241" s="646" t="s">
        <v>3323</v>
      </c>
      <c r="N241" s="1652">
        <v>8</v>
      </c>
      <c r="O241" s="1706" t="s">
        <v>3630</v>
      </c>
      <c r="P241" s="1645" t="s">
        <v>7728</v>
      </c>
    </row>
    <row r="242" spans="1:16" ht="15" x14ac:dyDescent="0.25">
      <c r="A242" s="611">
        <v>5</v>
      </c>
      <c r="C242" s="1640" t="s">
        <v>162</v>
      </c>
      <c r="D242" s="1641"/>
      <c r="E242" s="1642"/>
      <c r="F242" s="1653"/>
      <c r="G242" s="1692"/>
      <c r="H242" s="1653"/>
      <c r="I242" s="1692"/>
      <c r="J242" s="1653"/>
      <c r="K242" s="1692"/>
      <c r="L242" s="646" t="s">
        <v>3377</v>
      </c>
      <c r="M242" s="646" t="s">
        <v>3323</v>
      </c>
      <c r="N242" s="1652">
        <v>9</v>
      </c>
      <c r="O242" s="1706" t="s">
        <v>3631</v>
      </c>
      <c r="P242" s="1645" t="s">
        <v>7728</v>
      </c>
    </row>
    <row r="243" spans="1:16" ht="15" x14ac:dyDescent="0.25">
      <c r="A243" s="611">
        <v>5</v>
      </c>
      <c r="C243" s="1640" t="s">
        <v>163</v>
      </c>
      <c r="D243" s="1641"/>
      <c r="E243" s="1642"/>
      <c r="F243" s="1653"/>
      <c r="G243" s="1692"/>
      <c r="H243" s="1653"/>
      <c r="I243" s="1692"/>
      <c r="J243" s="1653"/>
      <c r="K243" s="1692"/>
      <c r="L243" s="646" t="s">
        <v>3377</v>
      </c>
      <c r="M243" s="646" t="s">
        <v>3323</v>
      </c>
      <c r="N243" s="1652">
        <v>10</v>
      </c>
      <c r="O243" s="1706" t="s">
        <v>3632</v>
      </c>
      <c r="P243" s="1645" t="s">
        <v>7728</v>
      </c>
    </row>
    <row r="244" spans="1:16" ht="15" x14ac:dyDescent="0.25">
      <c r="A244" s="611">
        <v>5</v>
      </c>
      <c r="C244" s="1640" t="s">
        <v>164</v>
      </c>
      <c r="D244" s="1641"/>
      <c r="E244" s="1642"/>
      <c r="F244" s="1653"/>
      <c r="G244" s="1692"/>
      <c r="H244" s="1653"/>
      <c r="I244" s="1692"/>
      <c r="J244" s="1653"/>
      <c r="K244" s="1692"/>
      <c r="L244" s="646" t="s">
        <v>3377</v>
      </c>
      <c r="M244" s="646" t="s">
        <v>3323</v>
      </c>
      <c r="N244" s="1652">
        <v>11</v>
      </c>
      <c r="O244" s="1706" t="s">
        <v>3633</v>
      </c>
      <c r="P244" s="1645" t="s">
        <v>7728</v>
      </c>
    </row>
    <row r="245" spans="1:16" ht="15" x14ac:dyDescent="0.25">
      <c r="A245" s="611">
        <v>5</v>
      </c>
      <c r="C245" s="1640" t="s">
        <v>3634</v>
      </c>
      <c r="D245" s="1641"/>
      <c r="E245" s="1642"/>
      <c r="F245" s="1653"/>
      <c r="G245" s="1692"/>
      <c r="H245" s="1653"/>
      <c r="I245" s="1692"/>
      <c r="J245" s="1653"/>
      <c r="K245" s="1692"/>
      <c r="L245" s="646" t="s">
        <v>3377</v>
      </c>
      <c r="M245" s="646" t="s">
        <v>3323</v>
      </c>
      <c r="N245" s="1652">
        <v>12</v>
      </c>
      <c r="O245" s="1706" t="s">
        <v>3635</v>
      </c>
      <c r="P245" s="1645" t="s">
        <v>7728</v>
      </c>
    </row>
    <row r="246" spans="1:16" ht="15" x14ac:dyDescent="0.25">
      <c r="A246" s="611">
        <v>5</v>
      </c>
      <c r="C246" s="1640" t="s">
        <v>3636</v>
      </c>
      <c r="D246" s="1641"/>
      <c r="E246" s="1642"/>
      <c r="F246" s="1653"/>
      <c r="G246" s="1692"/>
      <c r="H246" s="1653"/>
      <c r="I246" s="1692"/>
      <c r="J246" s="1653"/>
      <c r="K246" s="1692"/>
      <c r="L246" s="646" t="s">
        <v>3377</v>
      </c>
      <c r="M246" s="646" t="s">
        <v>3323</v>
      </c>
      <c r="N246" s="1652">
        <v>13</v>
      </c>
      <c r="O246" s="1706" t="s">
        <v>3637</v>
      </c>
      <c r="P246" s="1645" t="s">
        <v>7728</v>
      </c>
    </row>
    <row r="247" spans="1:16" ht="15" x14ac:dyDescent="0.25">
      <c r="A247" s="611">
        <v>4</v>
      </c>
      <c r="C247" s="1640" t="s">
        <v>3638</v>
      </c>
      <c r="D247" s="1641"/>
      <c r="E247" s="1642"/>
      <c r="F247" s="1653"/>
      <c r="G247" s="1692"/>
      <c r="H247" s="1653"/>
      <c r="I247" s="1692"/>
      <c r="J247" s="1652">
        <v>2</v>
      </c>
      <c r="K247" s="1693" t="s">
        <v>3639</v>
      </c>
      <c r="L247" s="646" t="s">
        <v>3651</v>
      </c>
      <c r="M247" s="646" t="s">
        <v>3378</v>
      </c>
      <c r="N247" s="1652"/>
      <c r="O247" s="1693"/>
      <c r="P247" s="1645" t="s">
        <v>7728</v>
      </c>
    </row>
    <row r="248" spans="1:16" ht="15" x14ac:dyDescent="0.25">
      <c r="A248" s="611">
        <v>4</v>
      </c>
      <c r="C248" s="1640" t="s">
        <v>3640</v>
      </c>
      <c r="D248" s="1641"/>
      <c r="E248" s="1642"/>
      <c r="F248" s="1653"/>
      <c r="G248" s="1692"/>
      <c r="H248" s="1653"/>
      <c r="I248" s="1692"/>
      <c r="J248" s="1652">
        <v>3</v>
      </c>
      <c r="K248" s="1693" t="s">
        <v>3641</v>
      </c>
      <c r="L248" s="646" t="s">
        <v>3651</v>
      </c>
      <c r="M248" s="646" t="s">
        <v>3323</v>
      </c>
      <c r="N248" s="1652"/>
      <c r="O248" s="1693"/>
      <c r="P248" s="1645" t="s">
        <v>7728</v>
      </c>
    </row>
    <row r="249" spans="1:16" ht="15" x14ac:dyDescent="0.25">
      <c r="A249" s="611">
        <v>4</v>
      </c>
      <c r="C249" s="1640" t="s">
        <v>3642</v>
      </c>
      <c r="D249" s="1641"/>
      <c r="E249" s="1642"/>
      <c r="F249" s="1653"/>
      <c r="G249" s="1692"/>
      <c r="H249" s="1653"/>
      <c r="I249" s="1692"/>
      <c r="J249" s="1652">
        <v>4</v>
      </c>
      <c r="K249" s="1693" t="s">
        <v>1360</v>
      </c>
      <c r="L249" s="646" t="s">
        <v>3323</v>
      </c>
      <c r="M249" s="646" t="s">
        <v>3323</v>
      </c>
      <c r="N249" s="1652"/>
      <c r="O249" s="1693"/>
      <c r="P249" s="1645" t="s">
        <v>7728</v>
      </c>
    </row>
    <row r="250" spans="1:16" ht="15" x14ac:dyDescent="0.25">
      <c r="A250" s="611">
        <v>4</v>
      </c>
      <c r="C250" s="1640" t="s">
        <v>3643</v>
      </c>
      <c r="D250" s="1641"/>
      <c r="E250" s="1642"/>
      <c r="F250" s="1653"/>
      <c r="G250" s="1692"/>
      <c r="H250" s="1653"/>
      <c r="I250" s="1692"/>
      <c r="J250" s="1652">
        <v>5</v>
      </c>
      <c r="K250" s="1693" t="s">
        <v>3644</v>
      </c>
      <c r="L250" s="646" t="s">
        <v>3323</v>
      </c>
      <c r="M250" s="646" t="s">
        <v>3323</v>
      </c>
      <c r="N250" s="1652"/>
      <c r="O250" s="1693"/>
      <c r="P250" s="1645" t="s">
        <v>7728</v>
      </c>
    </row>
    <row r="251" spans="1:16" ht="15" x14ac:dyDescent="0.25">
      <c r="A251" s="611">
        <v>4</v>
      </c>
      <c r="C251" s="1640" t="s">
        <v>3645</v>
      </c>
      <c r="D251" s="1641"/>
      <c r="E251" s="1642"/>
      <c r="F251" s="1653"/>
      <c r="G251" s="1692"/>
      <c r="H251" s="1653"/>
      <c r="I251" s="1692"/>
      <c r="J251" s="1652">
        <v>6</v>
      </c>
      <c r="K251" s="1693" t="s">
        <v>2243</v>
      </c>
      <c r="L251" s="646"/>
      <c r="M251" s="646"/>
      <c r="N251" s="1652"/>
      <c r="O251" s="1693"/>
      <c r="P251" s="1645"/>
    </row>
    <row r="252" spans="1:16" ht="15" x14ac:dyDescent="0.25">
      <c r="A252" s="611">
        <v>5</v>
      </c>
      <c r="C252" s="1640" t="s">
        <v>3646</v>
      </c>
      <c r="D252" s="1641"/>
      <c r="E252" s="1642"/>
      <c r="F252" s="1653"/>
      <c r="G252" s="1692"/>
      <c r="H252" s="1653"/>
      <c r="I252" s="1692"/>
      <c r="J252" s="1653"/>
      <c r="K252" s="1692"/>
      <c r="L252" s="642" t="s">
        <v>3377</v>
      </c>
      <c r="M252" s="642" t="s">
        <v>3323</v>
      </c>
      <c r="N252" s="1654">
        <v>1</v>
      </c>
      <c r="O252" s="1691" t="s">
        <v>3647</v>
      </c>
      <c r="P252" s="1643" t="s">
        <v>7728</v>
      </c>
    </row>
    <row r="253" spans="1:16" ht="15" x14ac:dyDescent="0.25">
      <c r="A253" s="611">
        <v>5</v>
      </c>
      <c r="C253" s="1640" t="s">
        <v>3648</v>
      </c>
      <c r="D253" s="1641"/>
      <c r="E253" s="1642"/>
      <c r="F253" s="1653"/>
      <c r="G253" s="1692"/>
      <c r="H253" s="1653"/>
      <c r="I253" s="1692"/>
      <c r="J253" s="1653"/>
      <c r="K253" s="1692"/>
      <c r="L253" s="646" t="s">
        <v>3651</v>
      </c>
      <c r="M253" s="646" t="s">
        <v>3323</v>
      </c>
      <c r="N253" s="1652">
        <v>2</v>
      </c>
      <c r="O253" s="1693" t="s">
        <v>3649</v>
      </c>
      <c r="P253" s="1645" t="s">
        <v>7728</v>
      </c>
    </row>
    <row r="254" spans="1:16" ht="15" x14ac:dyDescent="0.25">
      <c r="A254" s="611">
        <v>4</v>
      </c>
      <c r="C254" s="1640" t="s">
        <v>3650</v>
      </c>
      <c r="D254" s="1641"/>
      <c r="E254" s="1642"/>
      <c r="F254" s="1653"/>
      <c r="G254" s="1692"/>
      <c r="H254" s="1653"/>
      <c r="I254" s="1692"/>
      <c r="J254" s="1652">
        <v>7</v>
      </c>
      <c r="K254" s="1693" t="s">
        <v>1364</v>
      </c>
      <c r="L254" s="646" t="s">
        <v>3651</v>
      </c>
      <c r="M254" s="646" t="s">
        <v>3323</v>
      </c>
      <c r="N254" s="1652"/>
      <c r="O254" s="1693"/>
      <c r="P254" s="1645" t="s">
        <v>7728</v>
      </c>
    </row>
    <row r="255" spans="1:16" ht="15" x14ac:dyDescent="0.25">
      <c r="A255" s="611">
        <v>4</v>
      </c>
      <c r="C255" s="1640" t="s">
        <v>3652</v>
      </c>
      <c r="D255" s="1641"/>
      <c r="E255" s="1642"/>
      <c r="F255" s="1653"/>
      <c r="G255" s="1692"/>
      <c r="H255" s="1653"/>
      <c r="I255" s="1692"/>
      <c r="J255" s="1652">
        <v>8</v>
      </c>
      <c r="K255" s="1693" t="s">
        <v>2956</v>
      </c>
      <c r="L255" s="646"/>
      <c r="M255" s="646"/>
      <c r="N255" s="1652"/>
      <c r="O255" s="1693"/>
      <c r="P255" s="1645"/>
    </row>
    <row r="256" spans="1:16" ht="15" x14ac:dyDescent="0.25">
      <c r="A256" s="611">
        <v>5</v>
      </c>
      <c r="C256" s="1640" t="s">
        <v>3653</v>
      </c>
      <c r="D256" s="1641"/>
      <c r="E256" s="1642"/>
      <c r="F256" s="1653"/>
      <c r="G256" s="1692"/>
      <c r="H256" s="1653"/>
      <c r="I256" s="1692"/>
      <c r="J256" s="1653"/>
      <c r="K256" s="1692"/>
      <c r="L256" s="642" t="s">
        <v>3651</v>
      </c>
      <c r="M256" s="642" t="s">
        <v>3323</v>
      </c>
      <c r="N256" s="1654">
        <v>1</v>
      </c>
      <c r="O256" s="1691" t="s">
        <v>3654</v>
      </c>
      <c r="P256" s="1643" t="s">
        <v>7728</v>
      </c>
    </row>
    <row r="257" spans="1:16" ht="15" x14ac:dyDescent="0.25">
      <c r="A257" s="611">
        <v>5</v>
      </c>
      <c r="C257" s="1640" t="s">
        <v>3655</v>
      </c>
      <c r="D257" s="1641"/>
      <c r="E257" s="1642"/>
      <c r="F257" s="1653"/>
      <c r="G257" s="1692"/>
      <c r="H257" s="1653"/>
      <c r="I257" s="1692"/>
      <c r="J257" s="1653"/>
      <c r="K257" s="1692"/>
      <c r="L257" s="646" t="s">
        <v>3482</v>
      </c>
      <c r="M257" s="646" t="s">
        <v>3323</v>
      </c>
      <c r="N257" s="1652">
        <v>2</v>
      </c>
      <c r="O257" s="1693" t="s">
        <v>3656</v>
      </c>
      <c r="P257" s="1645" t="s">
        <v>7728</v>
      </c>
    </row>
    <row r="258" spans="1:16" ht="15" x14ac:dyDescent="0.25">
      <c r="A258" s="611">
        <v>4</v>
      </c>
      <c r="C258" s="1640" t="s">
        <v>3657</v>
      </c>
      <c r="D258" s="1641"/>
      <c r="E258" s="1642"/>
      <c r="F258" s="1653"/>
      <c r="G258" s="1692"/>
      <c r="H258" s="1653"/>
      <c r="I258" s="1692"/>
      <c r="J258" s="1652">
        <v>9</v>
      </c>
      <c r="K258" s="1693" t="s">
        <v>2962</v>
      </c>
      <c r="L258" s="646" t="s">
        <v>3482</v>
      </c>
      <c r="M258" s="646" t="s">
        <v>3323</v>
      </c>
      <c r="N258" s="1652"/>
      <c r="O258" s="1693"/>
      <c r="P258" s="1645" t="s">
        <v>7728</v>
      </c>
    </row>
    <row r="259" spans="1:16" ht="15" x14ac:dyDescent="0.25">
      <c r="A259" s="611">
        <v>3</v>
      </c>
      <c r="C259" s="1640" t="s">
        <v>3658</v>
      </c>
      <c r="D259" s="1641"/>
      <c r="E259" s="1642"/>
      <c r="F259" s="1653"/>
      <c r="G259" s="1692"/>
      <c r="H259" s="1652">
        <v>2</v>
      </c>
      <c r="I259" s="1693" t="s">
        <v>3659</v>
      </c>
      <c r="J259" s="1652"/>
      <c r="K259" s="1693"/>
      <c r="L259" s="646"/>
      <c r="M259" s="646"/>
      <c r="N259" s="1652"/>
      <c r="O259" s="1693"/>
      <c r="P259" s="1645"/>
    </row>
    <row r="260" spans="1:16" ht="15" x14ac:dyDescent="0.25">
      <c r="A260" s="611">
        <v>4</v>
      </c>
      <c r="C260" s="1640" t="s">
        <v>3660</v>
      </c>
      <c r="D260" s="1641"/>
      <c r="E260" s="1642"/>
      <c r="F260" s="1653"/>
      <c r="G260" s="1692"/>
      <c r="H260" s="1653"/>
      <c r="I260" s="1692"/>
      <c r="J260" s="1654">
        <v>1</v>
      </c>
      <c r="K260" s="1691" t="s">
        <v>3661</v>
      </c>
      <c r="L260" s="642"/>
      <c r="M260" s="642"/>
      <c r="N260" s="1654"/>
      <c r="O260" s="1691"/>
      <c r="P260" s="1643"/>
    </row>
    <row r="261" spans="1:16" ht="15" x14ac:dyDescent="0.25">
      <c r="A261" s="611">
        <v>5</v>
      </c>
      <c r="C261" s="1640" t="s">
        <v>172</v>
      </c>
      <c r="D261" s="1641"/>
      <c r="E261" s="1642"/>
      <c r="F261" s="1653"/>
      <c r="G261" s="1692"/>
      <c r="H261" s="1653"/>
      <c r="I261" s="1692"/>
      <c r="J261" s="1653"/>
      <c r="K261" s="1692"/>
      <c r="L261" s="642" t="s">
        <v>3323</v>
      </c>
      <c r="M261" s="642" t="s">
        <v>3323</v>
      </c>
      <c r="N261" s="1654">
        <v>1</v>
      </c>
      <c r="O261" s="1705" t="s">
        <v>3462</v>
      </c>
      <c r="P261" s="1650" t="s">
        <v>7728</v>
      </c>
    </row>
    <row r="262" spans="1:16" ht="15" x14ac:dyDescent="0.25">
      <c r="A262" s="611">
        <v>5</v>
      </c>
      <c r="C262" s="1640" t="s">
        <v>173</v>
      </c>
      <c r="D262" s="1641"/>
      <c r="E262" s="1642"/>
      <c r="F262" s="1653"/>
      <c r="G262" s="1692"/>
      <c r="H262" s="1653"/>
      <c r="I262" s="1692"/>
      <c r="J262" s="1653"/>
      <c r="K262" s="1692"/>
      <c r="L262" s="646" t="s">
        <v>3323</v>
      </c>
      <c r="M262" s="646" t="s">
        <v>3323</v>
      </c>
      <c r="N262" s="1652">
        <v>2</v>
      </c>
      <c r="O262" s="1706" t="s">
        <v>3662</v>
      </c>
      <c r="P262" s="1651" t="s">
        <v>7728</v>
      </c>
    </row>
    <row r="263" spans="1:16" ht="15" x14ac:dyDescent="0.25">
      <c r="A263" s="611">
        <v>5</v>
      </c>
      <c r="C263" s="1640" t="s">
        <v>3663</v>
      </c>
      <c r="D263" s="1641"/>
      <c r="E263" s="1642"/>
      <c r="F263" s="1653"/>
      <c r="G263" s="1692"/>
      <c r="H263" s="1653"/>
      <c r="I263" s="1692"/>
      <c r="J263" s="1653"/>
      <c r="K263" s="1692"/>
      <c r="L263" s="646" t="s">
        <v>3323</v>
      </c>
      <c r="M263" s="646" t="s">
        <v>3323</v>
      </c>
      <c r="N263" s="1652">
        <v>3</v>
      </c>
      <c r="O263" s="1706" t="s">
        <v>3664</v>
      </c>
      <c r="P263" s="1651" t="s">
        <v>7728</v>
      </c>
    </row>
    <row r="264" spans="1:16" ht="15" x14ac:dyDescent="0.25">
      <c r="A264" s="611">
        <v>5</v>
      </c>
      <c r="C264" s="1640" t="s">
        <v>174</v>
      </c>
      <c r="D264" s="1641"/>
      <c r="E264" s="1642"/>
      <c r="F264" s="1653"/>
      <c r="G264" s="1692"/>
      <c r="H264" s="1653"/>
      <c r="I264" s="1692"/>
      <c r="J264" s="1653"/>
      <c r="K264" s="1692"/>
      <c r="L264" s="646" t="s">
        <v>3323</v>
      </c>
      <c r="M264" s="646" t="s">
        <v>3323</v>
      </c>
      <c r="N264" s="1652">
        <v>4</v>
      </c>
      <c r="O264" s="1706" t="s">
        <v>3665</v>
      </c>
      <c r="P264" s="1651" t="s">
        <v>7728</v>
      </c>
    </row>
    <row r="265" spans="1:16" ht="15" x14ac:dyDescent="0.25">
      <c r="A265" s="611">
        <v>5</v>
      </c>
      <c r="C265" s="1640" t="s">
        <v>3666</v>
      </c>
      <c r="D265" s="1641"/>
      <c r="E265" s="1642"/>
      <c r="F265" s="1653"/>
      <c r="G265" s="1692"/>
      <c r="H265" s="1653"/>
      <c r="I265" s="1692"/>
      <c r="J265" s="1653"/>
      <c r="K265" s="1692"/>
      <c r="L265" s="646" t="s">
        <v>3323</v>
      </c>
      <c r="M265" s="646" t="s">
        <v>3323</v>
      </c>
      <c r="N265" s="1652">
        <v>5</v>
      </c>
      <c r="O265" s="1706" t="s">
        <v>3667</v>
      </c>
      <c r="P265" s="1651" t="s">
        <v>7728</v>
      </c>
    </row>
    <row r="266" spans="1:16" ht="15" x14ac:dyDescent="0.25">
      <c r="A266" s="611">
        <v>5</v>
      </c>
      <c r="C266" s="1640" t="s">
        <v>3668</v>
      </c>
      <c r="D266" s="1641"/>
      <c r="E266" s="1642"/>
      <c r="F266" s="1653"/>
      <c r="G266" s="1692"/>
      <c r="H266" s="1653"/>
      <c r="I266" s="1692"/>
      <c r="J266" s="1653"/>
      <c r="K266" s="1692"/>
      <c r="L266" s="646" t="s">
        <v>3323</v>
      </c>
      <c r="M266" s="646" t="s">
        <v>3323</v>
      </c>
      <c r="N266" s="1652">
        <v>6</v>
      </c>
      <c r="O266" s="1706" t="s">
        <v>3669</v>
      </c>
      <c r="P266" s="1651" t="s">
        <v>7728</v>
      </c>
    </row>
    <row r="267" spans="1:16" ht="15" x14ac:dyDescent="0.25">
      <c r="A267" s="611">
        <v>5</v>
      </c>
      <c r="C267" s="1640" t="s">
        <v>3670</v>
      </c>
      <c r="D267" s="1641"/>
      <c r="E267" s="1642"/>
      <c r="F267" s="1653"/>
      <c r="G267" s="1692"/>
      <c r="H267" s="1653"/>
      <c r="I267" s="1692"/>
      <c r="J267" s="1653"/>
      <c r="K267" s="1692"/>
      <c r="L267" s="646" t="s">
        <v>3323</v>
      </c>
      <c r="M267" s="646" t="s">
        <v>3323</v>
      </c>
      <c r="N267" s="1652">
        <v>7</v>
      </c>
      <c r="O267" s="1706" t="s">
        <v>3671</v>
      </c>
      <c r="P267" s="1651" t="s">
        <v>7728</v>
      </c>
    </row>
    <row r="268" spans="1:16" ht="15" x14ac:dyDescent="0.25">
      <c r="A268" s="611">
        <v>5</v>
      </c>
      <c r="C268" s="1640" t="s">
        <v>175</v>
      </c>
      <c r="D268" s="1641"/>
      <c r="E268" s="1642"/>
      <c r="F268" s="1653"/>
      <c r="G268" s="1692"/>
      <c r="H268" s="1653"/>
      <c r="I268" s="1692"/>
      <c r="J268" s="1653"/>
      <c r="K268" s="1692"/>
      <c r="L268" s="646" t="s">
        <v>3323</v>
      </c>
      <c r="M268" s="646" t="s">
        <v>3323</v>
      </c>
      <c r="N268" s="1652">
        <v>8</v>
      </c>
      <c r="O268" s="1706" t="s">
        <v>3672</v>
      </c>
      <c r="P268" s="1651" t="s">
        <v>7728</v>
      </c>
    </row>
    <row r="269" spans="1:16" ht="15" x14ac:dyDescent="0.25">
      <c r="A269" s="611">
        <v>4</v>
      </c>
      <c r="C269" s="1640" t="s">
        <v>3673</v>
      </c>
      <c r="D269" s="1641"/>
      <c r="E269" s="1642"/>
      <c r="F269" s="1653"/>
      <c r="G269" s="1692"/>
      <c r="H269" s="1653"/>
      <c r="I269" s="1692"/>
      <c r="J269" s="1652">
        <v>2</v>
      </c>
      <c r="K269" s="1693" t="s">
        <v>3674</v>
      </c>
      <c r="L269" s="646"/>
      <c r="M269" s="1647"/>
      <c r="N269" s="1652"/>
      <c r="O269" s="1693"/>
      <c r="P269" s="1651"/>
    </row>
    <row r="270" spans="1:16" ht="15" x14ac:dyDescent="0.25">
      <c r="A270" s="611">
        <v>5</v>
      </c>
      <c r="C270" s="1640" t="s">
        <v>3675</v>
      </c>
      <c r="D270" s="1641"/>
      <c r="E270" s="1642"/>
      <c r="F270" s="1653"/>
      <c r="G270" s="1692"/>
      <c r="H270" s="1653"/>
      <c r="I270" s="1692"/>
      <c r="J270" s="1653"/>
      <c r="K270" s="1692"/>
      <c r="L270" s="642" t="s">
        <v>3323</v>
      </c>
      <c r="M270" s="642" t="s">
        <v>3323</v>
      </c>
      <c r="N270" s="1654">
        <v>1</v>
      </c>
      <c r="O270" s="1705" t="s">
        <v>3462</v>
      </c>
      <c r="P270" s="1650" t="s">
        <v>7728</v>
      </c>
    </row>
    <row r="271" spans="1:16" ht="15" x14ac:dyDescent="0.25">
      <c r="A271" s="611">
        <v>5</v>
      </c>
      <c r="C271" s="1640" t="s">
        <v>3676</v>
      </c>
      <c r="D271" s="1641"/>
      <c r="E271" s="1642"/>
      <c r="F271" s="1653"/>
      <c r="G271" s="1692"/>
      <c r="H271" s="1653"/>
      <c r="I271" s="1692"/>
      <c r="J271" s="1653"/>
      <c r="K271" s="1692"/>
      <c r="L271" s="646" t="s">
        <v>3323</v>
      </c>
      <c r="M271" s="646" t="s">
        <v>3323</v>
      </c>
      <c r="N271" s="1652">
        <v>2</v>
      </c>
      <c r="O271" s="1706" t="s">
        <v>3662</v>
      </c>
      <c r="P271" s="1651" t="s">
        <v>7728</v>
      </c>
    </row>
    <row r="272" spans="1:16" ht="15" x14ac:dyDescent="0.25">
      <c r="A272" s="611">
        <v>5</v>
      </c>
      <c r="C272" s="1640" t="s">
        <v>183</v>
      </c>
      <c r="D272" s="1641"/>
      <c r="E272" s="1642"/>
      <c r="F272" s="1653"/>
      <c r="G272" s="1692"/>
      <c r="H272" s="1653"/>
      <c r="I272" s="1692"/>
      <c r="J272" s="1653"/>
      <c r="K272" s="1692"/>
      <c r="L272" s="646" t="s">
        <v>3323</v>
      </c>
      <c r="M272" s="646" t="s">
        <v>3323</v>
      </c>
      <c r="N272" s="1652">
        <v>3</v>
      </c>
      <c r="O272" s="1706" t="s">
        <v>3664</v>
      </c>
      <c r="P272" s="1651" t="s">
        <v>7728</v>
      </c>
    </row>
    <row r="273" spans="1:16" ht="15" x14ac:dyDescent="0.25">
      <c r="A273" s="611">
        <v>5</v>
      </c>
      <c r="C273" s="1640" t="s">
        <v>3677</v>
      </c>
      <c r="D273" s="1641"/>
      <c r="E273" s="1642"/>
      <c r="F273" s="1653"/>
      <c r="G273" s="1692"/>
      <c r="H273" s="1653"/>
      <c r="I273" s="1692"/>
      <c r="J273" s="1653"/>
      <c r="K273" s="1692"/>
      <c r="L273" s="646" t="s">
        <v>3323</v>
      </c>
      <c r="M273" s="646" t="s">
        <v>3323</v>
      </c>
      <c r="N273" s="1652">
        <v>4</v>
      </c>
      <c r="O273" s="1706" t="s">
        <v>3665</v>
      </c>
      <c r="P273" s="1651" t="s">
        <v>7728</v>
      </c>
    </row>
    <row r="274" spans="1:16" ht="15" x14ac:dyDescent="0.25">
      <c r="A274" s="611">
        <v>5</v>
      </c>
      <c r="C274" s="1640" t="s">
        <v>3678</v>
      </c>
      <c r="D274" s="1641"/>
      <c r="E274" s="1642"/>
      <c r="F274" s="1653"/>
      <c r="G274" s="1692"/>
      <c r="H274" s="1653"/>
      <c r="I274" s="1692"/>
      <c r="J274" s="1653"/>
      <c r="K274" s="1692"/>
      <c r="L274" s="646" t="s">
        <v>3323</v>
      </c>
      <c r="M274" s="646" t="s">
        <v>3323</v>
      </c>
      <c r="N274" s="1652">
        <v>5</v>
      </c>
      <c r="O274" s="1706" t="s">
        <v>3667</v>
      </c>
      <c r="P274" s="1651" t="s">
        <v>7728</v>
      </c>
    </row>
    <row r="275" spans="1:16" ht="15" x14ac:dyDescent="0.25">
      <c r="A275" s="611">
        <v>5</v>
      </c>
      <c r="C275" s="1640" t="s">
        <v>3679</v>
      </c>
      <c r="D275" s="1641"/>
      <c r="E275" s="1642"/>
      <c r="F275" s="1653"/>
      <c r="G275" s="1692"/>
      <c r="H275" s="1653"/>
      <c r="I275" s="1692"/>
      <c r="J275" s="1653"/>
      <c r="K275" s="1692"/>
      <c r="L275" s="646" t="s">
        <v>3323</v>
      </c>
      <c r="M275" s="646" t="s">
        <v>3323</v>
      </c>
      <c r="N275" s="1652">
        <v>6</v>
      </c>
      <c r="O275" s="1706" t="s">
        <v>3669</v>
      </c>
      <c r="P275" s="1651" t="s">
        <v>7728</v>
      </c>
    </row>
    <row r="276" spans="1:16" ht="15" x14ac:dyDescent="0.25">
      <c r="A276" s="611">
        <v>5</v>
      </c>
      <c r="C276" s="1640" t="s">
        <v>3680</v>
      </c>
      <c r="D276" s="1641"/>
      <c r="E276" s="1642"/>
      <c r="F276" s="1653"/>
      <c r="G276" s="1692"/>
      <c r="H276" s="1653"/>
      <c r="I276" s="1692"/>
      <c r="J276" s="1653"/>
      <c r="K276" s="1692"/>
      <c r="L276" s="646" t="s">
        <v>3323</v>
      </c>
      <c r="M276" s="646" t="s">
        <v>3323</v>
      </c>
      <c r="N276" s="1652">
        <v>7</v>
      </c>
      <c r="O276" s="1706" t="s">
        <v>3671</v>
      </c>
      <c r="P276" s="1651" t="s">
        <v>7728</v>
      </c>
    </row>
    <row r="277" spans="1:16" ht="15" x14ac:dyDescent="0.25">
      <c r="A277" s="611">
        <v>5</v>
      </c>
      <c r="C277" s="1640" t="s">
        <v>3681</v>
      </c>
      <c r="D277" s="1641"/>
      <c r="E277" s="1642"/>
      <c r="F277" s="1653"/>
      <c r="G277" s="1692"/>
      <c r="H277" s="1653"/>
      <c r="I277" s="1692"/>
      <c r="J277" s="1653"/>
      <c r="K277" s="1692"/>
      <c r="L277" s="646" t="s">
        <v>3323</v>
      </c>
      <c r="M277" s="646" t="s">
        <v>3323</v>
      </c>
      <c r="N277" s="1652">
        <v>8</v>
      </c>
      <c r="O277" s="1706" t="s">
        <v>3672</v>
      </c>
      <c r="P277" s="1651" t="s">
        <v>7728</v>
      </c>
    </row>
    <row r="278" spans="1:16" ht="15" x14ac:dyDescent="0.25">
      <c r="A278" s="611">
        <v>4</v>
      </c>
      <c r="C278" s="1640" t="s">
        <v>3682</v>
      </c>
      <c r="D278" s="1641"/>
      <c r="E278" s="1642"/>
      <c r="F278" s="1653"/>
      <c r="G278" s="1692"/>
      <c r="H278" s="1653"/>
      <c r="I278" s="1692"/>
      <c r="J278" s="1652">
        <v>3</v>
      </c>
      <c r="K278" s="1693" t="s">
        <v>3683</v>
      </c>
      <c r="L278" s="646" t="s">
        <v>3323</v>
      </c>
      <c r="M278" s="646" t="s">
        <v>3323</v>
      </c>
      <c r="N278" s="1652"/>
      <c r="O278" s="1693"/>
      <c r="P278" s="1645" t="s">
        <v>7728</v>
      </c>
    </row>
    <row r="279" spans="1:16" ht="15" x14ac:dyDescent="0.25">
      <c r="A279" s="611">
        <v>4</v>
      </c>
      <c r="C279" s="1640" t="s">
        <v>3684</v>
      </c>
      <c r="D279" s="1641"/>
      <c r="E279" s="1642"/>
      <c r="F279" s="1653"/>
      <c r="G279" s="1692"/>
      <c r="H279" s="1653"/>
      <c r="I279" s="1692"/>
      <c r="J279" s="1652">
        <v>4</v>
      </c>
      <c r="K279" s="1693" t="s">
        <v>2959</v>
      </c>
      <c r="L279" s="646" t="s">
        <v>3323</v>
      </c>
      <c r="M279" s="646" t="s">
        <v>3323</v>
      </c>
      <c r="N279" s="1652"/>
      <c r="O279" s="1693"/>
      <c r="P279" s="1645" t="s">
        <v>7728</v>
      </c>
    </row>
    <row r="280" spans="1:16" ht="15" x14ac:dyDescent="0.25">
      <c r="A280" s="611">
        <v>4</v>
      </c>
      <c r="C280" s="1640" t="s">
        <v>3685</v>
      </c>
      <c r="D280" s="1641"/>
      <c r="E280" s="1642"/>
      <c r="F280" s="1653"/>
      <c r="G280" s="1692"/>
      <c r="H280" s="1653"/>
      <c r="I280" s="1692"/>
      <c r="J280" s="1652">
        <v>5</v>
      </c>
      <c r="K280" s="1693" t="s">
        <v>2957</v>
      </c>
      <c r="L280" s="646" t="s">
        <v>3323</v>
      </c>
      <c r="M280" s="646" t="s">
        <v>3323</v>
      </c>
      <c r="N280" s="1652"/>
      <c r="O280" s="1693"/>
      <c r="P280" s="1645" t="s">
        <v>7728</v>
      </c>
    </row>
    <row r="281" spans="1:16" ht="15" x14ac:dyDescent="0.25">
      <c r="A281" s="611">
        <v>4</v>
      </c>
      <c r="C281" s="1640" t="s">
        <v>3686</v>
      </c>
      <c r="D281" s="1641"/>
      <c r="E281" s="1642"/>
      <c r="F281" s="1653"/>
      <c r="G281" s="1692"/>
      <c r="H281" s="1653"/>
      <c r="I281" s="1692"/>
      <c r="J281" s="1652">
        <v>6</v>
      </c>
      <c r="K281" s="1693" t="s">
        <v>3687</v>
      </c>
      <c r="L281" s="646" t="s">
        <v>3323</v>
      </c>
      <c r="M281" s="646" t="s">
        <v>3323</v>
      </c>
      <c r="N281" s="1652"/>
      <c r="O281" s="1693"/>
      <c r="P281" s="1645" t="s">
        <v>7728</v>
      </c>
    </row>
    <row r="282" spans="1:16" ht="15" x14ac:dyDescent="0.25">
      <c r="A282" s="611">
        <v>4</v>
      </c>
      <c r="C282" s="1640" t="s">
        <v>3688</v>
      </c>
      <c r="D282" s="1641"/>
      <c r="E282" s="1642"/>
      <c r="F282" s="1653"/>
      <c r="G282" s="1692"/>
      <c r="H282" s="1653"/>
      <c r="I282" s="1692"/>
      <c r="J282" s="1652">
        <v>7</v>
      </c>
      <c r="K282" s="1693" t="s">
        <v>2954</v>
      </c>
      <c r="L282" s="646" t="s">
        <v>3323</v>
      </c>
      <c r="M282" s="646" t="s">
        <v>3323</v>
      </c>
      <c r="N282" s="1652"/>
      <c r="O282" s="1693"/>
      <c r="P282" s="1645" t="s">
        <v>7728</v>
      </c>
    </row>
    <row r="283" spans="1:16" ht="15" x14ac:dyDescent="0.25">
      <c r="A283" s="611">
        <v>4</v>
      </c>
      <c r="C283" s="1640" t="s">
        <v>3689</v>
      </c>
      <c r="D283" s="1641"/>
      <c r="E283" s="1642"/>
      <c r="F283" s="1653"/>
      <c r="G283" s="1692"/>
      <c r="H283" s="1653"/>
      <c r="I283" s="1692"/>
      <c r="J283" s="1652">
        <v>8</v>
      </c>
      <c r="K283" s="1693" t="s">
        <v>1360</v>
      </c>
      <c r="L283" s="646" t="s">
        <v>3323</v>
      </c>
      <c r="M283" s="646" t="s">
        <v>3323</v>
      </c>
      <c r="N283" s="1652"/>
      <c r="O283" s="1693"/>
      <c r="P283" s="1645" t="s">
        <v>7728</v>
      </c>
    </row>
    <row r="284" spans="1:16" ht="15" x14ac:dyDescent="0.25">
      <c r="A284" s="611">
        <v>4</v>
      </c>
      <c r="C284" s="1640" t="s">
        <v>3690</v>
      </c>
      <c r="D284" s="1641"/>
      <c r="E284" s="1642"/>
      <c r="F284" s="1653"/>
      <c r="G284" s="1692"/>
      <c r="H284" s="1653"/>
      <c r="I284" s="1692"/>
      <c r="J284" s="1652">
        <v>9</v>
      </c>
      <c r="K284" s="1693" t="s">
        <v>3691</v>
      </c>
      <c r="L284" s="646" t="s">
        <v>3323</v>
      </c>
      <c r="M284" s="646" t="s">
        <v>3323</v>
      </c>
      <c r="N284" s="1652"/>
      <c r="O284" s="1693"/>
      <c r="P284" s="1645" t="s">
        <v>7728</v>
      </c>
    </row>
    <row r="285" spans="1:16" ht="15" x14ac:dyDescent="0.25">
      <c r="A285" s="611">
        <v>4</v>
      </c>
      <c r="C285" s="1640" t="s">
        <v>3692</v>
      </c>
      <c r="D285" s="1641"/>
      <c r="E285" s="1642"/>
      <c r="F285" s="1653"/>
      <c r="G285" s="1692"/>
      <c r="H285" s="1653"/>
      <c r="I285" s="1692"/>
      <c r="J285" s="1652">
        <v>10</v>
      </c>
      <c r="K285" s="1693" t="s">
        <v>3693</v>
      </c>
      <c r="L285" s="646" t="s">
        <v>3323</v>
      </c>
      <c r="M285" s="646" t="s">
        <v>3323</v>
      </c>
      <c r="N285" s="1652"/>
      <c r="O285" s="1693"/>
      <c r="P285" s="1645" t="s">
        <v>7728</v>
      </c>
    </row>
    <row r="286" spans="1:16" ht="15" x14ac:dyDescent="0.25">
      <c r="A286" s="611">
        <v>2</v>
      </c>
      <c r="C286" s="1640" t="s">
        <v>3694</v>
      </c>
      <c r="D286" s="1641"/>
      <c r="E286" s="1644"/>
      <c r="F286" s="1652">
        <v>7</v>
      </c>
      <c r="G286" s="1693" t="s">
        <v>3695</v>
      </c>
      <c r="H286" s="1652"/>
      <c r="I286" s="1693"/>
      <c r="J286" s="1652"/>
      <c r="K286" s="1693"/>
      <c r="L286" s="646"/>
      <c r="M286" s="646"/>
      <c r="N286" s="1652"/>
      <c r="O286" s="1693"/>
      <c r="P286" s="1645"/>
    </row>
    <row r="287" spans="1:16" ht="15" x14ac:dyDescent="0.25">
      <c r="A287" s="611">
        <v>3</v>
      </c>
      <c r="C287" s="1640" t="s">
        <v>3696</v>
      </c>
      <c r="D287" s="1641"/>
      <c r="E287" s="1642"/>
      <c r="F287" s="1653"/>
      <c r="G287" s="1692"/>
      <c r="H287" s="1654">
        <v>1</v>
      </c>
      <c r="I287" s="1691" t="s">
        <v>2949</v>
      </c>
      <c r="J287" s="1654"/>
      <c r="K287" s="1691"/>
      <c r="L287" s="642"/>
      <c r="M287" s="642"/>
      <c r="N287" s="1654"/>
      <c r="O287" s="1691"/>
      <c r="P287" s="1643"/>
    </row>
    <row r="288" spans="1:16" ht="15" x14ac:dyDescent="0.25">
      <c r="A288" s="611">
        <v>4</v>
      </c>
      <c r="C288" s="1640" t="s">
        <v>190</v>
      </c>
      <c r="D288" s="1641"/>
      <c r="E288" s="1642"/>
      <c r="F288" s="1653"/>
      <c r="G288" s="1692"/>
      <c r="H288" s="1653"/>
      <c r="I288" s="1692"/>
      <c r="J288" s="1654">
        <v>1</v>
      </c>
      <c r="K288" s="1691" t="s">
        <v>3697</v>
      </c>
      <c r="L288" s="642" t="s">
        <v>3378</v>
      </c>
      <c r="M288" s="642" t="s">
        <v>3378</v>
      </c>
      <c r="N288" s="1654"/>
      <c r="O288" s="1691"/>
      <c r="P288" s="1643" t="s">
        <v>7716</v>
      </c>
    </row>
    <row r="289" spans="1:16" ht="15" x14ac:dyDescent="0.25">
      <c r="A289" s="611">
        <v>4</v>
      </c>
      <c r="C289" s="1640" t="s">
        <v>3698</v>
      </c>
      <c r="D289" s="1641"/>
      <c r="E289" s="1642"/>
      <c r="F289" s="1653"/>
      <c r="G289" s="1692"/>
      <c r="H289" s="1653"/>
      <c r="I289" s="1692"/>
      <c r="J289" s="1652">
        <v>2</v>
      </c>
      <c r="K289" s="1693" t="s">
        <v>3699</v>
      </c>
      <c r="L289" s="646" t="s">
        <v>3378</v>
      </c>
      <c r="M289" s="646" t="s">
        <v>3378</v>
      </c>
      <c r="N289" s="1652"/>
      <c r="O289" s="1693"/>
      <c r="P289" s="1645" t="s">
        <v>7716</v>
      </c>
    </row>
    <row r="290" spans="1:16" ht="15" x14ac:dyDescent="0.25">
      <c r="A290" s="611">
        <v>4</v>
      </c>
      <c r="C290" s="1640" t="s">
        <v>3700</v>
      </c>
      <c r="D290" s="1641"/>
      <c r="E290" s="1642"/>
      <c r="F290" s="1653"/>
      <c r="G290" s="1692"/>
      <c r="H290" s="1653"/>
      <c r="I290" s="1692"/>
      <c r="J290" s="1652">
        <v>3</v>
      </c>
      <c r="K290" s="1693" t="s">
        <v>3701</v>
      </c>
      <c r="L290" s="646" t="s">
        <v>3378</v>
      </c>
      <c r="M290" s="646" t="s">
        <v>3323</v>
      </c>
      <c r="N290" s="1652"/>
      <c r="O290" s="1693"/>
      <c r="P290" s="1645" t="s">
        <v>7716</v>
      </c>
    </row>
    <row r="291" spans="1:16" ht="15" x14ac:dyDescent="0.25">
      <c r="A291" s="611">
        <v>4</v>
      </c>
      <c r="C291" s="1640" t="s">
        <v>3702</v>
      </c>
      <c r="D291" s="1641"/>
      <c r="E291" s="1642"/>
      <c r="F291" s="1653"/>
      <c r="G291" s="1692"/>
      <c r="H291" s="1653"/>
      <c r="I291" s="1692"/>
      <c r="J291" s="1652">
        <v>4</v>
      </c>
      <c r="K291" s="1693" t="s">
        <v>2860</v>
      </c>
      <c r="L291" s="646" t="s">
        <v>3323</v>
      </c>
      <c r="M291" s="646" t="s">
        <v>3323</v>
      </c>
      <c r="N291" s="1652"/>
      <c r="O291" s="1693"/>
      <c r="P291" s="1645" t="s">
        <v>7719</v>
      </c>
    </row>
    <row r="292" spans="1:16" ht="15" x14ac:dyDescent="0.25">
      <c r="A292" s="611">
        <v>3</v>
      </c>
      <c r="C292" s="1640" t="s">
        <v>3703</v>
      </c>
      <c r="D292" s="1641"/>
      <c r="E292" s="1642"/>
      <c r="F292" s="1653"/>
      <c r="G292" s="1692"/>
      <c r="H292" s="1652">
        <v>2</v>
      </c>
      <c r="I292" s="1693" t="s">
        <v>2941</v>
      </c>
      <c r="J292" s="1652"/>
      <c r="K292" s="1693"/>
      <c r="L292" s="646"/>
      <c r="M292" s="646"/>
      <c r="N292" s="1652"/>
      <c r="O292" s="1693"/>
      <c r="P292" s="1645"/>
    </row>
    <row r="293" spans="1:16" ht="15" x14ac:dyDescent="0.25">
      <c r="A293" s="611">
        <v>4</v>
      </c>
      <c r="C293" s="1640" t="s">
        <v>3704</v>
      </c>
      <c r="D293" s="1641"/>
      <c r="E293" s="1642"/>
      <c r="F293" s="1653"/>
      <c r="G293" s="1692"/>
      <c r="H293" s="1653"/>
      <c r="I293" s="1692"/>
      <c r="J293" s="1654">
        <v>1</v>
      </c>
      <c r="K293" s="1705" t="s">
        <v>2941</v>
      </c>
      <c r="L293" s="642" t="s">
        <v>3339</v>
      </c>
      <c r="M293" s="642" t="s">
        <v>3339</v>
      </c>
      <c r="N293" s="1654"/>
      <c r="O293" s="1691"/>
      <c r="P293" s="1643" t="s">
        <v>7719</v>
      </c>
    </row>
    <row r="294" spans="1:16" ht="15" x14ac:dyDescent="0.25">
      <c r="A294" s="611">
        <v>3</v>
      </c>
      <c r="C294" s="1640" t="s">
        <v>3705</v>
      </c>
      <c r="D294" s="1641"/>
      <c r="E294" s="1642"/>
      <c r="F294" s="1653"/>
      <c r="G294" s="1692"/>
      <c r="H294" s="1652">
        <v>3</v>
      </c>
      <c r="I294" s="1693" t="s">
        <v>2940</v>
      </c>
      <c r="J294" s="1652"/>
      <c r="K294" s="1693"/>
      <c r="L294" s="646"/>
      <c r="M294" s="1655"/>
      <c r="N294" s="1652"/>
      <c r="O294" s="1693"/>
      <c r="P294" s="1645"/>
    </row>
    <row r="295" spans="1:16" ht="15" x14ac:dyDescent="0.25">
      <c r="A295" s="611">
        <v>4</v>
      </c>
      <c r="C295" s="1640" t="s">
        <v>3706</v>
      </c>
      <c r="D295" s="1641"/>
      <c r="E295" s="1642"/>
      <c r="F295" s="1653"/>
      <c r="G295" s="1692"/>
      <c r="H295" s="1653"/>
      <c r="I295" s="1692"/>
      <c r="J295" s="1654">
        <v>1</v>
      </c>
      <c r="K295" s="1691" t="s">
        <v>2938</v>
      </c>
      <c r="L295" s="642" t="s">
        <v>3339</v>
      </c>
      <c r="M295" s="642" t="s">
        <v>3323</v>
      </c>
      <c r="N295" s="1654"/>
      <c r="O295" s="1691"/>
      <c r="P295" s="1643" t="s">
        <v>7719</v>
      </c>
    </row>
    <row r="296" spans="1:16" ht="15" x14ac:dyDescent="0.25">
      <c r="A296" s="611">
        <v>3</v>
      </c>
      <c r="C296" s="1640" t="s">
        <v>3707</v>
      </c>
      <c r="D296" s="1641"/>
      <c r="E296" s="1642"/>
      <c r="F296" s="1653"/>
      <c r="G296" s="1692"/>
      <c r="H296" s="1652">
        <v>4</v>
      </c>
      <c r="I296" s="1693" t="s">
        <v>2937</v>
      </c>
      <c r="J296" s="1652"/>
      <c r="K296" s="1693"/>
      <c r="L296" s="646"/>
      <c r="M296" s="1655"/>
      <c r="N296" s="1652"/>
      <c r="O296" s="1693"/>
      <c r="P296" s="1645"/>
    </row>
    <row r="297" spans="1:16" ht="15" x14ac:dyDescent="0.25">
      <c r="A297" s="611">
        <v>4</v>
      </c>
      <c r="C297" s="1640" t="s">
        <v>3708</v>
      </c>
      <c r="D297" s="1641"/>
      <c r="E297" s="1642"/>
      <c r="F297" s="1653"/>
      <c r="G297" s="1692"/>
      <c r="H297" s="1653"/>
      <c r="I297" s="1692"/>
      <c r="J297" s="1654">
        <v>1</v>
      </c>
      <c r="K297" s="1691" t="s">
        <v>2937</v>
      </c>
      <c r="L297" s="642" t="s">
        <v>7956</v>
      </c>
      <c r="M297" s="642" t="s">
        <v>3323</v>
      </c>
      <c r="N297" s="1654"/>
      <c r="O297" s="1691"/>
      <c r="P297" s="1643" t="s">
        <v>7719</v>
      </c>
    </row>
    <row r="298" spans="1:16" ht="15" x14ac:dyDescent="0.25">
      <c r="A298" s="611">
        <v>4</v>
      </c>
      <c r="C298" s="1640" t="s">
        <v>3709</v>
      </c>
      <c r="D298" s="1641"/>
      <c r="E298" s="1642"/>
      <c r="F298" s="1653"/>
      <c r="G298" s="1692"/>
      <c r="H298" s="1653"/>
      <c r="I298" s="1692"/>
      <c r="J298" s="1652">
        <v>2</v>
      </c>
      <c r="K298" s="1693" t="s">
        <v>2943</v>
      </c>
      <c r="L298" s="646" t="s">
        <v>7956</v>
      </c>
      <c r="M298" s="646" t="s">
        <v>3378</v>
      </c>
      <c r="N298" s="1652"/>
      <c r="O298" s="1693"/>
      <c r="P298" s="1645" t="s">
        <v>7719</v>
      </c>
    </row>
    <row r="299" spans="1:16" ht="15" x14ac:dyDescent="0.25">
      <c r="A299" s="611">
        <v>2</v>
      </c>
      <c r="C299" s="1640" t="s">
        <v>3710</v>
      </c>
      <c r="D299" s="1641"/>
      <c r="E299" s="1644"/>
      <c r="F299" s="1652">
        <v>8</v>
      </c>
      <c r="G299" s="1693" t="s">
        <v>3711</v>
      </c>
      <c r="H299" s="1652"/>
      <c r="I299" s="1693"/>
      <c r="J299" s="1652"/>
      <c r="K299" s="1693"/>
      <c r="L299" s="646"/>
      <c r="M299" s="646"/>
      <c r="N299" s="1652"/>
      <c r="O299" s="1693"/>
      <c r="P299" s="1645"/>
    </row>
    <row r="300" spans="1:16" ht="15" x14ac:dyDescent="0.25">
      <c r="A300" s="611">
        <v>3</v>
      </c>
      <c r="C300" s="1640" t="s">
        <v>3712</v>
      </c>
      <c r="D300" s="1641"/>
      <c r="E300" s="1642"/>
      <c r="F300" s="1653"/>
      <c r="G300" s="1692"/>
      <c r="H300" s="1654">
        <v>1</v>
      </c>
      <c r="I300" s="1691" t="s">
        <v>3711</v>
      </c>
      <c r="J300" s="1654"/>
      <c r="K300" s="1691"/>
      <c r="L300" s="642"/>
      <c r="M300" s="642"/>
      <c r="N300" s="1654"/>
      <c r="O300" s="1691"/>
      <c r="P300" s="1643"/>
    </row>
    <row r="301" spans="1:16" ht="15" x14ac:dyDescent="0.25">
      <c r="A301" s="611">
        <v>4</v>
      </c>
      <c r="C301" s="1640" t="s">
        <v>3713</v>
      </c>
      <c r="D301" s="1641"/>
      <c r="E301" s="1642"/>
      <c r="F301" s="1653"/>
      <c r="G301" s="1692"/>
      <c r="H301" s="1653"/>
      <c r="I301" s="1692"/>
      <c r="J301" s="1654">
        <v>1</v>
      </c>
      <c r="K301" s="1691" t="s">
        <v>3714</v>
      </c>
      <c r="L301" s="642"/>
      <c r="M301" s="642"/>
      <c r="N301" s="1654"/>
      <c r="O301" s="1691"/>
      <c r="P301" s="1643"/>
    </row>
    <row r="302" spans="1:16" ht="15" x14ac:dyDescent="0.25">
      <c r="A302" s="611">
        <v>5</v>
      </c>
      <c r="C302" s="1640" t="s">
        <v>198</v>
      </c>
      <c r="D302" s="1641"/>
      <c r="E302" s="1642"/>
      <c r="F302" s="1653"/>
      <c r="G302" s="1692"/>
      <c r="H302" s="1653"/>
      <c r="I302" s="1692"/>
      <c r="J302" s="1653"/>
      <c r="K302" s="1692"/>
      <c r="L302" s="642" t="s">
        <v>3323</v>
      </c>
      <c r="M302" s="642" t="s">
        <v>3323</v>
      </c>
      <c r="N302" s="1654">
        <v>1</v>
      </c>
      <c r="O302" s="1705" t="s">
        <v>3715</v>
      </c>
      <c r="P302" s="1650" t="s">
        <v>7720</v>
      </c>
    </row>
    <row r="303" spans="1:16" ht="15" x14ac:dyDescent="0.25">
      <c r="A303" s="611">
        <v>5</v>
      </c>
      <c r="C303" s="1640" t="s">
        <v>3716</v>
      </c>
      <c r="D303" s="1641"/>
      <c r="E303" s="1642"/>
      <c r="F303" s="1653"/>
      <c r="G303" s="1692"/>
      <c r="H303" s="1653"/>
      <c r="I303" s="1692"/>
      <c r="J303" s="1653"/>
      <c r="K303" s="1692"/>
      <c r="L303" s="646" t="s">
        <v>3323</v>
      </c>
      <c r="M303" s="646" t="s">
        <v>3323</v>
      </c>
      <c r="N303" s="1652">
        <v>2</v>
      </c>
      <c r="O303" s="1706" t="s">
        <v>3717</v>
      </c>
      <c r="P303" s="1651" t="s">
        <v>7720</v>
      </c>
    </row>
    <row r="304" spans="1:16" ht="15" x14ac:dyDescent="0.25">
      <c r="A304" s="611">
        <v>5</v>
      </c>
      <c r="C304" s="1640" t="s">
        <v>3718</v>
      </c>
      <c r="D304" s="1641"/>
      <c r="E304" s="1642"/>
      <c r="F304" s="1653"/>
      <c r="G304" s="1692"/>
      <c r="H304" s="1653"/>
      <c r="I304" s="1692"/>
      <c r="J304" s="1653"/>
      <c r="K304" s="1692"/>
      <c r="L304" s="646" t="s">
        <v>3323</v>
      </c>
      <c r="M304" s="646" t="s">
        <v>3323</v>
      </c>
      <c r="N304" s="1652">
        <v>3</v>
      </c>
      <c r="O304" s="1706" t="s">
        <v>3719</v>
      </c>
      <c r="P304" s="1651" t="s">
        <v>7720</v>
      </c>
    </row>
    <row r="305" spans="1:16" ht="15" x14ac:dyDescent="0.25">
      <c r="A305" s="611">
        <v>5</v>
      </c>
      <c r="C305" s="1640" t="s">
        <v>3720</v>
      </c>
      <c r="D305" s="1641"/>
      <c r="E305" s="1642"/>
      <c r="F305" s="1653"/>
      <c r="G305" s="1692"/>
      <c r="H305" s="1653"/>
      <c r="I305" s="1692"/>
      <c r="J305" s="1653"/>
      <c r="K305" s="1692"/>
      <c r="L305" s="646" t="s">
        <v>3323</v>
      </c>
      <c r="M305" s="646" t="s">
        <v>3323</v>
      </c>
      <c r="N305" s="1652">
        <v>4</v>
      </c>
      <c r="O305" s="1706" t="s">
        <v>3721</v>
      </c>
      <c r="P305" s="1651" t="s">
        <v>7720</v>
      </c>
    </row>
    <row r="306" spans="1:16" ht="15" x14ac:dyDescent="0.25">
      <c r="A306" s="611">
        <v>5</v>
      </c>
      <c r="C306" s="1640" t="s">
        <v>199</v>
      </c>
      <c r="D306" s="1641"/>
      <c r="E306" s="1642"/>
      <c r="F306" s="1653"/>
      <c r="G306" s="1692"/>
      <c r="H306" s="1653"/>
      <c r="I306" s="1692"/>
      <c r="J306" s="1653"/>
      <c r="K306" s="1692"/>
      <c r="L306" s="646" t="s">
        <v>3323</v>
      </c>
      <c r="M306" s="646" t="s">
        <v>3323</v>
      </c>
      <c r="N306" s="1652">
        <v>5</v>
      </c>
      <c r="O306" s="1706" t="s">
        <v>3722</v>
      </c>
      <c r="P306" s="1651" t="s">
        <v>7720</v>
      </c>
    </row>
    <row r="307" spans="1:16" ht="15" x14ac:dyDescent="0.25">
      <c r="A307" s="611">
        <v>5</v>
      </c>
      <c r="C307" s="1640" t="s">
        <v>200</v>
      </c>
      <c r="D307" s="1641"/>
      <c r="E307" s="1642"/>
      <c r="F307" s="1653"/>
      <c r="G307" s="1692"/>
      <c r="H307" s="1653"/>
      <c r="I307" s="1692"/>
      <c r="J307" s="1653"/>
      <c r="K307" s="1692"/>
      <c r="L307" s="646" t="s">
        <v>3323</v>
      </c>
      <c r="M307" s="646" t="s">
        <v>3323</v>
      </c>
      <c r="N307" s="1652">
        <v>6</v>
      </c>
      <c r="O307" s="1706" t="s">
        <v>3723</v>
      </c>
      <c r="P307" s="1651" t="s">
        <v>7720</v>
      </c>
    </row>
    <row r="308" spans="1:16" ht="15" x14ac:dyDescent="0.25">
      <c r="A308" s="611">
        <v>5</v>
      </c>
      <c r="C308" s="1640" t="s">
        <v>201</v>
      </c>
      <c r="D308" s="1641"/>
      <c r="E308" s="1642"/>
      <c r="F308" s="1653"/>
      <c r="G308" s="1692"/>
      <c r="H308" s="1653"/>
      <c r="I308" s="1692"/>
      <c r="J308" s="1653"/>
      <c r="K308" s="1692"/>
      <c r="L308" s="646" t="s">
        <v>3323</v>
      </c>
      <c r="M308" s="646" t="s">
        <v>3323</v>
      </c>
      <c r="N308" s="1652">
        <v>7</v>
      </c>
      <c r="O308" s="1706" t="s">
        <v>3669</v>
      </c>
      <c r="P308" s="1651" t="s">
        <v>7720</v>
      </c>
    </row>
    <row r="309" spans="1:16" ht="15" x14ac:dyDescent="0.25">
      <c r="A309" s="611">
        <v>5</v>
      </c>
      <c r="C309" s="1640" t="s">
        <v>202</v>
      </c>
      <c r="D309" s="1641"/>
      <c r="E309" s="1642"/>
      <c r="F309" s="1653"/>
      <c r="G309" s="1692"/>
      <c r="H309" s="1653"/>
      <c r="I309" s="1692"/>
      <c r="J309" s="1653"/>
      <c r="K309" s="1692"/>
      <c r="L309" s="646" t="s">
        <v>3323</v>
      </c>
      <c r="M309" s="646" t="s">
        <v>3323</v>
      </c>
      <c r="N309" s="1652">
        <v>8</v>
      </c>
      <c r="O309" s="1706" t="s">
        <v>3724</v>
      </c>
      <c r="P309" s="1651" t="s">
        <v>7720</v>
      </c>
    </row>
    <row r="310" spans="1:16" ht="15" x14ac:dyDescent="0.25">
      <c r="A310" s="611">
        <v>5</v>
      </c>
      <c r="C310" s="1640" t="s">
        <v>3725</v>
      </c>
      <c r="D310" s="1641"/>
      <c r="E310" s="1642"/>
      <c r="F310" s="1653"/>
      <c r="G310" s="1692"/>
      <c r="H310" s="1653"/>
      <c r="I310" s="1692"/>
      <c r="J310" s="1653"/>
      <c r="K310" s="1692"/>
      <c r="L310" s="646" t="s">
        <v>3323</v>
      </c>
      <c r="M310" s="646" t="s">
        <v>3323</v>
      </c>
      <c r="N310" s="1652">
        <v>9</v>
      </c>
      <c r="O310" s="1706" t="s">
        <v>3726</v>
      </c>
      <c r="P310" s="1651" t="s">
        <v>7720</v>
      </c>
    </row>
    <row r="311" spans="1:16" ht="15" x14ac:dyDescent="0.25">
      <c r="A311" s="611">
        <v>5</v>
      </c>
      <c r="C311" s="1640" t="s">
        <v>203</v>
      </c>
      <c r="D311" s="1641"/>
      <c r="E311" s="1642"/>
      <c r="F311" s="1653"/>
      <c r="G311" s="1692"/>
      <c r="H311" s="1653"/>
      <c r="I311" s="1692"/>
      <c r="J311" s="1653"/>
      <c r="K311" s="1692"/>
      <c r="L311" s="646" t="s">
        <v>3323</v>
      </c>
      <c r="M311" s="646" t="s">
        <v>3323</v>
      </c>
      <c r="N311" s="1652">
        <v>10</v>
      </c>
      <c r="O311" s="1706" t="s">
        <v>3727</v>
      </c>
      <c r="P311" s="1651" t="s">
        <v>7720</v>
      </c>
    </row>
    <row r="312" spans="1:16" ht="15" x14ac:dyDescent="0.25">
      <c r="A312" s="611">
        <v>5</v>
      </c>
      <c r="C312" s="1640" t="s">
        <v>3728</v>
      </c>
      <c r="D312" s="1641"/>
      <c r="E312" s="1642"/>
      <c r="F312" s="1653"/>
      <c r="G312" s="1692"/>
      <c r="H312" s="1653"/>
      <c r="I312" s="1692"/>
      <c r="J312" s="1653"/>
      <c r="K312" s="1692"/>
      <c r="L312" s="646" t="s">
        <v>3323</v>
      </c>
      <c r="M312" s="646" t="s">
        <v>3323</v>
      </c>
      <c r="N312" s="1652">
        <v>11</v>
      </c>
      <c r="O312" s="1706" t="s">
        <v>3729</v>
      </c>
      <c r="P312" s="1651" t="s">
        <v>7720</v>
      </c>
    </row>
    <row r="313" spans="1:16" ht="15" x14ac:dyDescent="0.25">
      <c r="A313" s="611">
        <v>4</v>
      </c>
      <c r="C313" s="1640" t="s">
        <v>3730</v>
      </c>
      <c r="D313" s="1641"/>
      <c r="E313" s="1642"/>
      <c r="F313" s="1653"/>
      <c r="G313" s="1692"/>
      <c r="H313" s="1653"/>
      <c r="I313" s="1692"/>
      <c r="J313" s="1652">
        <v>2</v>
      </c>
      <c r="K313" s="1693" t="s">
        <v>3731</v>
      </c>
      <c r="L313" s="646"/>
      <c r="M313" s="1647"/>
      <c r="N313" s="1652"/>
      <c r="O313" s="1693"/>
      <c r="P313" s="1651"/>
    </row>
    <row r="314" spans="1:16" ht="15" x14ac:dyDescent="0.25">
      <c r="A314" s="611">
        <v>5</v>
      </c>
      <c r="C314" s="1640" t="s">
        <v>3732</v>
      </c>
      <c r="D314" s="1641"/>
      <c r="E314" s="1642"/>
      <c r="F314" s="1653"/>
      <c r="G314" s="1692"/>
      <c r="H314" s="1653"/>
      <c r="I314" s="1692"/>
      <c r="J314" s="1653"/>
      <c r="K314" s="1692"/>
      <c r="L314" s="642" t="s">
        <v>3323</v>
      </c>
      <c r="M314" s="642" t="s">
        <v>3323</v>
      </c>
      <c r="N314" s="1654">
        <v>1</v>
      </c>
      <c r="O314" s="1705" t="s">
        <v>3715</v>
      </c>
      <c r="P314" s="1650" t="s">
        <v>7720</v>
      </c>
    </row>
    <row r="315" spans="1:16" ht="15" x14ac:dyDescent="0.25">
      <c r="A315" s="611">
        <v>5</v>
      </c>
      <c r="C315" s="1640" t="s">
        <v>3733</v>
      </c>
      <c r="D315" s="1641"/>
      <c r="E315" s="1642"/>
      <c r="F315" s="1653"/>
      <c r="G315" s="1692"/>
      <c r="H315" s="1653"/>
      <c r="I315" s="1692"/>
      <c r="J315" s="1653"/>
      <c r="K315" s="1692"/>
      <c r="L315" s="646" t="s">
        <v>3323</v>
      </c>
      <c r="M315" s="646" t="s">
        <v>3323</v>
      </c>
      <c r="N315" s="1652">
        <v>2</v>
      </c>
      <c r="O315" s="1706" t="s">
        <v>3717</v>
      </c>
      <c r="P315" s="1651" t="s">
        <v>7720</v>
      </c>
    </row>
    <row r="316" spans="1:16" ht="15" x14ac:dyDescent="0.25">
      <c r="A316" s="611">
        <v>5</v>
      </c>
      <c r="C316" s="1640" t="s">
        <v>3734</v>
      </c>
      <c r="D316" s="1641"/>
      <c r="E316" s="1642"/>
      <c r="F316" s="1653"/>
      <c r="G316" s="1692"/>
      <c r="H316" s="1653"/>
      <c r="I316" s="1692"/>
      <c r="J316" s="1653"/>
      <c r="K316" s="1692"/>
      <c r="L316" s="646" t="s">
        <v>3323</v>
      </c>
      <c r="M316" s="646" t="s">
        <v>3323</v>
      </c>
      <c r="N316" s="1652">
        <v>3</v>
      </c>
      <c r="O316" s="1706" t="s">
        <v>3719</v>
      </c>
      <c r="P316" s="1651" t="s">
        <v>7720</v>
      </c>
    </row>
    <row r="317" spans="1:16" ht="15" x14ac:dyDescent="0.25">
      <c r="A317" s="611">
        <v>5</v>
      </c>
      <c r="C317" s="1640" t="s">
        <v>3735</v>
      </c>
      <c r="D317" s="1641"/>
      <c r="E317" s="1642"/>
      <c r="F317" s="1653"/>
      <c r="G317" s="1692"/>
      <c r="H317" s="1653"/>
      <c r="I317" s="1692"/>
      <c r="J317" s="1653"/>
      <c r="K317" s="1692"/>
      <c r="L317" s="646" t="s">
        <v>3323</v>
      </c>
      <c r="M317" s="646" t="s">
        <v>3323</v>
      </c>
      <c r="N317" s="1652">
        <v>4</v>
      </c>
      <c r="O317" s="1706" t="s">
        <v>3721</v>
      </c>
      <c r="P317" s="1651" t="s">
        <v>7720</v>
      </c>
    </row>
    <row r="318" spans="1:16" ht="15" x14ac:dyDescent="0.25">
      <c r="A318" s="611">
        <v>5</v>
      </c>
      <c r="C318" s="1640" t="s">
        <v>3736</v>
      </c>
      <c r="D318" s="1641"/>
      <c r="E318" s="1642"/>
      <c r="F318" s="1653"/>
      <c r="G318" s="1692"/>
      <c r="H318" s="1653"/>
      <c r="I318" s="1692"/>
      <c r="J318" s="1653"/>
      <c r="K318" s="1692"/>
      <c r="L318" s="646" t="s">
        <v>3323</v>
      </c>
      <c r="M318" s="646" t="s">
        <v>3323</v>
      </c>
      <c r="N318" s="1652">
        <v>5</v>
      </c>
      <c r="O318" s="1706" t="s">
        <v>3722</v>
      </c>
      <c r="P318" s="1651" t="s">
        <v>7720</v>
      </c>
    </row>
    <row r="319" spans="1:16" ht="15" x14ac:dyDescent="0.25">
      <c r="A319" s="611">
        <v>5</v>
      </c>
      <c r="C319" s="1640" t="s">
        <v>3737</v>
      </c>
      <c r="D319" s="1641"/>
      <c r="E319" s="1642"/>
      <c r="F319" s="1653"/>
      <c r="G319" s="1692"/>
      <c r="H319" s="1653"/>
      <c r="I319" s="1692"/>
      <c r="J319" s="1653"/>
      <c r="K319" s="1692"/>
      <c r="L319" s="646" t="s">
        <v>3323</v>
      </c>
      <c r="M319" s="646" t="s">
        <v>3323</v>
      </c>
      <c r="N319" s="1652">
        <v>6</v>
      </c>
      <c r="O319" s="1706" t="s">
        <v>3723</v>
      </c>
      <c r="P319" s="1651" t="s">
        <v>7720</v>
      </c>
    </row>
    <row r="320" spans="1:16" ht="15" x14ac:dyDescent="0.25">
      <c r="A320" s="611">
        <v>5</v>
      </c>
      <c r="C320" s="1640" t="s">
        <v>3738</v>
      </c>
      <c r="D320" s="1641"/>
      <c r="E320" s="1642"/>
      <c r="F320" s="1653"/>
      <c r="G320" s="1692"/>
      <c r="H320" s="1653"/>
      <c r="I320" s="1692"/>
      <c r="J320" s="1653"/>
      <c r="K320" s="1692"/>
      <c r="L320" s="646" t="s">
        <v>3323</v>
      </c>
      <c r="M320" s="646" t="s">
        <v>3323</v>
      </c>
      <c r="N320" s="1652">
        <v>7</v>
      </c>
      <c r="O320" s="1706" t="s">
        <v>3669</v>
      </c>
      <c r="P320" s="1651" t="s">
        <v>7720</v>
      </c>
    </row>
    <row r="321" spans="1:16" ht="15" x14ac:dyDescent="0.25">
      <c r="A321" s="611">
        <v>5</v>
      </c>
      <c r="C321" s="1640" t="s">
        <v>3739</v>
      </c>
      <c r="D321" s="1641"/>
      <c r="E321" s="1642"/>
      <c r="F321" s="1653"/>
      <c r="G321" s="1692"/>
      <c r="H321" s="1653"/>
      <c r="I321" s="1692"/>
      <c r="J321" s="1653"/>
      <c r="K321" s="1692"/>
      <c r="L321" s="646" t="s">
        <v>3323</v>
      </c>
      <c r="M321" s="646" t="s">
        <v>3323</v>
      </c>
      <c r="N321" s="1652">
        <v>8</v>
      </c>
      <c r="O321" s="1706" t="s">
        <v>3724</v>
      </c>
      <c r="P321" s="1651" t="s">
        <v>7720</v>
      </c>
    </row>
    <row r="322" spans="1:16" ht="15" x14ac:dyDescent="0.25">
      <c r="A322" s="611">
        <v>5</v>
      </c>
      <c r="C322" s="1640" t="s">
        <v>3740</v>
      </c>
      <c r="D322" s="1641"/>
      <c r="E322" s="1642"/>
      <c r="F322" s="1653"/>
      <c r="G322" s="1692"/>
      <c r="H322" s="1653"/>
      <c r="I322" s="1692"/>
      <c r="J322" s="1653"/>
      <c r="K322" s="1692"/>
      <c r="L322" s="646" t="s">
        <v>3323</v>
      </c>
      <c r="M322" s="646" t="s">
        <v>3323</v>
      </c>
      <c r="N322" s="1652">
        <v>9</v>
      </c>
      <c r="O322" s="1706" t="s">
        <v>3726</v>
      </c>
      <c r="P322" s="1651" t="s">
        <v>7720</v>
      </c>
    </row>
    <row r="323" spans="1:16" ht="15" x14ac:dyDescent="0.25">
      <c r="A323" s="611">
        <v>5</v>
      </c>
      <c r="C323" s="1640" t="s">
        <v>3741</v>
      </c>
      <c r="D323" s="1641"/>
      <c r="E323" s="1642"/>
      <c r="F323" s="1653"/>
      <c r="G323" s="1692"/>
      <c r="H323" s="1653"/>
      <c r="I323" s="1692"/>
      <c r="J323" s="1653"/>
      <c r="K323" s="1692"/>
      <c r="L323" s="646" t="s">
        <v>3323</v>
      </c>
      <c r="M323" s="646" t="s">
        <v>3323</v>
      </c>
      <c r="N323" s="1652">
        <v>10</v>
      </c>
      <c r="O323" s="1706" t="s">
        <v>3727</v>
      </c>
      <c r="P323" s="1651" t="s">
        <v>7720</v>
      </c>
    </row>
    <row r="324" spans="1:16" ht="15" x14ac:dyDescent="0.25">
      <c r="A324" s="611">
        <v>5</v>
      </c>
      <c r="C324" s="1640" t="s">
        <v>3742</v>
      </c>
      <c r="D324" s="1641"/>
      <c r="E324" s="1642"/>
      <c r="F324" s="1653"/>
      <c r="G324" s="1692"/>
      <c r="H324" s="1653"/>
      <c r="I324" s="1692"/>
      <c r="J324" s="1653"/>
      <c r="K324" s="1692"/>
      <c r="L324" s="646" t="s">
        <v>3323</v>
      </c>
      <c r="M324" s="646" t="s">
        <v>3323</v>
      </c>
      <c r="N324" s="1652">
        <v>11</v>
      </c>
      <c r="O324" s="1706" t="s">
        <v>3729</v>
      </c>
      <c r="P324" s="1651" t="s">
        <v>7720</v>
      </c>
    </row>
    <row r="325" spans="1:16" ht="15" x14ac:dyDescent="0.25">
      <c r="A325" s="611">
        <v>4</v>
      </c>
      <c r="C325" s="1640" t="s">
        <v>3743</v>
      </c>
      <c r="D325" s="1641"/>
      <c r="E325" s="1642"/>
      <c r="F325" s="1653"/>
      <c r="G325" s="1692"/>
      <c r="H325" s="1653"/>
      <c r="I325" s="1692"/>
      <c r="J325" s="1652">
        <v>3</v>
      </c>
      <c r="K325" s="1693" t="s">
        <v>3744</v>
      </c>
      <c r="L325" s="646" t="s">
        <v>3323</v>
      </c>
      <c r="M325" s="646" t="s">
        <v>3323</v>
      </c>
      <c r="N325" s="1652"/>
      <c r="O325" s="1693"/>
      <c r="P325" s="1645" t="s">
        <v>7720</v>
      </c>
    </row>
    <row r="326" spans="1:16" ht="15" x14ac:dyDescent="0.25">
      <c r="A326" s="611">
        <v>4</v>
      </c>
      <c r="C326" s="1640" t="s">
        <v>3745</v>
      </c>
      <c r="D326" s="1641"/>
      <c r="E326" s="1642"/>
      <c r="F326" s="1653"/>
      <c r="G326" s="1692"/>
      <c r="H326" s="1653"/>
      <c r="I326" s="1692"/>
      <c r="J326" s="1652">
        <v>4</v>
      </c>
      <c r="K326" s="1693" t="s">
        <v>3746</v>
      </c>
      <c r="L326" s="646"/>
      <c r="M326" s="646"/>
      <c r="N326" s="1652"/>
      <c r="O326" s="1693"/>
      <c r="P326" s="1645"/>
    </row>
    <row r="327" spans="1:16" ht="15" x14ac:dyDescent="0.25">
      <c r="A327" s="611">
        <v>5</v>
      </c>
      <c r="C327" s="1640" t="s">
        <v>3747</v>
      </c>
      <c r="D327" s="1641"/>
      <c r="E327" s="1642"/>
      <c r="F327" s="1653"/>
      <c r="G327" s="1692"/>
      <c r="H327" s="1653"/>
      <c r="I327" s="1692"/>
      <c r="J327" s="1653"/>
      <c r="K327" s="1692"/>
      <c r="L327" s="642" t="s">
        <v>3323</v>
      </c>
      <c r="M327" s="642" t="s">
        <v>3323</v>
      </c>
      <c r="N327" s="1654">
        <v>1</v>
      </c>
      <c r="O327" s="1691" t="s">
        <v>3748</v>
      </c>
      <c r="P327" s="1643" t="s">
        <v>7720</v>
      </c>
    </row>
    <row r="328" spans="1:16" ht="15.75" thickBot="1" x14ac:dyDescent="0.3">
      <c r="A328" s="611">
        <v>5</v>
      </c>
      <c r="C328" s="1640" t="s">
        <v>3749</v>
      </c>
      <c r="D328" s="1641"/>
      <c r="E328" s="1642"/>
      <c r="F328" s="1653"/>
      <c r="G328" s="1692"/>
      <c r="H328" s="1653"/>
      <c r="I328" s="1692"/>
      <c r="J328" s="1653"/>
      <c r="K328" s="1692"/>
      <c r="L328" s="646" t="s">
        <v>3323</v>
      </c>
      <c r="M328" s="646" t="s">
        <v>3323</v>
      </c>
      <c r="N328" s="1652">
        <v>2</v>
      </c>
      <c r="O328" s="1693" t="s">
        <v>3750</v>
      </c>
      <c r="P328" s="1645" t="s">
        <v>7720</v>
      </c>
    </row>
    <row r="329" spans="1:16" ht="15" x14ac:dyDescent="0.25">
      <c r="A329" s="611">
        <v>1</v>
      </c>
      <c r="C329" s="1637" t="s">
        <v>3751</v>
      </c>
      <c r="D329" s="641">
        <v>3</v>
      </c>
      <c r="E329" s="1638" t="s">
        <v>2920</v>
      </c>
      <c r="F329" s="1684"/>
      <c r="G329" s="1690"/>
      <c r="H329" s="1684"/>
      <c r="I329" s="1690"/>
      <c r="J329" s="1684"/>
      <c r="K329" s="1690"/>
      <c r="L329" s="641"/>
      <c r="M329" s="641"/>
      <c r="N329" s="1684"/>
      <c r="O329" s="1690"/>
      <c r="P329" s="1639"/>
    </row>
    <row r="330" spans="1:16" ht="15" x14ac:dyDescent="0.25">
      <c r="A330" s="611">
        <v>2</v>
      </c>
      <c r="C330" s="1640" t="s">
        <v>3752</v>
      </c>
      <c r="D330" s="1641"/>
      <c r="E330" s="1642"/>
      <c r="F330" s="1654">
        <v>1</v>
      </c>
      <c r="G330" s="1691" t="s">
        <v>3753</v>
      </c>
      <c r="H330" s="1654"/>
      <c r="I330" s="1691"/>
      <c r="J330" s="1654"/>
      <c r="K330" s="1691"/>
      <c r="L330" s="642"/>
      <c r="M330" s="642"/>
      <c r="N330" s="1654"/>
      <c r="O330" s="1691"/>
      <c r="P330" s="1643"/>
    </row>
    <row r="331" spans="1:16" ht="15" x14ac:dyDescent="0.25">
      <c r="A331" s="611">
        <v>3</v>
      </c>
      <c r="C331" s="1640" t="s">
        <v>3754</v>
      </c>
      <c r="D331" s="1641"/>
      <c r="E331" s="1642"/>
      <c r="F331" s="1653"/>
      <c r="G331" s="1692"/>
      <c r="H331" s="1654">
        <v>1</v>
      </c>
      <c r="I331" s="1691" t="s">
        <v>2918</v>
      </c>
      <c r="J331" s="1654"/>
      <c r="K331" s="1691"/>
      <c r="L331" s="642"/>
      <c r="M331" s="642"/>
      <c r="N331" s="1654"/>
      <c r="O331" s="1691"/>
      <c r="P331" s="1643"/>
    </row>
    <row r="332" spans="1:16" ht="15" x14ac:dyDescent="0.25">
      <c r="A332" s="611">
        <v>4</v>
      </c>
      <c r="C332" s="1640" t="s">
        <v>3755</v>
      </c>
      <c r="D332" s="1641"/>
      <c r="E332" s="1642"/>
      <c r="F332" s="1653"/>
      <c r="G332" s="1692"/>
      <c r="H332" s="1653"/>
      <c r="I332" s="1692"/>
      <c r="J332" s="1654">
        <v>1</v>
      </c>
      <c r="K332" s="1691" t="s">
        <v>3753</v>
      </c>
      <c r="L332" s="642"/>
      <c r="M332" s="642"/>
      <c r="N332" s="1654"/>
      <c r="O332" s="1691"/>
      <c r="P332" s="1656"/>
    </row>
    <row r="333" spans="1:16" ht="15" x14ac:dyDescent="0.25">
      <c r="A333" s="611">
        <v>5</v>
      </c>
      <c r="C333" s="1640" t="s">
        <v>209</v>
      </c>
      <c r="D333" s="1641"/>
      <c r="E333" s="1642"/>
      <c r="F333" s="1653"/>
      <c r="G333" s="1692"/>
      <c r="H333" s="1653"/>
      <c r="I333" s="1692"/>
      <c r="J333" s="1653"/>
      <c r="K333" s="1692"/>
      <c r="L333" s="642" t="s">
        <v>3378</v>
      </c>
      <c r="M333" s="642" t="s">
        <v>3378</v>
      </c>
      <c r="N333" s="1654">
        <v>1</v>
      </c>
      <c r="O333" s="1691" t="s">
        <v>3756</v>
      </c>
      <c r="P333" s="1643" t="s">
        <v>7718</v>
      </c>
    </row>
    <row r="334" spans="1:16" ht="15" x14ac:dyDescent="0.25">
      <c r="A334" s="611">
        <v>5</v>
      </c>
      <c r="C334" s="1640" t="s">
        <v>3757</v>
      </c>
      <c r="D334" s="1641"/>
      <c r="E334" s="1642"/>
      <c r="F334" s="1653"/>
      <c r="G334" s="1692"/>
      <c r="H334" s="1653"/>
      <c r="I334" s="1692"/>
      <c r="J334" s="1653"/>
      <c r="K334" s="1692"/>
      <c r="L334" s="646" t="s">
        <v>3378</v>
      </c>
      <c r="M334" s="646" t="s">
        <v>3378</v>
      </c>
      <c r="N334" s="1652">
        <v>2</v>
      </c>
      <c r="O334" s="1693" t="s">
        <v>3758</v>
      </c>
      <c r="P334" s="1645" t="s">
        <v>7718</v>
      </c>
    </row>
    <row r="335" spans="1:16" ht="15" x14ac:dyDescent="0.25">
      <c r="A335" s="611">
        <v>5</v>
      </c>
      <c r="C335" s="1640" t="s">
        <v>210</v>
      </c>
      <c r="D335" s="1641"/>
      <c r="E335" s="1642"/>
      <c r="F335" s="1653"/>
      <c r="G335" s="1692"/>
      <c r="H335" s="1653"/>
      <c r="I335" s="1692"/>
      <c r="J335" s="1653"/>
      <c r="K335" s="1692"/>
      <c r="L335" s="646" t="s">
        <v>3378</v>
      </c>
      <c r="M335" s="646" t="s">
        <v>3378</v>
      </c>
      <c r="N335" s="1652">
        <v>3</v>
      </c>
      <c r="O335" s="1693" t="s">
        <v>7957</v>
      </c>
      <c r="P335" s="1645" t="s">
        <v>7718</v>
      </c>
    </row>
    <row r="336" spans="1:16" ht="15" x14ac:dyDescent="0.25">
      <c r="A336" s="611">
        <v>5</v>
      </c>
      <c r="C336" s="1640" t="s">
        <v>211</v>
      </c>
      <c r="D336" s="1641"/>
      <c r="E336" s="1642"/>
      <c r="F336" s="1653"/>
      <c r="G336" s="1692"/>
      <c r="H336" s="1653"/>
      <c r="I336" s="1692"/>
      <c r="J336" s="1653"/>
      <c r="K336" s="1692"/>
      <c r="L336" s="646" t="s">
        <v>3378</v>
      </c>
      <c r="M336" s="646" t="s">
        <v>3378</v>
      </c>
      <c r="N336" s="1652">
        <v>4</v>
      </c>
      <c r="O336" s="1693" t="s">
        <v>3759</v>
      </c>
      <c r="P336" s="1645" t="s">
        <v>7718</v>
      </c>
    </row>
    <row r="337" spans="1:16" ht="15" x14ac:dyDescent="0.25">
      <c r="A337" s="611">
        <v>5</v>
      </c>
      <c r="C337" s="1640" t="s">
        <v>3760</v>
      </c>
      <c r="D337" s="1641"/>
      <c r="E337" s="1642"/>
      <c r="F337" s="1653"/>
      <c r="G337" s="1692"/>
      <c r="H337" s="1653"/>
      <c r="I337" s="1692"/>
      <c r="J337" s="1653"/>
      <c r="K337" s="1692"/>
      <c r="L337" s="646" t="s">
        <v>3378</v>
      </c>
      <c r="M337" s="646" t="s">
        <v>3378</v>
      </c>
      <c r="N337" s="1652">
        <v>5</v>
      </c>
      <c r="O337" s="1693" t="s">
        <v>3761</v>
      </c>
      <c r="P337" s="1645" t="s">
        <v>7718</v>
      </c>
    </row>
    <row r="338" spans="1:16" ht="15" x14ac:dyDescent="0.25">
      <c r="A338" s="611">
        <v>5</v>
      </c>
      <c r="C338" s="1640" t="s">
        <v>3762</v>
      </c>
      <c r="D338" s="1641"/>
      <c r="E338" s="1642"/>
      <c r="F338" s="1653"/>
      <c r="G338" s="1692"/>
      <c r="H338" s="1653"/>
      <c r="I338" s="1692"/>
      <c r="J338" s="1653"/>
      <c r="K338" s="1692"/>
      <c r="L338" s="646" t="s">
        <v>3378</v>
      </c>
      <c r="M338" s="646" t="s">
        <v>3378</v>
      </c>
      <c r="N338" s="1652">
        <v>6</v>
      </c>
      <c r="O338" s="1693" t="s">
        <v>3763</v>
      </c>
      <c r="P338" s="1645" t="s">
        <v>7718</v>
      </c>
    </row>
    <row r="339" spans="1:16" ht="15" x14ac:dyDescent="0.25">
      <c r="A339" s="611">
        <v>5</v>
      </c>
      <c r="C339" s="1640" t="s">
        <v>3764</v>
      </c>
      <c r="D339" s="1641"/>
      <c r="E339" s="1642"/>
      <c r="F339" s="1653"/>
      <c r="G339" s="1692"/>
      <c r="H339" s="1653"/>
      <c r="I339" s="1692"/>
      <c r="J339" s="1653"/>
      <c r="K339" s="1692"/>
      <c r="L339" s="646" t="s">
        <v>3378</v>
      </c>
      <c r="M339" s="646" t="s">
        <v>3378</v>
      </c>
      <c r="N339" s="1652">
        <v>7</v>
      </c>
      <c r="O339" s="1693" t="s">
        <v>3765</v>
      </c>
      <c r="P339" s="1645" t="s">
        <v>7718</v>
      </c>
    </row>
    <row r="340" spans="1:16" ht="15" x14ac:dyDescent="0.25">
      <c r="A340" s="611">
        <v>5</v>
      </c>
      <c r="C340" s="1640" t="s">
        <v>3766</v>
      </c>
      <c r="D340" s="1641"/>
      <c r="E340" s="1642"/>
      <c r="F340" s="1653"/>
      <c r="G340" s="1692"/>
      <c r="H340" s="1653"/>
      <c r="I340" s="1692"/>
      <c r="J340" s="1653"/>
      <c r="K340" s="1692"/>
      <c r="L340" s="646" t="s">
        <v>3378</v>
      </c>
      <c r="M340" s="646" t="s">
        <v>3378</v>
      </c>
      <c r="N340" s="1652">
        <v>8</v>
      </c>
      <c r="O340" s="1693" t="s">
        <v>3767</v>
      </c>
      <c r="P340" s="1645" t="s">
        <v>7718</v>
      </c>
    </row>
    <row r="341" spans="1:16" ht="15" x14ac:dyDescent="0.25">
      <c r="A341" s="611">
        <v>5</v>
      </c>
      <c r="C341" s="1640" t="s">
        <v>3768</v>
      </c>
      <c r="D341" s="1641"/>
      <c r="E341" s="1642"/>
      <c r="F341" s="1653"/>
      <c r="G341" s="1692"/>
      <c r="H341" s="1653"/>
      <c r="I341" s="1692"/>
      <c r="J341" s="1653"/>
      <c r="K341" s="1692"/>
      <c r="L341" s="646" t="s">
        <v>3378</v>
      </c>
      <c r="M341" s="646" t="s">
        <v>3378</v>
      </c>
      <c r="N341" s="1652">
        <v>9</v>
      </c>
      <c r="O341" s="1693" t="s">
        <v>3769</v>
      </c>
      <c r="P341" s="1645" t="s">
        <v>7718</v>
      </c>
    </row>
    <row r="342" spans="1:16" ht="15" x14ac:dyDescent="0.25">
      <c r="A342" s="611">
        <v>5</v>
      </c>
      <c r="C342" s="1640" t="s">
        <v>3770</v>
      </c>
      <c r="D342" s="1641"/>
      <c r="E342" s="1642"/>
      <c r="F342" s="1653"/>
      <c r="G342" s="1692"/>
      <c r="H342" s="1653"/>
      <c r="I342" s="1692"/>
      <c r="J342" s="1653"/>
      <c r="K342" s="1692"/>
      <c r="L342" s="646" t="s">
        <v>3378</v>
      </c>
      <c r="M342" s="646" t="s">
        <v>3378</v>
      </c>
      <c r="N342" s="1652">
        <v>10</v>
      </c>
      <c r="O342" s="1693" t="s">
        <v>3771</v>
      </c>
      <c r="P342" s="1645" t="s">
        <v>7718</v>
      </c>
    </row>
    <row r="343" spans="1:16" ht="15" x14ac:dyDescent="0.25">
      <c r="A343" s="611">
        <v>4</v>
      </c>
      <c r="C343" s="1640" t="s">
        <v>3772</v>
      </c>
      <c r="D343" s="1641"/>
      <c r="E343" s="1642"/>
      <c r="F343" s="1653"/>
      <c r="G343" s="1692"/>
      <c r="H343" s="1653"/>
      <c r="I343" s="1692"/>
      <c r="J343" s="1652">
        <v>2</v>
      </c>
      <c r="K343" s="1693" t="s">
        <v>3773</v>
      </c>
      <c r="L343" s="646"/>
      <c r="M343" s="646"/>
      <c r="N343" s="1652"/>
      <c r="O343" s="1693"/>
      <c r="P343" s="1645"/>
    </row>
    <row r="344" spans="1:16" ht="15" x14ac:dyDescent="0.25">
      <c r="A344" s="611">
        <v>5</v>
      </c>
      <c r="C344" s="1640" t="s">
        <v>3774</v>
      </c>
      <c r="D344" s="1641"/>
      <c r="E344" s="1642"/>
      <c r="F344" s="1653"/>
      <c r="G344" s="1692"/>
      <c r="H344" s="1653"/>
      <c r="I344" s="1692"/>
      <c r="J344" s="1653"/>
      <c r="K344" s="1692"/>
      <c r="L344" s="642" t="s">
        <v>3378</v>
      </c>
      <c r="M344" s="642" t="s">
        <v>3378</v>
      </c>
      <c r="N344" s="1654">
        <v>1</v>
      </c>
      <c r="O344" s="1691" t="s">
        <v>3775</v>
      </c>
      <c r="P344" s="1643" t="s">
        <v>7718</v>
      </c>
    </row>
    <row r="345" spans="1:16" ht="15" x14ac:dyDescent="0.25">
      <c r="A345" s="611">
        <v>5</v>
      </c>
      <c r="C345" s="1640" t="s">
        <v>3776</v>
      </c>
      <c r="D345" s="1641"/>
      <c r="E345" s="1642"/>
      <c r="F345" s="1653"/>
      <c r="G345" s="1692"/>
      <c r="H345" s="1653"/>
      <c r="I345" s="1692"/>
      <c r="J345" s="1653"/>
      <c r="K345" s="1692"/>
      <c r="L345" s="646" t="s">
        <v>3378</v>
      </c>
      <c r="M345" s="646" t="s">
        <v>3378</v>
      </c>
      <c r="N345" s="1652">
        <v>2</v>
      </c>
      <c r="O345" s="1693" t="s">
        <v>3777</v>
      </c>
      <c r="P345" s="1645" t="s">
        <v>7718</v>
      </c>
    </row>
    <row r="346" spans="1:16" ht="15" x14ac:dyDescent="0.25">
      <c r="A346" s="611">
        <v>5</v>
      </c>
      <c r="C346" s="1640" t="s">
        <v>3778</v>
      </c>
      <c r="D346" s="1641"/>
      <c r="E346" s="1642"/>
      <c r="F346" s="1653"/>
      <c r="G346" s="1692"/>
      <c r="H346" s="1653"/>
      <c r="I346" s="1692"/>
      <c r="J346" s="1653"/>
      <c r="K346" s="1692"/>
      <c r="L346" s="646" t="s">
        <v>3378</v>
      </c>
      <c r="M346" s="646" t="s">
        <v>3378</v>
      </c>
      <c r="N346" s="1652">
        <v>3</v>
      </c>
      <c r="O346" s="1693" t="s">
        <v>3779</v>
      </c>
      <c r="P346" s="1645" t="s">
        <v>7718</v>
      </c>
    </row>
    <row r="347" spans="1:16" ht="15" x14ac:dyDescent="0.25">
      <c r="A347" s="611">
        <v>5</v>
      </c>
      <c r="C347" s="1640" t="s">
        <v>3780</v>
      </c>
      <c r="D347" s="1641"/>
      <c r="E347" s="1642"/>
      <c r="F347" s="1653"/>
      <c r="G347" s="1692"/>
      <c r="H347" s="1653"/>
      <c r="I347" s="1692"/>
      <c r="J347" s="1653"/>
      <c r="K347" s="1692"/>
      <c r="L347" s="646" t="s">
        <v>3378</v>
      </c>
      <c r="M347" s="646" t="s">
        <v>3378</v>
      </c>
      <c r="N347" s="1652">
        <v>4</v>
      </c>
      <c r="O347" s="1693" t="s">
        <v>3781</v>
      </c>
      <c r="P347" s="1645" t="s">
        <v>7718</v>
      </c>
    </row>
    <row r="348" spans="1:16" ht="15" x14ac:dyDescent="0.25">
      <c r="A348" s="611">
        <v>5</v>
      </c>
      <c r="C348" s="1640" t="s">
        <v>3782</v>
      </c>
      <c r="D348" s="1641"/>
      <c r="E348" s="1642"/>
      <c r="F348" s="1653"/>
      <c r="G348" s="1692"/>
      <c r="H348" s="1653"/>
      <c r="I348" s="1692"/>
      <c r="J348" s="1653"/>
      <c r="K348" s="1692"/>
      <c r="L348" s="646" t="s">
        <v>3378</v>
      </c>
      <c r="M348" s="646" t="s">
        <v>3378</v>
      </c>
      <c r="N348" s="1652">
        <v>5</v>
      </c>
      <c r="O348" s="1693" t="s">
        <v>3783</v>
      </c>
      <c r="P348" s="1645" t="s">
        <v>7718</v>
      </c>
    </row>
    <row r="349" spans="1:16" ht="15" x14ac:dyDescent="0.25">
      <c r="A349" s="611">
        <v>5</v>
      </c>
      <c r="C349" s="1640" t="s">
        <v>3784</v>
      </c>
      <c r="D349" s="1641"/>
      <c r="E349" s="1642"/>
      <c r="F349" s="1653"/>
      <c r="G349" s="1692"/>
      <c r="H349" s="1653"/>
      <c r="I349" s="1692"/>
      <c r="J349" s="1653"/>
      <c r="K349" s="1692"/>
      <c r="L349" s="646" t="s">
        <v>3378</v>
      </c>
      <c r="M349" s="646" t="s">
        <v>3378</v>
      </c>
      <c r="N349" s="1652">
        <v>6</v>
      </c>
      <c r="O349" s="1693" t="s">
        <v>3785</v>
      </c>
      <c r="P349" s="1645" t="s">
        <v>7718</v>
      </c>
    </row>
    <row r="350" spans="1:16" ht="15" x14ac:dyDescent="0.25">
      <c r="A350" s="611">
        <v>5</v>
      </c>
      <c r="C350" s="1640" t="s">
        <v>213</v>
      </c>
      <c r="D350" s="1641"/>
      <c r="E350" s="1642"/>
      <c r="F350" s="1653"/>
      <c r="G350" s="1692"/>
      <c r="H350" s="1653"/>
      <c r="I350" s="1692"/>
      <c r="J350" s="1653"/>
      <c r="K350" s="1692"/>
      <c r="L350" s="646" t="s">
        <v>3378</v>
      </c>
      <c r="M350" s="646" t="s">
        <v>3378</v>
      </c>
      <c r="N350" s="1652">
        <v>7</v>
      </c>
      <c r="O350" s="1693" t="s">
        <v>3786</v>
      </c>
      <c r="P350" s="1645" t="s">
        <v>7718</v>
      </c>
    </row>
    <row r="351" spans="1:16" ht="15" x14ac:dyDescent="0.25">
      <c r="A351" s="611">
        <v>4</v>
      </c>
      <c r="C351" s="1640" t="s">
        <v>3787</v>
      </c>
      <c r="D351" s="1641"/>
      <c r="E351" s="1642"/>
      <c r="F351" s="1653"/>
      <c r="G351" s="1692"/>
      <c r="H351" s="1653"/>
      <c r="I351" s="1692"/>
      <c r="J351" s="1652">
        <v>3</v>
      </c>
      <c r="K351" s="1693" t="s">
        <v>3788</v>
      </c>
      <c r="L351" s="646" t="s">
        <v>3378</v>
      </c>
      <c r="M351" s="646" t="s">
        <v>3323</v>
      </c>
      <c r="N351" s="1652"/>
      <c r="O351" s="1693"/>
      <c r="P351" s="1645" t="s">
        <v>7718</v>
      </c>
    </row>
    <row r="352" spans="1:16" ht="15" x14ac:dyDescent="0.25">
      <c r="A352" s="611">
        <v>2</v>
      </c>
      <c r="C352" s="1640" t="s">
        <v>3789</v>
      </c>
      <c r="D352" s="1641"/>
      <c r="E352" s="1644"/>
      <c r="F352" s="1652">
        <v>2</v>
      </c>
      <c r="G352" s="1693" t="s">
        <v>3790</v>
      </c>
      <c r="H352" s="1652"/>
      <c r="I352" s="1693"/>
      <c r="J352" s="1652"/>
      <c r="K352" s="1693"/>
      <c r="L352" s="646"/>
      <c r="M352" s="646"/>
      <c r="N352" s="1652"/>
      <c r="O352" s="1693"/>
      <c r="P352" s="1645"/>
    </row>
    <row r="353" spans="1:16" ht="15" x14ac:dyDescent="0.25">
      <c r="A353" s="611">
        <v>3</v>
      </c>
      <c r="C353" s="1640" t="s">
        <v>3791</v>
      </c>
      <c r="D353" s="1641"/>
      <c r="E353" s="1642"/>
      <c r="F353" s="1653"/>
      <c r="G353" s="1692"/>
      <c r="H353" s="1654">
        <v>1</v>
      </c>
      <c r="I353" s="1691" t="s">
        <v>2907</v>
      </c>
      <c r="J353" s="1654"/>
      <c r="K353" s="1691"/>
      <c r="L353" s="642"/>
      <c r="M353" s="642"/>
      <c r="N353" s="1654"/>
      <c r="O353" s="1691"/>
      <c r="P353" s="1643"/>
    </row>
    <row r="354" spans="1:16" ht="15" x14ac:dyDescent="0.25">
      <c r="A354" s="611">
        <v>4</v>
      </c>
      <c r="C354" s="1640" t="s">
        <v>3792</v>
      </c>
      <c r="D354" s="1641"/>
      <c r="E354" s="1642"/>
      <c r="F354" s="1653"/>
      <c r="G354" s="1692"/>
      <c r="H354" s="1653"/>
      <c r="I354" s="1692"/>
      <c r="J354" s="1654">
        <v>1</v>
      </c>
      <c r="K354" s="1691" t="s">
        <v>3790</v>
      </c>
      <c r="L354" s="642"/>
      <c r="M354" s="642"/>
      <c r="N354" s="1654"/>
      <c r="O354" s="1691"/>
      <c r="P354" s="1643"/>
    </row>
    <row r="355" spans="1:16" ht="15" x14ac:dyDescent="0.25">
      <c r="A355" s="611">
        <v>5</v>
      </c>
      <c r="C355" s="1640" t="s">
        <v>215</v>
      </c>
      <c r="D355" s="1641"/>
      <c r="E355" s="1642"/>
      <c r="F355" s="1653"/>
      <c r="G355" s="1692"/>
      <c r="H355" s="1653"/>
      <c r="I355" s="1692"/>
      <c r="J355" s="1653"/>
      <c r="K355" s="1692"/>
      <c r="L355" s="642" t="s">
        <v>3377</v>
      </c>
      <c r="M355" s="642" t="s">
        <v>3378</v>
      </c>
      <c r="N355" s="1654">
        <v>1</v>
      </c>
      <c r="O355" s="1691" t="s">
        <v>7958</v>
      </c>
      <c r="P355" s="1643" t="s">
        <v>7718</v>
      </c>
    </row>
    <row r="356" spans="1:16" ht="15" x14ac:dyDescent="0.25">
      <c r="A356" s="611">
        <v>5</v>
      </c>
      <c r="C356" s="1640" t="s">
        <v>216</v>
      </c>
      <c r="D356" s="1641"/>
      <c r="E356" s="1642"/>
      <c r="F356" s="1653"/>
      <c r="G356" s="1692"/>
      <c r="H356" s="1653"/>
      <c r="I356" s="1692"/>
      <c r="J356" s="1653"/>
      <c r="K356" s="1692"/>
      <c r="L356" s="646" t="s">
        <v>3377</v>
      </c>
      <c r="M356" s="646" t="s">
        <v>3378</v>
      </c>
      <c r="N356" s="1652">
        <v>2</v>
      </c>
      <c r="O356" s="1693" t="s">
        <v>2904</v>
      </c>
      <c r="P356" s="1645" t="s">
        <v>7718</v>
      </c>
    </row>
    <row r="357" spans="1:16" ht="15" x14ac:dyDescent="0.25">
      <c r="A357" s="611">
        <v>5</v>
      </c>
      <c r="C357" s="1640" t="s">
        <v>217</v>
      </c>
      <c r="D357" s="1641"/>
      <c r="E357" s="1642"/>
      <c r="F357" s="1653"/>
      <c r="G357" s="1692"/>
      <c r="H357" s="1653"/>
      <c r="I357" s="1692"/>
      <c r="J357" s="1653"/>
      <c r="K357" s="1692"/>
      <c r="L357" s="646" t="s">
        <v>3377</v>
      </c>
      <c r="M357" s="646" t="s">
        <v>3378</v>
      </c>
      <c r="N357" s="1652">
        <v>3</v>
      </c>
      <c r="O357" s="1693" t="s">
        <v>2903</v>
      </c>
      <c r="P357" s="1645" t="s">
        <v>7718</v>
      </c>
    </row>
    <row r="358" spans="1:16" ht="15" x14ac:dyDescent="0.25">
      <c r="A358" s="611">
        <v>5</v>
      </c>
      <c r="C358" s="1640" t="s">
        <v>218</v>
      </c>
      <c r="D358" s="1641"/>
      <c r="E358" s="1642"/>
      <c r="F358" s="1653"/>
      <c r="G358" s="1692"/>
      <c r="H358" s="1653"/>
      <c r="I358" s="1692"/>
      <c r="J358" s="1653"/>
      <c r="K358" s="1692"/>
      <c r="L358" s="646" t="s">
        <v>3377</v>
      </c>
      <c r="M358" s="646" t="s">
        <v>3378</v>
      </c>
      <c r="N358" s="1652">
        <v>4</v>
      </c>
      <c r="O358" s="1693" t="s">
        <v>2902</v>
      </c>
      <c r="P358" s="1645" t="s">
        <v>7718</v>
      </c>
    </row>
    <row r="359" spans="1:16" ht="15" x14ac:dyDescent="0.25">
      <c r="A359" s="611">
        <v>5</v>
      </c>
      <c r="C359" s="1640" t="s">
        <v>219</v>
      </c>
      <c r="D359" s="1641"/>
      <c r="E359" s="1642"/>
      <c r="F359" s="1653"/>
      <c r="G359" s="1692"/>
      <c r="H359" s="1653"/>
      <c r="I359" s="1692"/>
      <c r="J359" s="1653"/>
      <c r="K359" s="1692"/>
      <c r="L359" s="646" t="s">
        <v>3377</v>
      </c>
      <c r="M359" s="646" t="s">
        <v>3378</v>
      </c>
      <c r="N359" s="1652">
        <v>5</v>
      </c>
      <c r="O359" s="1693" t="s">
        <v>3793</v>
      </c>
      <c r="P359" s="1645" t="s">
        <v>7718</v>
      </c>
    </row>
    <row r="360" spans="1:16" ht="15" x14ac:dyDescent="0.25">
      <c r="A360" s="611">
        <v>5</v>
      </c>
      <c r="C360" s="1640" t="s">
        <v>220</v>
      </c>
      <c r="D360" s="1641"/>
      <c r="E360" s="1642"/>
      <c r="F360" s="1653"/>
      <c r="G360" s="1692"/>
      <c r="H360" s="1653"/>
      <c r="I360" s="1692"/>
      <c r="J360" s="1653"/>
      <c r="K360" s="1692"/>
      <c r="L360" s="646" t="s">
        <v>3377</v>
      </c>
      <c r="M360" s="646" t="s">
        <v>3378</v>
      </c>
      <c r="N360" s="1652">
        <v>6</v>
      </c>
      <c r="O360" s="1693" t="s">
        <v>3794</v>
      </c>
      <c r="P360" s="1645" t="s">
        <v>7718</v>
      </c>
    </row>
    <row r="361" spans="1:16" ht="15" x14ac:dyDescent="0.25">
      <c r="A361" s="611">
        <v>5</v>
      </c>
      <c r="C361" s="1640" t="s">
        <v>221</v>
      </c>
      <c r="D361" s="1641"/>
      <c r="E361" s="1642"/>
      <c r="F361" s="1653"/>
      <c r="G361" s="1692"/>
      <c r="H361" s="1653"/>
      <c r="I361" s="1692"/>
      <c r="J361" s="1653"/>
      <c r="K361" s="1692"/>
      <c r="L361" s="646" t="s">
        <v>3377</v>
      </c>
      <c r="M361" s="646" t="s">
        <v>3378</v>
      </c>
      <c r="N361" s="1652">
        <v>7</v>
      </c>
      <c r="O361" s="1693" t="s">
        <v>3795</v>
      </c>
      <c r="P361" s="1645" t="s">
        <v>7718</v>
      </c>
    </row>
    <row r="362" spans="1:16" ht="15" x14ac:dyDescent="0.25">
      <c r="A362" s="611">
        <v>5</v>
      </c>
      <c r="C362" s="1640" t="s">
        <v>222</v>
      </c>
      <c r="D362" s="1641"/>
      <c r="E362" s="1642"/>
      <c r="F362" s="1653"/>
      <c r="G362" s="1692"/>
      <c r="H362" s="1653"/>
      <c r="I362" s="1692"/>
      <c r="J362" s="1653"/>
      <c r="K362" s="1692"/>
      <c r="L362" s="646" t="s">
        <v>3377</v>
      </c>
      <c r="M362" s="646" t="s">
        <v>3378</v>
      </c>
      <c r="N362" s="1652">
        <v>8</v>
      </c>
      <c r="O362" s="1693" t="s">
        <v>3796</v>
      </c>
      <c r="P362" s="1645" t="s">
        <v>7718</v>
      </c>
    </row>
    <row r="363" spans="1:16" ht="15" x14ac:dyDescent="0.25">
      <c r="A363" s="611">
        <v>5</v>
      </c>
      <c r="C363" s="1640" t="s">
        <v>223</v>
      </c>
      <c r="D363" s="1641"/>
      <c r="E363" s="1642"/>
      <c r="F363" s="1653"/>
      <c r="G363" s="1692"/>
      <c r="H363" s="1653"/>
      <c r="I363" s="1692"/>
      <c r="J363" s="1653"/>
      <c r="K363" s="1692"/>
      <c r="L363" s="646" t="s">
        <v>3377</v>
      </c>
      <c r="M363" s="646" t="s">
        <v>3378</v>
      </c>
      <c r="N363" s="1652">
        <v>9</v>
      </c>
      <c r="O363" s="1693" t="s">
        <v>3797</v>
      </c>
      <c r="P363" s="1645" t="s">
        <v>7718</v>
      </c>
    </row>
    <row r="364" spans="1:16" ht="15" x14ac:dyDescent="0.25">
      <c r="A364" s="611">
        <v>5</v>
      </c>
      <c r="C364" s="1640" t="s">
        <v>224</v>
      </c>
      <c r="D364" s="1641"/>
      <c r="E364" s="1642"/>
      <c r="F364" s="1653"/>
      <c r="G364" s="1692"/>
      <c r="H364" s="1653"/>
      <c r="I364" s="1692"/>
      <c r="J364" s="1653"/>
      <c r="K364" s="1692"/>
      <c r="L364" s="646" t="s">
        <v>3377</v>
      </c>
      <c r="M364" s="646" t="s">
        <v>3378</v>
      </c>
      <c r="N364" s="1652">
        <v>10</v>
      </c>
      <c r="O364" s="1693" t="s">
        <v>3379</v>
      </c>
      <c r="P364" s="1645" t="s">
        <v>7718</v>
      </c>
    </row>
    <row r="365" spans="1:16" ht="15" x14ac:dyDescent="0.25">
      <c r="A365" s="611">
        <v>5</v>
      </c>
      <c r="C365" s="1640" t="s">
        <v>225</v>
      </c>
      <c r="D365" s="1641"/>
      <c r="E365" s="1642"/>
      <c r="F365" s="1653"/>
      <c r="G365" s="1692"/>
      <c r="H365" s="1653"/>
      <c r="I365" s="1692"/>
      <c r="J365" s="1653"/>
      <c r="K365" s="1692"/>
      <c r="L365" s="646" t="s">
        <v>3377</v>
      </c>
      <c r="M365" s="646" t="s">
        <v>3378</v>
      </c>
      <c r="N365" s="1652">
        <v>11</v>
      </c>
      <c r="O365" s="1693" t="s">
        <v>3798</v>
      </c>
      <c r="P365" s="1645" t="s">
        <v>7718</v>
      </c>
    </row>
    <row r="366" spans="1:16" ht="15" x14ac:dyDescent="0.25">
      <c r="A366" s="611">
        <v>5</v>
      </c>
      <c r="C366" s="1640" t="s">
        <v>226</v>
      </c>
      <c r="D366" s="1641"/>
      <c r="E366" s="1642"/>
      <c r="F366" s="1653"/>
      <c r="G366" s="1692"/>
      <c r="H366" s="1653"/>
      <c r="I366" s="1692"/>
      <c r="J366" s="1653"/>
      <c r="K366" s="1692"/>
      <c r="L366" s="646" t="s">
        <v>3377</v>
      </c>
      <c r="M366" s="646" t="s">
        <v>3378</v>
      </c>
      <c r="N366" s="1652">
        <v>12</v>
      </c>
      <c r="O366" s="1693" t="s">
        <v>3799</v>
      </c>
      <c r="P366" s="1645" t="s">
        <v>7718</v>
      </c>
    </row>
    <row r="367" spans="1:16" ht="15" x14ac:dyDescent="0.25">
      <c r="A367" s="611">
        <v>5</v>
      </c>
      <c r="C367" s="1640" t="s">
        <v>3800</v>
      </c>
      <c r="D367" s="1641"/>
      <c r="E367" s="1642"/>
      <c r="F367" s="1653"/>
      <c r="G367" s="1692"/>
      <c r="H367" s="1653"/>
      <c r="I367" s="1692"/>
      <c r="J367" s="1653"/>
      <c r="K367" s="1692"/>
      <c r="L367" s="646" t="s">
        <v>3377</v>
      </c>
      <c r="M367" s="646" t="s">
        <v>3378</v>
      </c>
      <c r="N367" s="1652">
        <v>13</v>
      </c>
      <c r="O367" s="1693" t="s">
        <v>3801</v>
      </c>
      <c r="P367" s="1645" t="s">
        <v>7718</v>
      </c>
    </row>
    <row r="368" spans="1:16" ht="15" x14ac:dyDescent="0.25">
      <c r="A368" s="611">
        <v>5</v>
      </c>
      <c r="C368" s="1640" t="s">
        <v>3802</v>
      </c>
      <c r="D368" s="1641"/>
      <c r="E368" s="1642"/>
      <c r="F368" s="1653"/>
      <c r="G368" s="1692"/>
      <c r="H368" s="1653"/>
      <c r="I368" s="1692"/>
      <c r="J368" s="1653"/>
      <c r="K368" s="1692"/>
      <c r="L368" s="646" t="s">
        <v>3377</v>
      </c>
      <c r="M368" s="646" t="s">
        <v>3378</v>
      </c>
      <c r="N368" s="1652">
        <v>14</v>
      </c>
      <c r="O368" s="1693" t="s">
        <v>3786</v>
      </c>
      <c r="P368" s="1645" t="s">
        <v>7718</v>
      </c>
    </row>
    <row r="369" spans="1:16" ht="15" x14ac:dyDescent="0.25">
      <c r="A369" s="611">
        <v>5</v>
      </c>
      <c r="C369" s="1640" t="s">
        <v>3803</v>
      </c>
      <c r="D369" s="1641"/>
      <c r="E369" s="1642"/>
      <c r="F369" s="1653"/>
      <c r="G369" s="1692"/>
      <c r="H369" s="1653"/>
      <c r="I369" s="1692"/>
      <c r="J369" s="1653"/>
      <c r="K369" s="1692"/>
      <c r="L369" s="646" t="s">
        <v>3377</v>
      </c>
      <c r="M369" s="646" t="s">
        <v>3378</v>
      </c>
      <c r="N369" s="1652">
        <v>15</v>
      </c>
      <c r="O369" s="1693" t="s">
        <v>3804</v>
      </c>
      <c r="P369" s="1645" t="s">
        <v>7718</v>
      </c>
    </row>
    <row r="370" spans="1:16" ht="15" x14ac:dyDescent="0.25">
      <c r="A370" s="611">
        <v>5</v>
      </c>
      <c r="C370" s="1640" t="s">
        <v>3805</v>
      </c>
      <c r="D370" s="1641"/>
      <c r="E370" s="1642"/>
      <c r="F370" s="1653"/>
      <c r="G370" s="1692"/>
      <c r="H370" s="1653"/>
      <c r="I370" s="1692"/>
      <c r="J370" s="1653"/>
      <c r="K370" s="1692"/>
      <c r="L370" s="646" t="s">
        <v>3377</v>
      </c>
      <c r="M370" s="646" t="s">
        <v>3378</v>
      </c>
      <c r="N370" s="1652">
        <v>16</v>
      </c>
      <c r="O370" s="1693" t="s">
        <v>3806</v>
      </c>
      <c r="P370" s="1645" t="s">
        <v>7718</v>
      </c>
    </row>
    <row r="371" spans="1:16" ht="15" x14ac:dyDescent="0.25">
      <c r="A371" s="611">
        <v>5</v>
      </c>
      <c r="C371" s="1640" t="s">
        <v>3807</v>
      </c>
      <c r="D371" s="1641"/>
      <c r="E371" s="1642"/>
      <c r="F371" s="1653"/>
      <c r="G371" s="1692"/>
      <c r="H371" s="1653"/>
      <c r="I371" s="1692"/>
      <c r="J371" s="1653"/>
      <c r="K371" s="1692"/>
      <c r="L371" s="646" t="s">
        <v>3377</v>
      </c>
      <c r="M371" s="646" t="s">
        <v>3378</v>
      </c>
      <c r="N371" s="1652">
        <v>17</v>
      </c>
      <c r="O371" s="1693" t="s">
        <v>2897</v>
      </c>
      <c r="P371" s="1645" t="s">
        <v>7718</v>
      </c>
    </row>
    <row r="372" spans="1:16" ht="15" x14ac:dyDescent="0.25">
      <c r="A372" s="611">
        <v>5</v>
      </c>
      <c r="C372" s="1640" t="s">
        <v>3808</v>
      </c>
      <c r="D372" s="1641"/>
      <c r="E372" s="1642"/>
      <c r="F372" s="1653"/>
      <c r="G372" s="1692"/>
      <c r="H372" s="1653"/>
      <c r="I372" s="1692"/>
      <c r="J372" s="1653"/>
      <c r="K372" s="1692"/>
      <c r="L372" s="646" t="s">
        <v>3377</v>
      </c>
      <c r="M372" s="646" t="s">
        <v>3378</v>
      </c>
      <c r="N372" s="1652">
        <v>18</v>
      </c>
      <c r="O372" s="1693" t="s">
        <v>2896</v>
      </c>
      <c r="P372" s="1645" t="s">
        <v>7718</v>
      </c>
    </row>
    <row r="373" spans="1:16" ht="15" x14ac:dyDescent="0.25">
      <c r="A373" s="611">
        <v>5</v>
      </c>
      <c r="C373" s="1640" t="s">
        <v>3809</v>
      </c>
      <c r="D373" s="1641"/>
      <c r="E373" s="1642"/>
      <c r="F373" s="1653"/>
      <c r="G373" s="1692"/>
      <c r="H373" s="1653"/>
      <c r="I373" s="1692"/>
      <c r="J373" s="1653"/>
      <c r="K373" s="1692"/>
      <c r="L373" s="646" t="s">
        <v>3377</v>
      </c>
      <c r="M373" s="646" t="s">
        <v>3378</v>
      </c>
      <c r="N373" s="1652">
        <v>19</v>
      </c>
      <c r="O373" s="1693" t="s">
        <v>3810</v>
      </c>
      <c r="P373" s="1645" t="s">
        <v>7718</v>
      </c>
    </row>
    <row r="374" spans="1:16" ht="15" x14ac:dyDescent="0.25">
      <c r="A374" s="611">
        <v>5</v>
      </c>
      <c r="C374" s="1640" t="s">
        <v>3811</v>
      </c>
      <c r="D374" s="1641"/>
      <c r="E374" s="1642"/>
      <c r="F374" s="1653"/>
      <c r="G374" s="1692"/>
      <c r="H374" s="1653"/>
      <c r="I374" s="1692"/>
      <c r="J374" s="1653"/>
      <c r="K374" s="1692"/>
      <c r="L374" s="646" t="s">
        <v>3377</v>
      </c>
      <c r="M374" s="646" t="s">
        <v>3378</v>
      </c>
      <c r="N374" s="1652">
        <v>20</v>
      </c>
      <c r="O374" s="1693" t="s">
        <v>3812</v>
      </c>
      <c r="P374" s="1645" t="s">
        <v>7718</v>
      </c>
    </row>
    <row r="375" spans="1:16" ht="15" x14ac:dyDescent="0.25">
      <c r="A375" s="611">
        <v>5</v>
      </c>
      <c r="C375" s="1640" t="s">
        <v>3813</v>
      </c>
      <c r="D375" s="1641"/>
      <c r="E375" s="1642"/>
      <c r="F375" s="1653"/>
      <c r="G375" s="1692"/>
      <c r="H375" s="1653"/>
      <c r="I375" s="1692"/>
      <c r="J375" s="1653"/>
      <c r="K375" s="1692"/>
      <c r="L375" s="646" t="s">
        <v>3377</v>
      </c>
      <c r="M375" s="646" t="s">
        <v>3378</v>
      </c>
      <c r="N375" s="1652">
        <v>21</v>
      </c>
      <c r="O375" s="1693" t="s">
        <v>3814</v>
      </c>
      <c r="P375" s="1645" t="s">
        <v>7718</v>
      </c>
    </row>
    <row r="376" spans="1:16" ht="15" x14ac:dyDescent="0.25">
      <c r="A376" s="611">
        <v>5</v>
      </c>
      <c r="C376" s="1640" t="s">
        <v>3815</v>
      </c>
      <c r="D376" s="1641"/>
      <c r="E376" s="1642"/>
      <c r="F376" s="1653"/>
      <c r="G376" s="1692"/>
      <c r="H376" s="1653"/>
      <c r="I376" s="1692"/>
      <c r="J376" s="1653"/>
      <c r="K376" s="1692"/>
      <c r="L376" s="646" t="s">
        <v>3377</v>
      </c>
      <c r="M376" s="646" t="s">
        <v>3378</v>
      </c>
      <c r="N376" s="1652">
        <v>22</v>
      </c>
      <c r="O376" s="1693" t="s">
        <v>3816</v>
      </c>
      <c r="P376" s="1645" t="s">
        <v>7718</v>
      </c>
    </row>
    <row r="377" spans="1:16" ht="15" x14ac:dyDescent="0.25">
      <c r="A377" s="611">
        <v>5</v>
      </c>
      <c r="C377" s="1640" t="s">
        <v>3817</v>
      </c>
      <c r="D377" s="1641"/>
      <c r="E377" s="1642"/>
      <c r="F377" s="1653"/>
      <c r="G377" s="1692"/>
      <c r="H377" s="1653"/>
      <c r="I377" s="1692"/>
      <c r="J377" s="1653"/>
      <c r="K377" s="1692"/>
      <c r="L377" s="646" t="s">
        <v>3377</v>
      </c>
      <c r="M377" s="646" t="s">
        <v>3378</v>
      </c>
      <c r="N377" s="1652">
        <v>23</v>
      </c>
      <c r="O377" s="1693" t="s">
        <v>3818</v>
      </c>
      <c r="P377" s="1645" t="s">
        <v>7718</v>
      </c>
    </row>
    <row r="378" spans="1:16" ht="15" x14ac:dyDescent="0.25">
      <c r="A378" s="611">
        <v>4</v>
      </c>
      <c r="C378" s="1640" t="s">
        <v>3819</v>
      </c>
      <c r="D378" s="1641"/>
      <c r="E378" s="1642"/>
      <c r="F378" s="1653"/>
      <c r="G378" s="1692"/>
      <c r="H378" s="1653"/>
      <c r="I378" s="1692"/>
      <c r="J378" s="1652">
        <v>2</v>
      </c>
      <c r="K378" s="1693" t="s">
        <v>3820</v>
      </c>
      <c r="L378" s="646" t="s">
        <v>3378</v>
      </c>
      <c r="M378" s="646" t="s">
        <v>3378</v>
      </c>
      <c r="N378" s="1652"/>
      <c r="O378" s="1693"/>
      <c r="P378" s="1645" t="s">
        <v>7718</v>
      </c>
    </row>
    <row r="379" spans="1:16" ht="15" x14ac:dyDescent="0.25">
      <c r="A379" s="611">
        <v>4</v>
      </c>
      <c r="C379" s="1640" t="s">
        <v>3821</v>
      </c>
      <c r="D379" s="1641"/>
      <c r="E379" s="1642"/>
      <c r="F379" s="1653"/>
      <c r="G379" s="1692"/>
      <c r="H379" s="1653"/>
      <c r="I379" s="1692"/>
      <c r="J379" s="1652">
        <v>3</v>
      </c>
      <c r="K379" s="1693" t="s">
        <v>3822</v>
      </c>
      <c r="L379" s="646" t="s">
        <v>3323</v>
      </c>
      <c r="M379" s="646" t="s">
        <v>3323</v>
      </c>
      <c r="N379" s="1652"/>
      <c r="O379" s="1693"/>
      <c r="P379" s="1645" t="s">
        <v>7718</v>
      </c>
    </row>
    <row r="380" spans="1:16" ht="15" x14ac:dyDescent="0.25">
      <c r="A380" s="611">
        <v>4</v>
      </c>
      <c r="C380" s="1640" t="s">
        <v>3823</v>
      </c>
      <c r="D380" s="1641"/>
      <c r="E380" s="1642"/>
      <c r="F380" s="1653"/>
      <c r="G380" s="1692"/>
      <c r="H380" s="1653"/>
      <c r="I380" s="1692"/>
      <c r="J380" s="1652">
        <v>4</v>
      </c>
      <c r="K380" s="1693" t="s">
        <v>2888</v>
      </c>
      <c r="L380" s="646" t="s">
        <v>3378</v>
      </c>
      <c r="M380" s="646" t="s">
        <v>3378</v>
      </c>
      <c r="N380" s="1652"/>
      <c r="O380" s="1693"/>
      <c r="P380" s="1645" t="s">
        <v>7730</v>
      </c>
    </row>
    <row r="381" spans="1:16" ht="15" x14ac:dyDescent="0.25">
      <c r="A381" s="611">
        <v>4</v>
      </c>
      <c r="C381" s="1640" t="s">
        <v>3824</v>
      </c>
      <c r="D381" s="1641"/>
      <c r="E381" s="1642"/>
      <c r="F381" s="1653"/>
      <c r="G381" s="1692"/>
      <c r="H381" s="1653"/>
      <c r="I381" s="1692"/>
      <c r="J381" s="1652">
        <v>5</v>
      </c>
      <c r="K381" s="1693" t="s">
        <v>2886</v>
      </c>
      <c r="L381" s="646" t="s">
        <v>3339</v>
      </c>
      <c r="M381" s="646" t="s">
        <v>3339</v>
      </c>
      <c r="N381" s="1652"/>
      <c r="O381" s="1693"/>
      <c r="P381" s="1645" t="s">
        <v>7718</v>
      </c>
    </row>
    <row r="382" spans="1:16" ht="15" x14ac:dyDescent="0.25">
      <c r="A382" s="611">
        <v>3</v>
      </c>
      <c r="C382" s="1640" t="s">
        <v>3825</v>
      </c>
      <c r="D382" s="1641"/>
      <c r="E382" s="1642"/>
      <c r="F382" s="1653"/>
      <c r="G382" s="1692"/>
      <c r="H382" s="1652">
        <v>2</v>
      </c>
      <c r="I382" s="1693" t="s">
        <v>2883</v>
      </c>
      <c r="J382" s="1652"/>
      <c r="K382" s="1693"/>
      <c r="L382" s="646"/>
      <c r="M382" s="646"/>
      <c r="N382" s="1652"/>
      <c r="O382" s="1693"/>
      <c r="P382" s="1645"/>
    </row>
    <row r="383" spans="1:16" ht="15" x14ac:dyDescent="0.25">
      <c r="A383" s="611">
        <v>4</v>
      </c>
      <c r="C383" s="1640" t="s">
        <v>3826</v>
      </c>
      <c r="D383" s="1641"/>
      <c r="E383" s="1642"/>
      <c r="F383" s="1653"/>
      <c r="G383" s="1692"/>
      <c r="H383" s="1653"/>
      <c r="I383" s="1692"/>
      <c r="J383" s="1654">
        <v>1</v>
      </c>
      <c r="K383" s="1691" t="s">
        <v>3827</v>
      </c>
      <c r="L383" s="642" t="s">
        <v>3378</v>
      </c>
      <c r="M383" s="642" t="s">
        <v>3378</v>
      </c>
      <c r="N383" s="1654"/>
      <c r="O383" s="1691"/>
      <c r="P383" s="1643" t="s">
        <v>7718</v>
      </c>
    </row>
    <row r="384" spans="1:16" ht="15" x14ac:dyDescent="0.25">
      <c r="A384" s="611">
        <v>2</v>
      </c>
      <c r="C384" s="1640" t="s">
        <v>3828</v>
      </c>
      <c r="D384" s="1641"/>
      <c r="E384" s="1644"/>
      <c r="F384" s="1652">
        <v>3</v>
      </c>
      <c r="G384" s="1693" t="s">
        <v>2877</v>
      </c>
      <c r="H384" s="1652"/>
      <c r="I384" s="1693"/>
      <c r="J384" s="1652"/>
      <c r="K384" s="1693"/>
      <c r="L384" s="646"/>
      <c r="M384" s="646"/>
      <c r="N384" s="1652"/>
      <c r="O384" s="1693"/>
      <c r="P384" s="1645"/>
    </row>
    <row r="385" spans="1:16" ht="15" x14ac:dyDescent="0.25">
      <c r="A385" s="611">
        <v>3</v>
      </c>
      <c r="C385" s="1640" t="s">
        <v>3829</v>
      </c>
      <c r="D385" s="1641"/>
      <c r="E385" s="1642"/>
      <c r="F385" s="1653"/>
      <c r="G385" s="1692"/>
      <c r="H385" s="1654">
        <v>1</v>
      </c>
      <c r="I385" s="1691" t="s">
        <v>2878</v>
      </c>
      <c r="J385" s="1654"/>
      <c r="K385" s="1691"/>
      <c r="L385" s="642"/>
      <c r="M385" s="642"/>
      <c r="N385" s="1654"/>
      <c r="O385" s="1691"/>
      <c r="P385" s="1643"/>
    </row>
    <row r="386" spans="1:16" ht="15" x14ac:dyDescent="0.25">
      <c r="A386" s="611">
        <v>4</v>
      </c>
      <c r="C386" s="1640" t="s">
        <v>3830</v>
      </c>
      <c r="D386" s="1641"/>
      <c r="E386" s="1642"/>
      <c r="F386" s="1653"/>
      <c r="G386" s="1692"/>
      <c r="H386" s="1653"/>
      <c r="I386" s="1692"/>
      <c r="J386" s="1654">
        <v>1</v>
      </c>
      <c r="K386" s="1691" t="s">
        <v>2877</v>
      </c>
      <c r="L386" s="642"/>
      <c r="M386" s="642"/>
      <c r="N386" s="1654"/>
      <c r="O386" s="1691"/>
      <c r="P386" s="1643"/>
    </row>
    <row r="387" spans="1:16" ht="15" x14ac:dyDescent="0.25">
      <c r="A387" s="611">
        <v>5</v>
      </c>
      <c r="C387" s="1640" t="s">
        <v>235</v>
      </c>
      <c r="D387" s="1641"/>
      <c r="E387" s="1642"/>
      <c r="F387" s="1653"/>
      <c r="G387" s="1692"/>
      <c r="H387" s="1653"/>
      <c r="I387" s="1692"/>
      <c r="J387" s="1653"/>
      <c r="K387" s="1692"/>
      <c r="L387" s="642" t="s">
        <v>3377</v>
      </c>
      <c r="M387" s="642" t="s">
        <v>3378</v>
      </c>
      <c r="N387" s="1654">
        <v>1</v>
      </c>
      <c r="O387" s="1691" t="s">
        <v>3831</v>
      </c>
      <c r="P387" s="1643" t="s">
        <v>7718</v>
      </c>
    </row>
    <row r="388" spans="1:16" ht="15" x14ac:dyDescent="0.25">
      <c r="A388" s="611">
        <v>5</v>
      </c>
      <c r="C388" s="1640" t="s">
        <v>3832</v>
      </c>
      <c r="D388" s="1641"/>
      <c r="E388" s="1642"/>
      <c r="F388" s="1653"/>
      <c r="G388" s="1692"/>
      <c r="H388" s="1653"/>
      <c r="I388" s="1692"/>
      <c r="J388" s="1653"/>
      <c r="K388" s="1692"/>
      <c r="L388" s="646" t="s">
        <v>3377</v>
      </c>
      <c r="M388" s="646" t="s">
        <v>3378</v>
      </c>
      <c r="N388" s="1652">
        <v>2</v>
      </c>
      <c r="O388" s="1693" t="s">
        <v>3833</v>
      </c>
      <c r="P388" s="1645" t="s">
        <v>7718</v>
      </c>
    </row>
    <row r="389" spans="1:16" ht="15" x14ac:dyDescent="0.25">
      <c r="A389" s="611">
        <v>5</v>
      </c>
      <c r="C389" s="1640" t="s">
        <v>236</v>
      </c>
      <c r="D389" s="1641"/>
      <c r="E389" s="1642"/>
      <c r="F389" s="1653"/>
      <c r="G389" s="1692"/>
      <c r="H389" s="1653"/>
      <c r="I389" s="1692"/>
      <c r="J389" s="1653"/>
      <c r="K389" s="1692"/>
      <c r="L389" s="646" t="s">
        <v>3377</v>
      </c>
      <c r="M389" s="646" t="s">
        <v>3378</v>
      </c>
      <c r="N389" s="1652">
        <v>3</v>
      </c>
      <c r="O389" s="1693" t="s">
        <v>3834</v>
      </c>
      <c r="P389" s="1645" t="s">
        <v>7718</v>
      </c>
    </row>
    <row r="390" spans="1:16" ht="15" x14ac:dyDescent="0.25">
      <c r="A390" s="611">
        <v>5</v>
      </c>
      <c r="C390" s="1640" t="s">
        <v>237</v>
      </c>
      <c r="D390" s="1641"/>
      <c r="E390" s="1642"/>
      <c r="F390" s="1653"/>
      <c r="G390" s="1692"/>
      <c r="H390" s="1653"/>
      <c r="I390" s="1692"/>
      <c r="J390" s="1653"/>
      <c r="K390" s="1692"/>
      <c r="L390" s="646" t="s">
        <v>3377</v>
      </c>
      <c r="M390" s="646" t="s">
        <v>3378</v>
      </c>
      <c r="N390" s="1652">
        <v>4</v>
      </c>
      <c r="O390" s="1693" t="s">
        <v>3835</v>
      </c>
      <c r="P390" s="1645" t="s">
        <v>7718</v>
      </c>
    </row>
    <row r="391" spans="1:16" ht="15" x14ac:dyDescent="0.25">
      <c r="A391" s="611">
        <v>3</v>
      </c>
      <c r="C391" s="1640" t="s">
        <v>3836</v>
      </c>
      <c r="D391" s="1641"/>
      <c r="E391" s="1642"/>
      <c r="F391" s="1653"/>
      <c r="G391" s="1692"/>
      <c r="H391" s="1652">
        <v>2</v>
      </c>
      <c r="I391" s="1693" t="s">
        <v>2870</v>
      </c>
      <c r="J391" s="1652"/>
      <c r="K391" s="1693"/>
      <c r="L391" s="646"/>
      <c r="M391" s="646"/>
      <c r="N391" s="1652"/>
      <c r="O391" s="1693"/>
      <c r="P391" s="1645"/>
    </row>
    <row r="392" spans="1:16" ht="15" x14ac:dyDescent="0.25">
      <c r="A392" s="611">
        <v>4</v>
      </c>
      <c r="C392" s="1640" t="s">
        <v>3837</v>
      </c>
      <c r="D392" s="1641"/>
      <c r="E392" s="1642"/>
      <c r="F392" s="1653"/>
      <c r="G392" s="1692"/>
      <c r="H392" s="1653"/>
      <c r="I392" s="1692"/>
      <c r="J392" s="1654">
        <v>1</v>
      </c>
      <c r="K392" s="1691" t="s">
        <v>2870</v>
      </c>
      <c r="L392" s="642"/>
      <c r="M392" s="642"/>
      <c r="N392" s="1654"/>
      <c r="O392" s="1691"/>
      <c r="P392" s="1643"/>
    </row>
    <row r="393" spans="1:16" ht="15" x14ac:dyDescent="0.25">
      <c r="A393" s="611">
        <v>5</v>
      </c>
      <c r="C393" s="1640" t="s">
        <v>241</v>
      </c>
      <c r="D393" s="1641"/>
      <c r="E393" s="1642"/>
      <c r="F393" s="1653"/>
      <c r="G393" s="1692"/>
      <c r="H393" s="1653"/>
      <c r="I393" s="1692"/>
      <c r="J393" s="1653"/>
      <c r="K393" s="1692"/>
      <c r="L393" s="642" t="s">
        <v>3377</v>
      </c>
      <c r="M393" s="642" t="s">
        <v>3378</v>
      </c>
      <c r="N393" s="1654">
        <v>1</v>
      </c>
      <c r="O393" s="1691" t="s">
        <v>3838</v>
      </c>
      <c r="P393" s="1643" t="s">
        <v>7718</v>
      </c>
    </row>
    <row r="394" spans="1:16" ht="15" x14ac:dyDescent="0.25">
      <c r="A394" s="611">
        <v>5</v>
      </c>
      <c r="C394" s="1640" t="s">
        <v>3839</v>
      </c>
      <c r="D394" s="1641"/>
      <c r="E394" s="1642"/>
      <c r="F394" s="1653"/>
      <c r="G394" s="1692"/>
      <c r="H394" s="1653"/>
      <c r="I394" s="1692"/>
      <c r="J394" s="1653"/>
      <c r="K394" s="1692"/>
      <c r="L394" s="646" t="s">
        <v>3377</v>
      </c>
      <c r="M394" s="646" t="s">
        <v>3378</v>
      </c>
      <c r="N394" s="1652">
        <v>2</v>
      </c>
      <c r="O394" s="1693" t="s">
        <v>3840</v>
      </c>
      <c r="P394" s="1645" t="s">
        <v>7718</v>
      </c>
    </row>
    <row r="395" spans="1:16" ht="15" x14ac:dyDescent="0.25">
      <c r="A395" s="611">
        <v>5</v>
      </c>
      <c r="C395" s="1640" t="s">
        <v>242</v>
      </c>
      <c r="D395" s="1641"/>
      <c r="E395" s="1642"/>
      <c r="F395" s="1653"/>
      <c r="G395" s="1692"/>
      <c r="H395" s="1653"/>
      <c r="I395" s="1692"/>
      <c r="J395" s="1653"/>
      <c r="K395" s="1692"/>
      <c r="L395" s="646" t="s">
        <v>3377</v>
      </c>
      <c r="M395" s="646" t="s">
        <v>3378</v>
      </c>
      <c r="N395" s="1652">
        <v>3</v>
      </c>
      <c r="O395" s="1693" t="s">
        <v>3841</v>
      </c>
      <c r="P395" s="1645" t="s">
        <v>7718</v>
      </c>
    </row>
    <row r="396" spans="1:16" ht="15" x14ac:dyDescent="0.25">
      <c r="A396" s="611">
        <v>5</v>
      </c>
      <c r="C396" s="1640" t="s">
        <v>243</v>
      </c>
      <c r="D396" s="1641"/>
      <c r="E396" s="1642"/>
      <c r="F396" s="1653"/>
      <c r="G396" s="1692"/>
      <c r="H396" s="1653"/>
      <c r="I396" s="1692"/>
      <c r="J396" s="1653"/>
      <c r="K396" s="1692"/>
      <c r="L396" s="646" t="s">
        <v>3377</v>
      </c>
      <c r="M396" s="646" t="s">
        <v>3378</v>
      </c>
      <c r="N396" s="1652">
        <v>4</v>
      </c>
      <c r="O396" s="1693" t="s">
        <v>3842</v>
      </c>
      <c r="P396" s="1645" t="s">
        <v>7718</v>
      </c>
    </row>
    <row r="397" spans="1:16" ht="15" x14ac:dyDescent="0.25">
      <c r="A397" s="611">
        <v>5</v>
      </c>
      <c r="C397" s="1640" t="s">
        <v>3843</v>
      </c>
      <c r="D397" s="1641"/>
      <c r="E397" s="1642"/>
      <c r="F397" s="1653"/>
      <c r="G397" s="1692"/>
      <c r="H397" s="1653"/>
      <c r="I397" s="1692"/>
      <c r="J397" s="1653"/>
      <c r="K397" s="1692"/>
      <c r="L397" s="646" t="s">
        <v>3377</v>
      </c>
      <c r="M397" s="646" t="s">
        <v>3378</v>
      </c>
      <c r="N397" s="1652">
        <v>5</v>
      </c>
      <c r="O397" s="1693" t="s">
        <v>3844</v>
      </c>
      <c r="P397" s="1645" t="s">
        <v>7718</v>
      </c>
    </row>
    <row r="398" spans="1:16" ht="15" x14ac:dyDescent="0.25">
      <c r="A398" s="611">
        <v>5</v>
      </c>
      <c r="C398" s="1640" t="s">
        <v>3845</v>
      </c>
      <c r="D398" s="1641"/>
      <c r="E398" s="1642"/>
      <c r="F398" s="1653"/>
      <c r="G398" s="1692"/>
      <c r="H398" s="1653"/>
      <c r="I398" s="1692"/>
      <c r="J398" s="1653"/>
      <c r="K398" s="1692"/>
      <c r="L398" s="646" t="s">
        <v>3377</v>
      </c>
      <c r="M398" s="646" t="s">
        <v>3378</v>
      </c>
      <c r="N398" s="1652">
        <v>6</v>
      </c>
      <c r="O398" s="1693" t="s">
        <v>3846</v>
      </c>
      <c r="P398" s="1645" t="s">
        <v>7718</v>
      </c>
    </row>
    <row r="399" spans="1:16" ht="15" x14ac:dyDescent="0.25">
      <c r="A399" s="611">
        <v>5</v>
      </c>
      <c r="C399" s="1640" t="s">
        <v>3847</v>
      </c>
      <c r="D399" s="1641"/>
      <c r="E399" s="1642"/>
      <c r="F399" s="1653"/>
      <c r="G399" s="1692"/>
      <c r="H399" s="1653"/>
      <c r="I399" s="1692"/>
      <c r="J399" s="1653"/>
      <c r="K399" s="1692"/>
      <c r="L399" s="646" t="s">
        <v>3377</v>
      </c>
      <c r="M399" s="646" t="s">
        <v>3378</v>
      </c>
      <c r="N399" s="1652">
        <v>7</v>
      </c>
      <c r="O399" s="1693" t="s">
        <v>3848</v>
      </c>
      <c r="P399" s="1645" t="s">
        <v>7718</v>
      </c>
    </row>
    <row r="400" spans="1:16" ht="15" x14ac:dyDescent="0.25">
      <c r="A400" s="611">
        <v>5</v>
      </c>
      <c r="C400" s="1640" t="s">
        <v>3849</v>
      </c>
      <c r="D400" s="1641"/>
      <c r="E400" s="1642"/>
      <c r="F400" s="1653"/>
      <c r="G400" s="1692"/>
      <c r="H400" s="1653"/>
      <c r="I400" s="1692"/>
      <c r="J400" s="1653"/>
      <c r="K400" s="1692"/>
      <c r="L400" s="646" t="s">
        <v>3377</v>
      </c>
      <c r="M400" s="646" t="s">
        <v>3378</v>
      </c>
      <c r="N400" s="1652">
        <v>8</v>
      </c>
      <c r="O400" s="1693" t="s">
        <v>3850</v>
      </c>
      <c r="P400" s="1645" t="s">
        <v>7718</v>
      </c>
    </row>
    <row r="401" spans="1:16" ht="15" x14ac:dyDescent="0.25">
      <c r="A401" s="611">
        <v>5</v>
      </c>
      <c r="C401" s="1640" t="s">
        <v>3851</v>
      </c>
      <c r="D401" s="1641"/>
      <c r="E401" s="1642"/>
      <c r="F401" s="1653"/>
      <c r="G401" s="1692"/>
      <c r="H401" s="1653"/>
      <c r="I401" s="1692"/>
      <c r="J401" s="1653"/>
      <c r="K401" s="1692"/>
      <c r="L401" s="646" t="s">
        <v>3377</v>
      </c>
      <c r="M401" s="646" t="s">
        <v>3378</v>
      </c>
      <c r="N401" s="1652">
        <v>9</v>
      </c>
      <c r="O401" s="1693" t="s">
        <v>3852</v>
      </c>
      <c r="P401" s="1645" t="s">
        <v>7718</v>
      </c>
    </row>
    <row r="402" spans="1:16" ht="15" x14ac:dyDescent="0.25">
      <c r="A402" s="611">
        <v>4</v>
      </c>
      <c r="C402" s="1640" t="s">
        <v>3853</v>
      </c>
      <c r="D402" s="1641"/>
      <c r="E402" s="1642"/>
      <c r="F402" s="1653"/>
      <c r="G402" s="1692"/>
      <c r="H402" s="1653"/>
      <c r="I402" s="1692"/>
      <c r="J402" s="1652">
        <v>2</v>
      </c>
      <c r="K402" s="1693" t="s">
        <v>2860</v>
      </c>
      <c r="L402" s="646" t="s">
        <v>3377</v>
      </c>
      <c r="M402" s="646" t="s">
        <v>3323</v>
      </c>
      <c r="N402" s="1652"/>
      <c r="O402" s="1693"/>
      <c r="P402" s="1645" t="s">
        <v>7718</v>
      </c>
    </row>
    <row r="403" spans="1:16" ht="15" x14ac:dyDescent="0.25">
      <c r="A403" s="611">
        <v>3</v>
      </c>
      <c r="C403" s="1640" t="s">
        <v>3854</v>
      </c>
      <c r="D403" s="1641"/>
      <c r="E403" s="1642"/>
      <c r="F403" s="1653"/>
      <c r="G403" s="1692"/>
      <c r="H403" s="1652">
        <v>3</v>
      </c>
      <c r="I403" s="1693" t="s">
        <v>2863</v>
      </c>
      <c r="J403" s="1652"/>
      <c r="K403" s="1693"/>
      <c r="L403" s="646"/>
      <c r="M403" s="646"/>
      <c r="N403" s="1652"/>
      <c r="O403" s="1693"/>
      <c r="P403" s="1645"/>
    </row>
    <row r="404" spans="1:16" ht="15" x14ac:dyDescent="0.25">
      <c r="A404" s="611">
        <v>4</v>
      </c>
      <c r="C404" s="1640" t="s">
        <v>246</v>
      </c>
      <c r="D404" s="1641"/>
      <c r="E404" s="1642"/>
      <c r="F404" s="1653"/>
      <c r="G404" s="1692"/>
      <c r="H404" s="1653"/>
      <c r="I404" s="1692"/>
      <c r="J404" s="1654">
        <v>1</v>
      </c>
      <c r="K404" s="1691" t="s">
        <v>2863</v>
      </c>
      <c r="L404" s="642" t="s">
        <v>3377</v>
      </c>
      <c r="M404" s="642" t="s">
        <v>3378</v>
      </c>
      <c r="N404" s="1654"/>
      <c r="O404" s="1691"/>
      <c r="P404" s="1643" t="s">
        <v>7718</v>
      </c>
    </row>
    <row r="405" spans="1:16" ht="15.75" thickBot="1" x14ac:dyDescent="0.3">
      <c r="A405" s="611">
        <v>4</v>
      </c>
      <c r="C405" s="1640" t="s">
        <v>3855</v>
      </c>
      <c r="D405" s="1641"/>
      <c r="E405" s="1642"/>
      <c r="F405" s="1653"/>
      <c r="G405" s="1692"/>
      <c r="H405" s="1653"/>
      <c r="I405" s="1692"/>
      <c r="J405" s="1652">
        <v>2</v>
      </c>
      <c r="K405" s="1693" t="s">
        <v>2860</v>
      </c>
      <c r="L405" s="646" t="s">
        <v>3323</v>
      </c>
      <c r="M405" s="646" t="s">
        <v>3323</v>
      </c>
      <c r="N405" s="1652"/>
      <c r="O405" s="1693"/>
      <c r="P405" s="1645" t="s">
        <v>7718</v>
      </c>
    </row>
    <row r="406" spans="1:16" ht="15" x14ac:dyDescent="0.25">
      <c r="A406" s="611">
        <v>1</v>
      </c>
      <c r="C406" s="1637" t="s">
        <v>3856</v>
      </c>
      <c r="D406" s="641">
        <v>4</v>
      </c>
      <c r="E406" s="1638" t="s">
        <v>2218</v>
      </c>
      <c r="F406" s="1684"/>
      <c r="G406" s="1690"/>
      <c r="H406" s="1684"/>
      <c r="I406" s="1690"/>
      <c r="J406" s="1684"/>
      <c r="K406" s="1690"/>
      <c r="L406" s="641"/>
      <c r="M406" s="641"/>
      <c r="N406" s="1684"/>
      <c r="O406" s="1690"/>
      <c r="P406" s="1639"/>
    </row>
    <row r="407" spans="1:16" ht="15" x14ac:dyDescent="0.25">
      <c r="A407" s="611">
        <v>2</v>
      </c>
      <c r="C407" s="1640" t="s">
        <v>3857</v>
      </c>
      <c r="D407" s="1641"/>
      <c r="E407" s="1642"/>
      <c r="F407" s="1654">
        <v>1</v>
      </c>
      <c r="G407" s="1691" t="s">
        <v>2218</v>
      </c>
      <c r="H407" s="1654"/>
      <c r="I407" s="1691"/>
      <c r="J407" s="1654"/>
      <c r="K407" s="1691"/>
      <c r="L407" s="642"/>
      <c r="M407" s="642"/>
      <c r="N407" s="1654"/>
      <c r="O407" s="1691"/>
      <c r="P407" s="1643"/>
    </row>
    <row r="408" spans="1:16" ht="15" x14ac:dyDescent="0.25">
      <c r="A408" s="611">
        <v>3</v>
      </c>
      <c r="C408" s="1640" t="s">
        <v>3858</v>
      </c>
      <c r="D408" s="1641"/>
      <c r="E408" s="1642"/>
      <c r="F408" s="1653"/>
      <c r="G408" s="1692"/>
      <c r="H408" s="1654">
        <v>1</v>
      </c>
      <c r="I408" s="1691" t="s">
        <v>2858</v>
      </c>
      <c r="J408" s="1654"/>
      <c r="K408" s="1691"/>
      <c r="L408" s="642"/>
      <c r="M408" s="642"/>
      <c r="N408" s="1654"/>
      <c r="O408" s="1691"/>
      <c r="P408" s="1643"/>
    </row>
    <row r="409" spans="1:16" ht="15" x14ac:dyDescent="0.25">
      <c r="A409" s="611">
        <v>4</v>
      </c>
      <c r="C409" s="1640" t="s">
        <v>249</v>
      </c>
      <c r="D409" s="1641"/>
      <c r="E409" s="1642"/>
      <c r="F409" s="1653"/>
      <c r="G409" s="1692"/>
      <c r="H409" s="1653"/>
      <c r="I409" s="1692"/>
      <c r="J409" s="1654">
        <v>1</v>
      </c>
      <c r="K409" s="1691" t="s">
        <v>3859</v>
      </c>
      <c r="L409" s="642" t="s">
        <v>3323</v>
      </c>
      <c r="M409" s="642" t="s">
        <v>3323</v>
      </c>
      <c r="N409" s="1654"/>
      <c r="O409" s="1691"/>
      <c r="P409" s="1643" t="s">
        <v>7719</v>
      </c>
    </row>
    <row r="410" spans="1:16" ht="15" x14ac:dyDescent="0.25">
      <c r="A410" s="611">
        <v>4</v>
      </c>
      <c r="C410" s="1640" t="s">
        <v>256</v>
      </c>
      <c r="D410" s="1641"/>
      <c r="E410" s="1642"/>
      <c r="F410" s="1653"/>
      <c r="G410" s="1692"/>
      <c r="H410" s="1653"/>
      <c r="I410" s="1692"/>
      <c r="J410" s="1652">
        <v>2</v>
      </c>
      <c r="K410" s="1693" t="s">
        <v>3860</v>
      </c>
      <c r="L410" s="646" t="s">
        <v>3323</v>
      </c>
      <c r="M410" s="646" t="s">
        <v>3323</v>
      </c>
      <c r="N410" s="1652"/>
      <c r="O410" s="1693"/>
      <c r="P410" s="1645" t="s">
        <v>7719</v>
      </c>
    </row>
    <row r="411" spans="1:16" ht="15" x14ac:dyDescent="0.25">
      <c r="A411" s="611">
        <v>4</v>
      </c>
      <c r="C411" s="1640" t="s">
        <v>3861</v>
      </c>
      <c r="D411" s="1641"/>
      <c r="E411" s="1642"/>
      <c r="F411" s="1653"/>
      <c r="G411" s="1692"/>
      <c r="H411" s="1653"/>
      <c r="I411" s="1692"/>
      <c r="J411" s="1652">
        <v>3</v>
      </c>
      <c r="K411" s="1693" t="s">
        <v>7673</v>
      </c>
      <c r="L411" s="646" t="s">
        <v>3323</v>
      </c>
      <c r="M411" s="646" t="s">
        <v>3323</v>
      </c>
      <c r="N411" s="1652"/>
      <c r="O411" s="1693"/>
      <c r="P411" s="1645" t="s">
        <v>7719</v>
      </c>
    </row>
    <row r="412" spans="1:16" ht="15" x14ac:dyDescent="0.25">
      <c r="A412" s="611">
        <v>4</v>
      </c>
      <c r="C412" s="1640" t="s">
        <v>3862</v>
      </c>
      <c r="D412" s="1641"/>
      <c r="E412" s="1642"/>
      <c r="F412" s="1653"/>
      <c r="G412" s="1692"/>
      <c r="H412" s="1653"/>
      <c r="I412" s="1692"/>
      <c r="J412" s="1652">
        <v>4</v>
      </c>
      <c r="K412" s="1693" t="s">
        <v>2854</v>
      </c>
      <c r="L412" s="646" t="s">
        <v>3323</v>
      </c>
      <c r="M412" s="646" t="s">
        <v>3323</v>
      </c>
      <c r="N412" s="1652"/>
      <c r="O412" s="1693"/>
      <c r="P412" s="1645" t="s">
        <v>7719</v>
      </c>
    </row>
    <row r="413" spans="1:16" ht="15" x14ac:dyDescent="0.25">
      <c r="A413" s="611">
        <v>4</v>
      </c>
      <c r="C413" s="1640" t="s">
        <v>3863</v>
      </c>
      <c r="D413" s="1641"/>
      <c r="E413" s="1642"/>
      <c r="F413" s="1653"/>
      <c r="G413" s="1692"/>
      <c r="H413" s="1653"/>
      <c r="I413" s="1692"/>
      <c r="J413" s="1652">
        <v>5</v>
      </c>
      <c r="K413" s="1693" t="s">
        <v>7674</v>
      </c>
      <c r="L413" s="646"/>
      <c r="M413" s="646"/>
      <c r="N413" s="1652"/>
      <c r="O413" s="1693"/>
      <c r="P413" s="1645"/>
    </row>
    <row r="414" spans="1:16" ht="15" x14ac:dyDescent="0.25">
      <c r="A414" s="611">
        <v>5</v>
      </c>
      <c r="C414" s="1640" t="s">
        <v>3864</v>
      </c>
      <c r="D414" s="1641"/>
      <c r="E414" s="1642"/>
      <c r="F414" s="1653"/>
      <c r="G414" s="1692"/>
      <c r="H414" s="1653"/>
      <c r="I414" s="1692"/>
      <c r="J414" s="1653"/>
      <c r="K414" s="1692"/>
      <c r="L414" s="642" t="s">
        <v>3323</v>
      </c>
      <c r="M414" s="642" t="s">
        <v>3323</v>
      </c>
      <c r="N414" s="1654">
        <v>1</v>
      </c>
      <c r="O414" s="1691" t="s">
        <v>3865</v>
      </c>
      <c r="P414" s="1643" t="s">
        <v>7719</v>
      </c>
    </row>
    <row r="415" spans="1:16" ht="15" x14ac:dyDescent="0.25">
      <c r="A415" s="611">
        <v>5</v>
      </c>
      <c r="C415" s="1640" t="s">
        <v>3866</v>
      </c>
      <c r="D415" s="1641"/>
      <c r="E415" s="1642"/>
      <c r="F415" s="1653"/>
      <c r="G415" s="1692"/>
      <c r="H415" s="1653"/>
      <c r="I415" s="1692"/>
      <c r="J415" s="1653"/>
      <c r="K415" s="1692"/>
      <c r="L415" s="646" t="s">
        <v>3323</v>
      </c>
      <c r="M415" s="646" t="s">
        <v>3323</v>
      </c>
      <c r="N415" s="1652">
        <v>2</v>
      </c>
      <c r="O415" s="1693" t="s">
        <v>3867</v>
      </c>
      <c r="P415" s="1645" t="s">
        <v>7719</v>
      </c>
    </row>
    <row r="416" spans="1:16" ht="15" x14ac:dyDescent="0.25">
      <c r="A416" s="611">
        <v>5</v>
      </c>
      <c r="C416" s="1640" t="s">
        <v>3868</v>
      </c>
      <c r="D416" s="1641"/>
      <c r="E416" s="1642"/>
      <c r="F416" s="1653"/>
      <c r="G416" s="1692"/>
      <c r="H416" s="1653"/>
      <c r="I416" s="1692"/>
      <c r="J416" s="1653"/>
      <c r="K416" s="1692"/>
      <c r="L416" s="646" t="s">
        <v>3323</v>
      </c>
      <c r="M416" s="646" t="s">
        <v>3323</v>
      </c>
      <c r="N416" s="1652">
        <v>3</v>
      </c>
      <c r="O416" s="1693" t="s">
        <v>7959</v>
      </c>
      <c r="P416" s="1645" t="s">
        <v>7719</v>
      </c>
    </row>
    <row r="417" spans="1:16" ht="15" x14ac:dyDescent="0.25">
      <c r="A417" s="611">
        <v>5</v>
      </c>
      <c r="C417" s="1640" t="s">
        <v>3869</v>
      </c>
      <c r="D417" s="1641"/>
      <c r="E417" s="1642"/>
      <c r="F417" s="1653"/>
      <c r="G417" s="1692"/>
      <c r="H417" s="1653"/>
      <c r="I417" s="1692"/>
      <c r="J417" s="1653"/>
      <c r="K417" s="1692"/>
      <c r="L417" s="646" t="s">
        <v>3323</v>
      </c>
      <c r="M417" s="646" t="s">
        <v>3323</v>
      </c>
      <c r="N417" s="1652">
        <v>4</v>
      </c>
      <c r="O417" s="1693" t="s">
        <v>3870</v>
      </c>
      <c r="P417" s="1645" t="s">
        <v>7719</v>
      </c>
    </row>
    <row r="418" spans="1:16" ht="15" x14ac:dyDescent="0.25">
      <c r="A418" s="611">
        <v>5</v>
      </c>
      <c r="C418" s="1640" t="s">
        <v>3871</v>
      </c>
      <c r="D418" s="1641"/>
      <c r="E418" s="1642"/>
      <c r="F418" s="1653"/>
      <c r="G418" s="1692"/>
      <c r="H418" s="1653"/>
      <c r="I418" s="1692"/>
      <c r="J418" s="1653"/>
      <c r="K418" s="1692"/>
      <c r="L418" s="646" t="s">
        <v>3323</v>
      </c>
      <c r="M418" s="646" t="s">
        <v>3323</v>
      </c>
      <c r="N418" s="1652">
        <v>5</v>
      </c>
      <c r="O418" s="1693" t="s">
        <v>3872</v>
      </c>
      <c r="P418" s="1645" t="s">
        <v>7719</v>
      </c>
    </row>
    <row r="419" spans="1:16" ht="15" x14ac:dyDescent="0.25">
      <c r="A419" s="611">
        <v>5</v>
      </c>
      <c r="C419" s="1640" t="s">
        <v>3873</v>
      </c>
      <c r="D419" s="1641"/>
      <c r="E419" s="1642"/>
      <c r="F419" s="1653"/>
      <c r="G419" s="1692"/>
      <c r="H419" s="1653"/>
      <c r="I419" s="1692"/>
      <c r="J419" s="1653"/>
      <c r="K419" s="1692"/>
      <c r="L419" s="646" t="s">
        <v>3323</v>
      </c>
      <c r="M419" s="646" t="s">
        <v>3323</v>
      </c>
      <c r="N419" s="1652">
        <v>6</v>
      </c>
      <c r="O419" s="1693" t="s">
        <v>3874</v>
      </c>
      <c r="P419" s="1645" t="s">
        <v>7719</v>
      </c>
    </row>
    <row r="420" spans="1:16" ht="15" x14ac:dyDescent="0.25">
      <c r="A420" s="611">
        <v>4</v>
      </c>
      <c r="C420" s="1640" t="s">
        <v>3875</v>
      </c>
      <c r="D420" s="1641"/>
      <c r="E420" s="1642"/>
      <c r="F420" s="1653"/>
      <c r="G420" s="1692"/>
      <c r="H420" s="1653"/>
      <c r="I420" s="1692"/>
      <c r="J420" s="1652">
        <v>6</v>
      </c>
      <c r="K420" s="1693" t="s">
        <v>2852</v>
      </c>
      <c r="L420" s="646" t="s">
        <v>3323</v>
      </c>
      <c r="M420" s="646" t="s">
        <v>3323</v>
      </c>
      <c r="N420" s="1652"/>
      <c r="O420" s="1693"/>
      <c r="P420" s="1645" t="s">
        <v>7719</v>
      </c>
    </row>
    <row r="421" spans="1:16" ht="15" x14ac:dyDescent="0.25">
      <c r="A421" s="611">
        <v>4</v>
      </c>
      <c r="C421" s="1640" t="s">
        <v>3876</v>
      </c>
      <c r="D421" s="1641"/>
      <c r="E421" s="1642"/>
      <c r="F421" s="1653"/>
      <c r="G421" s="1692"/>
      <c r="H421" s="1653"/>
      <c r="I421" s="1692"/>
      <c r="J421" s="1652">
        <v>7</v>
      </c>
      <c r="K421" s="1693" t="s">
        <v>3877</v>
      </c>
      <c r="L421" s="646" t="s">
        <v>3323</v>
      </c>
      <c r="M421" s="646" t="s">
        <v>3323</v>
      </c>
      <c r="N421" s="1652"/>
      <c r="O421" s="1693"/>
      <c r="P421" s="1645" t="s">
        <v>7719</v>
      </c>
    </row>
    <row r="422" spans="1:16" ht="15" x14ac:dyDescent="0.25">
      <c r="A422" s="611">
        <v>4</v>
      </c>
      <c r="C422" s="1640" t="s">
        <v>3878</v>
      </c>
      <c r="D422" s="1641"/>
      <c r="E422" s="1642"/>
      <c r="F422" s="1653"/>
      <c r="G422" s="1692"/>
      <c r="H422" s="1653"/>
      <c r="I422" s="1692"/>
      <c r="J422" s="1652">
        <v>8</v>
      </c>
      <c r="K422" s="1693" t="s">
        <v>2850</v>
      </c>
      <c r="L422" s="646"/>
      <c r="M422" s="646"/>
      <c r="N422" s="1652"/>
      <c r="O422" s="1693"/>
      <c r="P422" s="1645"/>
    </row>
    <row r="423" spans="1:16" ht="15" x14ac:dyDescent="0.25">
      <c r="A423" s="611">
        <v>5</v>
      </c>
      <c r="C423" s="1640" t="s">
        <v>3879</v>
      </c>
      <c r="D423" s="1641"/>
      <c r="E423" s="1642"/>
      <c r="F423" s="1653"/>
      <c r="G423" s="1692"/>
      <c r="H423" s="1653"/>
      <c r="I423" s="1692"/>
      <c r="J423" s="1653"/>
      <c r="K423" s="1692"/>
      <c r="L423" s="642" t="s">
        <v>3323</v>
      </c>
      <c r="M423" s="642" t="s">
        <v>3323</v>
      </c>
      <c r="N423" s="1654">
        <v>1</v>
      </c>
      <c r="O423" s="1691" t="s">
        <v>2850</v>
      </c>
      <c r="P423" s="1643" t="s">
        <v>7719</v>
      </c>
    </row>
    <row r="424" spans="1:16" ht="15" x14ac:dyDescent="0.25">
      <c r="A424" s="611">
        <v>5</v>
      </c>
      <c r="C424" s="1640" t="s">
        <v>3880</v>
      </c>
      <c r="D424" s="1641"/>
      <c r="E424" s="1642"/>
      <c r="F424" s="1653"/>
      <c r="G424" s="1692"/>
      <c r="H424" s="1653"/>
      <c r="I424" s="1692"/>
      <c r="J424" s="1653"/>
      <c r="K424" s="1692"/>
      <c r="L424" s="646" t="s">
        <v>3323</v>
      </c>
      <c r="M424" s="646" t="s">
        <v>3323</v>
      </c>
      <c r="N424" s="1652">
        <v>2</v>
      </c>
      <c r="O424" s="1693" t="s">
        <v>3881</v>
      </c>
      <c r="P424" s="1645" t="s">
        <v>7719</v>
      </c>
    </row>
    <row r="425" spans="1:16" ht="15" x14ac:dyDescent="0.25">
      <c r="A425" s="611">
        <v>4</v>
      </c>
      <c r="C425" s="1640" t="s">
        <v>3882</v>
      </c>
      <c r="D425" s="1641"/>
      <c r="E425" s="1642"/>
      <c r="F425" s="1653"/>
      <c r="G425" s="1692"/>
      <c r="H425" s="1653"/>
      <c r="I425" s="1692"/>
      <c r="J425" s="1652">
        <v>9</v>
      </c>
      <c r="K425" s="1693" t="s">
        <v>2849</v>
      </c>
      <c r="L425" s="646" t="s">
        <v>3323</v>
      </c>
      <c r="M425" s="646" t="s">
        <v>3323</v>
      </c>
      <c r="N425" s="1652"/>
      <c r="O425" s="1693"/>
      <c r="P425" s="1645" t="s">
        <v>7719</v>
      </c>
    </row>
    <row r="426" spans="1:16" ht="15" x14ac:dyDescent="0.25">
      <c r="A426" s="611">
        <v>4</v>
      </c>
      <c r="C426" s="1640" t="s">
        <v>3883</v>
      </c>
      <c r="D426" s="1641"/>
      <c r="E426" s="1642"/>
      <c r="F426" s="1653"/>
      <c r="G426" s="1692"/>
      <c r="H426" s="1653"/>
      <c r="I426" s="1692"/>
      <c r="J426" s="1652">
        <v>10</v>
      </c>
      <c r="K426" s="1693" t="s">
        <v>2848</v>
      </c>
      <c r="L426" s="646" t="s">
        <v>3323</v>
      </c>
      <c r="M426" s="646" t="s">
        <v>3323</v>
      </c>
      <c r="N426" s="1652"/>
      <c r="O426" s="1693"/>
      <c r="P426" s="1645" t="s">
        <v>7719</v>
      </c>
    </row>
    <row r="427" spans="1:16" ht="15" x14ac:dyDescent="0.25">
      <c r="A427" s="611">
        <v>4</v>
      </c>
      <c r="C427" s="1640" t="s">
        <v>3884</v>
      </c>
      <c r="D427" s="1641"/>
      <c r="E427" s="1642"/>
      <c r="F427" s="1653"/>
      <c r="G427" s="1692"/>
      <c r="H427" s="1653"/>
      <c r="I427" s="1692"/>
      <c r="J427" s="1652">
        <v>11</v>
      </c>
      <c r="K427" s="1693" t="s">
        <v>2847</v>
      </c>
      <c r="L427" s="646" t="s">
        <v>3323</v>
      </c>
      <c r="M427" s="646" t="s">
        <v>3323</v>
      </c>
      <c r="N427" s="1652"/>
      <c r="O427" s="1693"/>
      <c r="P427" s="1645" t="s">
        <v>7719</v>
      </c>
    </row>
    <row r="428" spans="1:16" ht="15" x14ac:dyDescent="0.25">
      <c r="A428" s="611">
        <v>4</v>
      </c>
      <c r="C428" s="1640" t="s">
        <v>3885</v>
      </c>
      <c r="D428" s="1641"/>
      <c r="E428" s="1642"/>
      <c r="F428" s="1653"/>
      <c r="G428" s="1692"/>
      <c r="H428" s="1653"/>
      <c r="I428" s="1692"/>
      <c r="J428" s="1652">
        <v>12</v>
      </c>
      <c r="K428" s="1693" t="s">
        <v>2846</v>
      </c>
      <c r="L428" s="646" t="s">
        <v>3323</v>
      </c>
      <c r="M428" s="646" t="s">
        <v>3323</v>
      </c>
      <c r="N428" s="1652"/>
      <c r="O428" s="1693"/>
      <c r="P428" s="1645" t="s">
        <v>7719</v>
      </c>
    </row>
    <row r="429" spans="1:16" ht="15" x14ac:dyDescent="0.25">
      <c r="A429" s="611">
        <v>4</v>
      </c>
      <c r="C429" s="1640" t="s">
        <v>3886</v>
      </c>
      <c r="D429" s="1641"/>
      <c r="E429" s="1642"/>
      <c r="F429" s="1653"/>
      <c r="G429" s="1692"/>
      <c r="H429" s="1653"/>
      <c r="I429" s="1692"/>
      <c r="J429" s="1652">
        <v>13</v>
      </c>
      <c r="K429" s="1693" t="s">
        <v>3887</v>
      </c>
      <c r="L429" s="646" t="s">
        <v>3323</v>
      </c>
      <c r="M429" s="646" t="s">
        <v>3323</v>
      </c>
      <c r="N429" s="1652"/>
      <c r="O429" s="1693"/>
      <c r="P429" s="1645" t="s">
        <v>7719</v>
      </c>
    </row>
    <row r="430" spans="1:16" ht="15" x14ac:dyDescent="0.25">
      <c r="A430" s="611">
        <v>4</v>
      </c>
      <c r="C430" s="1640" t="s">
        <v>3888</v>
      </c>
      <c r="D430" s="1641"/>
      <c r="E430" s="1642"/>
      <c r="F430" s="1653"/>
      <c r="G430" s="1692"/>
      <c r="H430" s="1653"/>
      <c r="I430" s="1692"/>
      <c r="J430" s="1652">
        <v>14</v>
      </c>
      <c r="K430" s="1693" t="s">
        <v>3889</v>
      </c>
      <c r="L430" s="646" t="s">
        <v>3323</v>
      </c>
      <c r="M430" s="646" t="s">
        <v>3323</v>
      </c>
      <c r="N430" s="1652"/>
      <c r="O430" s="1693"/>
      <c r="P430" s="1645" t="s">
        <v>7719</v>
      </c>
    </row>
    <row r="431" spans="1:16" ht="15" x14ac:dyDescent="0.25">
      <c r="A431" s="611">
        <v>4</v>
      </c>
      <c r="C431" s="1640" t="s">
        <v>3890</v>
      </c>
      <c r="D431" s="1641"/>
      <c r="E431" s="1642"/>
      <c r="F431" s="1653"/>
      <c r="G431" s="1692"/>
      <c r="H431" s="1653"/>
      <c r="I431" s="1692"/>
      <c r="J431" s="1652">
        <v>15</v>
      </c>
      <c r="K431" s="1693" t="s">
        <v>2841</v>
      </c>
      <c r="L431" s="646" t="s">
        <v>3323</v>
      </c>
      <c r="M431" s="646" t="s">
        <v>3323</v>
      </c>
      <c r="N431" s="1652"/>
      <c r="O431" s="1693"/>
      <c r="P431" s="1645" t="s">
        <v>7719</v>
      </c>
    </row>
    <row r="432" spans="1:16" ht="15" x14ac:dyDescent="0.25">
      <c r="A432" s="611">
        <v>4</v>
      </c>
      <c r="C432" s="1640" t="s">
        <v>3891</v>
      </c>
      <c r="D432" s="1641"/>
      <c r="E432" s="1642"/>
      <c r="F432" s="1653"/>
      <c r="G432" s="1692"/>
      <c r="H432" s="1653"/>
      <c r="I432" s="1692"/>
      <c r="J432" s="1652">
        <v>16</v>
      </c>
      <c r="K432" s="1693" t="s">
        <v>2840</v>
      </c>
      <c r="L432" s="646" t="s">
        <v>3323</v>
      </c>
      <c r="M432" s="646" t="s">
        <v>3323</v>
      </c>
      <c r="N432" s="1652"/>
      <c r="O432" s="1693"/>
      <c r="P432" s="1645" t="s">
        <v>7719</v>
      </c>
    </row>
    <row r="433" spans="1:16" ht="15" x14ac:dyDescent="0.25">
      <c r="A433" s="611">
        <v>4</v>
      </c>
      <c r="C433" s="1640" t="s">
        <v>3892</v>
      </c>
      <c r="D433" s="1641"/>
      <c r="E433" s="1642"/>
      <c r="F433" s="1653"/>
      <c r="G433" s="1692"/>
      <c r="H433" s="1653"/>
      <c r="I433" s="1692"/>
      <c r="J433" s="1652">
        <v>17</v>
      </c>
      <c r="K433" s="1693" t="s">
        <v>2839</v>
      </c>
      <c r="L433" s="646" t="s">
        <v>3323</v>
      </c>
      <c r="M433" s="646" t="s">
        <v>3323</v>
      </c>
      <c r="N433" s="1652"/>
      <c r="O433" s="1693"/>
      <c r="P433" s="1645" t="s">
        <v>7719</v>
      </c>
    </row>
    <row r="434" spans="1:16" ht="15" x14ac:dyDescent="0.25">
      <c r="A434" s="611">
        <v>4</v>
      </c>
      <c r="C434" s="1640" t="s">
        <v>3893</v>
      </c>
      <c r="D434" s="1641"/>
      <c r="E434" s="1642"/>
      <c r="F434" s="1653"/>
      <c r="G434" s="1692"/>
      <c r="H434" s="1653"/>
      <c r="I434" s="1692"/>
      <c r="J434" s="1652">
        <v>18</v>
      </c>
      <c r="K434" s="1693" t="s">
        <v>2838</v>
      </c>
      <c r="L434" s="646"/>
      <c r="M434" s="646"/>
      <c r="N434" s="1652"/>
      <c r="O434" s="1693"/>
      <c r="P434" s="1645"/>
    </row>
    <row r="435" spans="1:16" ht="15" x14ac:dyDescent="0.25">
      <c r="A435" s="611">
        <v>5</v>
      </c>
      <c r="C435" s="1640" t="s">
        <v>3894</v>
      </c>
      <c r="D435" s="1641"/>
      <c r="E435" s="1642"/>
      <c r="F435" s="1653"/>
      <c r="G435" s="1692"/>
      <c r="H435" s="1653"/>
      <c r="I435" s="1692"/>
      <c r="J435" s="1653"/>
      <c r="K435" s="1692"/>
      <c r="L435" s="642" t="s">
        <v>3323</v>
      </c>
      <c r="M435" s="642" t="s">
        <v>3323</v>
      </c>
      <c r="N435" s="1654">
        <v>1</v>
      </c>
      <c r="O435" s="1691" t="s">
        <v>3895</v>
      </c>
      <c r="P435" s="1643" t="s">
        <v>7719</v>
      </c>
    </row>
    <row r="436" spans="1:16" ht="15" x14ac:dyDescent="0.25">
      <c r="A436" s="611">
        <v>5</v>
      </c>
      <c r="C436" s="1640" t="s">
        <v>3896</v>
      </c>
      <c r="D436" s="1641"/>
      <c r="E436" s="1642"/>
      <c r="F436" s="1653"/>
      <c r="G436" s="1692"/>
      <c r="H436" s="1653"/>
      <c r="I436" s="1692"/>
      <c r="J436" s="1653"/>
      <c r="K436" s="1692"/>
      <c r="L436" s="646" t="s">
        <v>3323</v>
      </c>
      <c r="M436" s="646" t="s">
        <v>3323</v>
      </c>
      <c r="N436" s="1652">
        <v>2</v>
      </c>
      <c r="O436" s="1693" t="s">
        <v>3897</v>
      </c>
      <c r="P436" s="1645" t="s">
        <v>7719</v>
      </c>
    </row>
    <row r="437" spans="1:16" ht="15" x14ac:dyDescent="0.25">
      <c r="A437" s="611">
        <v>5</v>
      </c>
      <c r="C437" s="1640" t="s">
        <v>3898</v>
      </c>
      <c r="D437" s="1641"/>
      <c r="E437" s="1642"/>
      <c r="F437" s="1653"/>
      <c r="G437" s="1692"/>
      <c r="H437" s="1653"/>
      <c r="I437" s="1692"/>
      <c r="J437" s="1653"/>
      <c r="K437" s="1692"/>
      <c r="L437" s="646" t="s">
        <v>3323</v>
      </c>
      <c r="M437" s="646" t="s">
        <v>3323</v>
      </c>
      <c r="N437" s="1652">
        <v>3</v>
      </c>
      <c r="O437" s="1693" t="s">
        <v>3899</v>
      </c>
      <c r="P437" s="1645" t="s">
        <v>7719</v>
      </c>
    </row>
    <row r="438" spans="1:16" ht="15" x14ac:dyDescent="0.25">
      <c r="A438" s="611">
        <v>4</v>
      </c>
      <c r="C438" s="1640" t="s">
        <v>3900</v>
      </c>
      <c r="D438" s="1641"/>
      <c r="E438" s="1642"/>
      <c r="F438" s="1653"/>
      <c r="G438" s="1692"/>
      <c r="H438" s="1653"/>
      <c r="I438" s="1692"/>
      <c r="J438" s="1652">
        <v>19</v>
      </c>
      <c r="K438" s="1693" t="s">
        <v>2837</v>
      </c>
      <c r="L438" s="646" t="s">
        <v>3323</v>
      </c>
      <c r="M438" s="646" t="s">
        <v>3323</v>
      </c>
      <c r="N438" s="1652"/>
      <c r="O438" s="1693"/>
      <c r="P438" s="1645" t="s">
        <v>7719</v>
      </c>
    </row>
    <row r="439" spans="1:16" ht="15" x14ac:dyDescent="0.25">
      <c r="A439" s="611">
        <v>4</v>
      </c>
      <c r="C439" s="1640" t="s">
        <v>3901</v>
      </c>
      <c r="D439" s="1641"/>
      <c r="E439" s="1642"/>
      <c r="F439" s="1653"/>
      <c r="G439" s="1692"/>
      <c r="H439" s="1653"/>
      <c r="I439" s="1692"/>
      <c r="J439" s="1652">
        <v>20</v>
      </c>
      <c r="K439" s="1693" t="s">
        <v>3902</v>
      </c>
      <c r="L439" s="646" t="s">
        <v>3323</v>
      </c>
      <c r="M439" s="646" t="s">
        <v>3323</v>
      </c>
      <c r="N439" s="1652"/>
      <c r="O439" s="1693"/>
      <c r="P439" s="1645" t="s">
        <v>7719</v>
      </c>
    </row>
    <row r="440" spans="1:16" ht="15" x14ac:dyDescent="0.25">
      <c r="A440" s="611">
        <v>3</v>
      </c>
      <c r="C440" s="1640" t="s">
        <v>3903</v>
      </c>
      <c r="D440" s="1641"/>
      <c r="E440" s="1642"/>
      <c r="F440" s="1653"/>
      <c r="G440" s="1692"/>
      <c r="H440" s="1652">
        <v>2</v>
      </c>
      <c r="I440" s="1693" t="s">
        <v>2836</v>
      </c>
      <c r="J440" s="1652"/>
      <c r="K440" s="1693"/>
      <c r="L440" s="646"/>
      <c r="M440" s="646"/>
      <c r="N440" s="1652"/>
      <c r="O440" s="1693"/>
      <c r="P440" s="1645"/>
    </row>
    <row r="441" spans="1:16" ht="15" x14ac:dyDescent="0.25">
      <c r="A441" s="611">
        <v>4</v>
      </c>
      <c r="C441" s="1640" t="s">
        <v>3904</v>
      </c>
      <c r="D441" s="1641"/>
      <c r="E441" s="1642"/>
      <c r="F441" s="1653"/>
      <c r="G441" s="1692"/>
      <c r="H441" s="1653"/>
      <c r="I441" s="1692"/>
      <c r="J441" s="1654">
        <v>1</v>
      </c>
      <c r="K441" s="1691" t="s">
        <v>3905</v>
      </c>
      <c r="L441" s="642" t="s">
        <v>3323</v>
      </c>
      <c r="M441" s="642" t="s">
        <v>3323</v>
      </c>
      <c r="N441" s="1654"/>
      <c r="O441" s="1691"/>
      <c r="P441" s="1643" t="s">
        <v>7719</v>
      </c>
    </row>
    <row r="442" spans="1:16" ht="15" x14ac:dyDescent="0.25">
      <c r="A442" s="611">
        <v>4</v>
      </c>
      <c r="C442" s="1640" t="s">
        <v>3906</v>
      </c>
      <c r="D442" s="1641"/>
      <c r="E442" s="1642"/>
      <c r="F442" s="1653"/>
      <c r="G442" s="1692"/>
      <c r="H442" s="1653"/>
      <c r="I442" s="1692"/>
      <c r="J442" s="1652">
        <v>2</v>
      </c>
      <c r="K442" s="1693" t="s">
        <v>3907</v>
      </c>
      <c r="L442" s="646" t="s">
        <v>3323</v>
      </c>
      <c r="M442" s="646" t="s">
        <v>3323</v>
      </c>
      <c r="N442" s="1652"/>
      <c r="O442" s="1693"/>
      <c r="P442" s="1645" t="s">
        <v>7719</v>
      </c>
    </row>
    <row r="443" spans="1:16" ht="15" x14ac:dyDescent="0.25">
      <c r="A443" s="611">
        <v>3</v>
      </c>
      <c r="C443" s="1640" t="s">
        <v>3908</v>
      </c>
      <c r="D443" s="1641"/>
      <c r="E443" s="1642"/>
      <c r="F443" s="1653"/>
      <c r="G443" s="1692"/>
      <c r="H443" s="1652">
        <v>3</v>
      </c>
      <c r="I443" s="1693" t="s">
        <v>3909</v>
      </c>
      <c r="J443" s="1652"/>
      <c r="K443" s="1693"/>
      <c r="L443" s="646"/>
      <c r="M443" s="646"/>
      <c r="N443" s="1652"/>
      <c r="O443" s="1693"/>
      <c r="P443" s="1645"/>
    </row>
    <row r="444" spans="1:16" ht="15" x14ac:dyDescent="0.25">
      <c r="A444" s="611">
        <v>4</v>
      </c>
      <c r="C444" s="1640" t="s">
        <v>3910</v>
      </c>
      <c r="D444" s="1641"/>
      <c r="E444" s="1642"/>
      <c r="F444" s="1653"/>
      <c r="G444" s="1692"/>
      <c r="H444" s="1653"/>
      <c r="I444" s="1692"/>
      <c r="J444" s="1654">
        <v>1</v>
      </c>
      <c r="K444" s="1691" t="s">
        <v>3911</v>
      </c>
      <c r="L444" s="642" t="s">
        <v>3323</v>
      </c>
      <c r="M444" s="642" t="s">
        <v>3323</v>
      </c>
      <c r="N444" s="1654"/>
      <c r="O444" s="1691"/>
      <c r="P444" s="1643" t="s">
        <v>7719</v>
      </c>
    </row>
    <row r="445" spans="1:16" ht="15" x14ac:dyDescent="0.25">
      <c r="A445" s="611">
        <v>4</v>
      </c>
      <c r="C445" s="1640" t="s">
        <v>3912</v>
      </c>
      <c r="D445" s="1641"/>
      <c r="E445" s="1642"/>
      <c r="F445" s="1653"/>
      <c r="G445" s="1692"/>
      <c r="H445" s="1653"/>
      <c r="I445" s="1692"/>
      <c r="J445" s="1652">
        <v>2</v>
      </c>
      <c r="K445" s="1693" t="s">
        <v>3913</v>
      </c>
      <c r="L445" s="646" t="s">
        <v>3323</v>
      </c>
      <c r="M445" s="646" t="s">
        <v>3323</v>
      </c>
      <c r="N445" s="1652"/>
      <c r="O445" s="1693"/>
      <c r="P445" s="1645" t="s">
        <v>7719</v>
      </c>
    </row>
    <row r="446" spans="1:16" ht="15" x14ac:dyDescent="0.25">
      <c r="A446" s="611">
        <v>4</v>
      </c>
      <c r="C446" s="1640" t="s">
        <v>3914</v>
      </c>
      <c r="D446" s="1641"/>
      <c r="E446" s="1642"/>
      <c r="F446" s="1653"/>
      <c r="G446" s="1692"/>
      <c r="H446" s="1653"/>
      <c r="I446" s="1692"/>
      <c r="J446" s="1652">
        <v>3</v>
      </c>
      <c r="K446" s="1693" t="s">
        <v>3915</v>
      </c>
      <c r="L446" s="646" t="s">
        <v>3323</v>
      </c>
      <c r="M446" s="646" t="s">
        <v>3323</v>
      </c>
      <c r="N446" s="1652"/>
      <c r="O446" s="1693"/>
      <c r="P446" s="1645" t="s">
        <v>7719</v>
      </c>
    </row>
    <row r="447" spans="1:16" ht="15" x14ac:dyDescent="0.25">
      <c r="A447" s="611">
        <v>3</v>
      </c>
      <c r="C447" s="1640" t="s">
        <v>3916</v>
      </c>
      <c r="D447" s="1641"/>
      <c r="E447" s="1642"/>
      <c r="F447" s="1653"/>
      <c r="G447" s="1692"/>
      <c r="H447" s="1652">
        <v>4</v>
      </c>
      <c r="I447" s="1693" t="s">
        <v>3917</v>
      </c>
      <c r="J447" s="1652"/>
      <c r="K447" s="1693"/>
      <c r="L447" s="646"/>
      <c r="M447" s="646"/>
      <c r="N447" s="1652"/>
      <c r="O447" s="1693"/>
      <c r="P447" s="1645"/>
    </row>
    <row r="448" spans="1:16" ht="15" x14ac:dyDescent="0.25">
      <c r="A448" s="611">
        <v>4</v>
      </c>
      <c r="C448" s="1640" t="s">
        <v>3918</v>
      </c>
      <c r="D448" s="1641"/>
      <c r="E448" s="1642"/>
      <c r="F448" s="1653"/>
      <c r="G448" s="1692"/>
      <c r="H448" s="1653"/>
      <c r="I448" s="1692"/>
      <c r="J448" s="1654">
        <v>1</v>
      </c>
      <c r="K448" s="1691" t="s">
        <v>3919</v>
      </c>
      <c r="L448" s="642" t="s">
        <v>3323</v>
      </c>
      <c r="M448" s="642" t="s">
        <v>3323</v>
      </c>
      <c r="N448" s="1654"/>
      <c r="O448" s="1691"/>
      <c r="P448" s="1643" t="s">
        <v>7719</v>
      </c>
    </row>
    <row r="449" spans="1:16" ht="15" x14ac:dyDescent="0.25">
      <c r="A449" s="611">
        <v>4</v>
      </c>
      <c r="C449" s="1640" t="s">
        <v>3920</v>
      </c>
      <c r="D449" s="1641"/>
      <c r="E449" s="1642"/>
      <c r="F449" s="1653"/>
      <c r="G449" s="1692"/>
      <c r="H449" s="1653"/>
      <c r="I449" s="1692"/>
      <c r="J449" s="1652">
        <v>2</v>
      </c>
      <c r="K449" s="1693" t="s">
        <v>2813</v>
      </c>
      <c r="L449" s="646" t="s">
        <v>3323</v>
      </c>
      <c r="M449" s="646" t="s">
        <v>3323</v>
      </c>
      <c r="N449" s="1652"/>
      <c r="O449" s="1693"/>
      <c r="P449" s="1645" t="s">
        <v>7719</v>
      </c>
    </row>
    <row r="450" spans="1:16" ht="15" x14ac:dyDescent="0.25">
      <c r="A450" s="611">
        <v>4</v>
      </c>
      <c r="C450" s="1640" t="s">
        <v>3921</v>
      </c>
      <c r="D450" s="1641"/>
      <c r="E450" s="1642"/>
      <c r="F450" s="1653"/>
      <c r="G450" s="1692"/>
      <c r="H450" s="1653"/>
      <c r="I450" s="1692"/>
      <c r="J450" s="1652">
        <v>3</v>
      </c>
      <c r="K450" s="1693" t="s">
        <v>2812</v>
      </c>
      <c r="L450" s="646" t="s">
        <v>3323</v>
      </c>
      <c r="M450" s="646" t="s">
        <v>3323</v>
      </c>
      <c r="N450" s="1652"/>
      <c r="O450" s="1693"/>
      <c r="P450" s="1645" t="s">
        <v>7719</v>
      </c>
    </row>
    <row r="451" spans="1:16" ht="15" x14ac:dyDescent="0.25">
      <c r="A451" s="611">
        <v>4</v>
      </c>
      <c r="C451" s="1640" t="s">
        <v>3922</v>
      </c>
      <c r="D451" s="1641"/>
      <c r="E451" s="1642"/>
      <c r="F451" s="1653"/>
      <c r="G451" s="1692"/>
      <c r="H451" s="1653"/>
      <c r="I451" s="1692"/>
      <c r="J451" s="1652">
        <v>4</v>
      </c>
      <c r="K451" s="1693" t="s">
        <v>2811</v>
      </c>
      <c r="L451" s="646" t="s">
        <v>3323</v>
      </c>
      <c r="M451" s="646" t="s">
        <v>3323</v>
      </c>
      <c r="N451" s="1652"/>
      <c r="O451" s="1693"/>
      <c r="P451" s="1645" t="s">
        <v>7719</v>
      </c>
    </row>
    <row r="452" spans="1:16" ht="15" x14ac:dyDescent="0.25">
      <c r="A452" s="611">
        <v>4</v>
      </c>
      <c r="C452" s="1640" t="s">
        <v>3923</v>
      </c>
      <c r="D452" s="1641"/>
      <c r="E452" s="1642"/>
      <c r="F452" s="1653"/>
      <c r="G452" s="1692"/>
      <c r="H452" s="1653"/>
      <c r="I452" s="1692"/>
      <c r="J452" s="1652">
        <v>5</v>
      </c>
      <c r="K452" s="1693" t="s">
        <v>2810</v>
      </c>
      <c r="L452" s="646" t="s">
        <v>3323</v>
      </c>
      <c r="M452" s="646" t="s">
        <v>3323</v>
      </c>
      <c r="N452" s="1652"/>
      <c r="O452" s="1693"/>
      <c r="P452" s="1645" t="s">
        <v>7719</v>
      </c>
    </row>
    <row r="453" spans="1:16" ht="15" x14ac:dyDescent="0.25">
      <c r="A453" s="611">
        <v>4</v>
      </c>
      <c r="C453" s="1640" t="s">
        <v>3924</v>
      </c>
      <c r="D453" s="1641"/>
      <c r="E453" s="1642"/>
      <c r="F453" s="1653"/>
      <c r="G453" s="1692"/>
      <c r="H453" s="1653"/>
      <c r="I453" s="1692"/>
      <c r="J453" s="1652">
        <v>6</v>
      </c>
      <c r="K453" s="1693" t="s">
        <v>6856</v>
      </c>
      <c r="L453" s="646" t="s">
        <v>3323</v>
      </c>
      <c r="M453" s="646" t="s">
        <v>3323</v>
      </c>
      <c r="N453" s="1652"/>
      <c r="O453" s="1693"/>
      <c r="P453" s="1645" t="s">
        <v>7719</v>
      </c>
    </row>
    <row r="454" spans="1:16" ht="15" x14ac:dyDescent="0.25">
      <c r="A454" s="611">
        <v>4</v>
      </c>
      <c r="C454" s="1640" t="s">
        <v>3925</v>
      </c>
      <c r="D454" s="1641"/>
      <c r="E454" s="1642"/>
      <c r="F454" s="1653"/>
      <c r="G454" s="1692"/>
      <c r="H454" s="1653"/>
      <c r="I454" s="1692"/>
      <c r="J454" s="1652">
        <v>7</v>
      </c>
      <c r="K454" s="1693" t="s">
        <v>2808</v>
      </c>
      <c r="L454" s="646" t="s">
        <v>3323</v>
      </c>
      <c r="M454" s="646" t="s">
        <v>3323</v>
      </c>
      <c r="N454" s="1652"/>
      <c r="O454" s="1693"/>
      <c r="P454" s="1645" t="s">
        <v>7719</v>
      </c>
    </row>
    <row r="455" spans="1:16" ht="15" x14ac:dyDescent="0.25">
      <c r="A455" s="611">
        <v>3</v>
      </c>
      <c r="C455" s="1640" t="s">
        <v>3926</v>
      </c>
      <c r="D455" s="1641"/>
      <c r="E455" s="1642"/>
      <c r="F455" s="1653"/>
      <c r="G455" s="1692"/>
      <c r="H455" s="1652">
        <v>5</v>
      </c>
      <c r="I455" s="1693" t="s">
        <v>2807</v>
      </c>
      <c r="J455" s="1652"/>
      <c r="K455" s="1693"/>
      <c r="L455" s="646"/>
      <c r="M455" s="646"/>
      <c r="N455" s="1652"/>
      <c r="O455" s="1693"/>
      <c r="P455" s="1645"/>
    </row>
    <row r="456" spans="1:16" ht="15" x14ac:dyDescent="0.25">
      <c r="A456" s="611">
        <v>4</v>
      </c>
      <c r="C456" s="1640" t="s">
        <v>290</v>
      </c>
      <c r="D456" s="1641"/>
      <c r="E456" s="1642"/>
      <c r="F456" s="1653"/>
      <c r="G456" s="1692"/>
      <c r="H456" s="1653"/>
      <c r="I456" s="1692"/>
      <c r="J456" s="1654">
        <v>1</v>
      </c>
      <c r="K456" s="1691" t="s">
        <v>3927</v>
      </c>
      <c r="L456" s="642"/>
      <c r="M456" s="642"/>
      <c r="N456" s="1654"/>
      <c r="O456" s="1691"/>
      <c r="P456" s="1643"/>
    </row>
    <row r="457" spans="1:16" ht="15" x14ac:dyDescent="0.25">
      <c r="A457" s="611">
        <v>5</v>
      </c>
      <c r="C457" s="1640" t="s">
        <v>3928</v>
      </c>
      <c r="D457" s="1641"/>
      <c r="E457" s="1642"/>
      <c r="F457" s="1653"/>
      <c r="G457" s="1692"/>
      <c r="H457" s="1653"/>
      <c r="I457" s="1692"/>
      <c r="J457" s="1653"/>
      <c r="K457" s="1692"/>
      <c r="L457" s="642" t="s">
        <v>3319</v>
      </c>
      <c r="M457" s="642" t="s">
        <v>3323</v>
      </c>
      <c r="N457" s="1654">
        <v>1</v>
      </c>
      <c r="O457" s="1691" t="s">
        <v>3927</v>
      </c>
      <c r="P457" s="1643" t="s">
        <v>7719</v>
      </c>
    </row>
    <row r="458" spans="1:16" ht="15" x14ac:dyDescent="0.25">
      <c r="A458" s="611">
        <v>5</v>
      </c>
      <c r="C458" s="1640" t="s">
        <v>3929</v>
      </c>
      <c r="D458" s="1641"/>
      <c r="E458" s="1642"/>
      <c r="F458" s="1653"/>
      <c r="G458" s="1692"/>
      <c r="H458" s="1653"/>
      <c r="I458" s="1692"/>
      <c r="J458" s="1653"/>
      <c r="K458" s="1692"/>
      <c r="L458" s="646" t="s">
        <v>3319</v>
      </c>
      <c r="M458" s="646" t="s">
        <v>3323</v>
      </c>
      <c r="N458" s="1652">
        <v>2</v>
      </c>
      <c r="O458" s="1693" t="s">
        <v>3930</v>
      </c>
      <c r="P458" s="1645" t="s">
        <v>7719</v>
      </c>
    </row>
    <row r="459" spans="1:16" ht="15" x14ac:dyDescent="0.25">
      <c r="A459" s="611">
        <v>3</v>
      </c>
      <c r="C459" s="1640" t="s">
        <v>3931</v>
      </c>
      <c r="D459" s="1641"/>
      <c r="E459" s="1642"/>
      <c r="F459" s="1653"/>
      <c r="G459" s="1692"/>
      <c r="H459" s="1652">
        <v>6</v>
      </c>
      <c r="I459" s="1693" t="s">
        <v>2804</v>
      </c>
      <c r="J459" s="1652"/>
      <c r="K459" s="1693"/>
      <c r="L459" s="646"/>
      <c r="M459" s="646"/>
      <c r="N459" s="1652"/>
      <c r="O459" s="1693"/>
      <c r="P459" s="1645"/>
    </row>
    <row r="460" spans="1:16" ht="15" x14ac:dyDescent="0.25">
      <c r="A460" s="611">
        <v>4</v>
      </c>
      <c r="C460" s="1640" t="s">
        <v>3932</v>
      </c>
      <c r="D460" s="1641"/>
      <c r="E460" s="1642"/>
      <c r="F460" s="1653"/>
      <c r="G460" s="1692"/>
      <c r="H460" s="1653"/>
      <c r="I460" s="1692"/>
      <c r="J460" s="1654">
        <v>1</v>
      </c>
      <c r="K460" s="1691" t="s">
        <v>3933</v>
      </c>
      <c r="L460" s="642"/>
      <c r="M460" s="642"/>
      <c r="N460" s="1654"/>
      <c r="O460" s="1691"/>
      <c r="P460" s="1643"/>
    </row>
    <row r="461" spans="1:16" ht="15" x14ac:dyDescent="0.25">
      <c r="A461" s="611">
        <v>5</v>
      </c>
      <c r="C461" s="1640" t="s">
        <v>292</v>
      </c>
      <c r="D461" s="1641"/>
      <c r="E461" s="1642"/>
      <c r="F461" s="1653"/>
      <c r="G461" s="1692"/>
      <c r="H461" s="1653"/>
      <c r="I461" s="1692"/>
      <c r="J461" s="1653"/>
      <c r="K461" s="1692"/>
      <c r="L461" s="642" t="s">
        <v>3323</v>
      </c>
      <c r="M461" s="642" t="s">
        <v>3323</v>
      </c>
      <c r="N461" s="1654">
        <v>1</v>
      </c>
      <c r="O461" s="1691" t="s">
        <v>3934</v>
      </c>
      <c r="P461" s="1643" t="s">
        <v>7719</v>
      </c>
    </row>
    <row r="462" spans="1:16" ht="15" x14ac:dyDescent="0.25">
      <c r="A462" s="611">
        <v>5</v>
      </c>
      <c r="C462" s="1640" t="s">
        <v>293</v>
      </c>
      <c r="D462" s="1641"/>
      <c r="E462" s="1642"/>
      <c r="F462" s="1653"/>
      <c r="G462" s="1692"/>
      <c r="H462" s="1653"/>
      <c r="I462" s="1692"/>
      <c r="J462" s="1653"/>
      <c r="K462" s="1692"/>
      <c r="L462" s="646" t="s">
        <v>3323</v>
      </c>
      <c r="M462" s="646" t="s">
        <v>3323</v>
      </c>
      <c r="N462" s="1652">
        <v>2</v>
      </c>
      <c r="O462" s="1693" t="s">
        <v>3935</v>
      </c>
      <c r="P462" s="1645" t="s">
        <v>7719</v>
      </c>
    </row>
    <row r="463" spans="1:16" ht="15" x14ac:dyDescent="0.25">
      <c r="A463" s="611">
        <v>5</v>
      </c>
      <c r="C463" s="1640" t="s">
        <v>3936</v>
      </c>
      <c r="D463" s="1641"/>
      <c r="E463" s="1642"/>
      <c r="F463" s="1653"/>
      <c r="G463" s="1692"/>
      <c r="H463" s="1653"/>
      <c r="I463" s="1692"/>
      <c r="J463" s="1653"/>
      <c r="K463" s="1692"/>
      <c r="L463" s="646" t="s">
        <v>3323</v>
      </c>
      <c r="M463" s="646" t="s">
        <v>3323</v>
      </c>
      <c r="N463" s="1652">
        <v>3</v>
      </c>
      <c r="O463" s="1693" t="s">
        <v>3937</v>
      </c>
      <c r="P463" s="1645" t="s">
        <v>7719</v>
      </c>
    </row>
    <row r="464" spans="1:16" ht="15" x14ac:dyDescent="0.25">
      <c r="A464" s="611">
        <v>4</v>
      </c>
      <c r="C464" s="1640" t="s">
        <v>3938</v>
      </c>
      <c r="D464" s="1641"/>
      <c r="E464" s="1642"/>
      <c r="F464" s="1653"/>
      <c r="G464" s="1692"/>
      <c r="H464" s="1653"/>
      <c r="I464" s="1692"/>
      <c r="J464" s="1652">
        <v>2</v>
      </c>
      <c r="K464" s="1693" t="s">
        <v>2800</v>
      </c>
      <c r="L464" s="646" t="s">
        <v>3323</v>
      </c>
      <c r="M464" s="646" t="s">
        <v>3323</v>
      </c>
      <c r="N464" s="1652"/>
      <c r="O464" s="1693"/>
      <c r="P464" s="1645" t="s">
        <v>7719</v>
      </c>
    </row>
    <row r="465" spans="1:16" ht="15" x14ac:dyDescent="0.25">
      <c r="A465" s="611">
        <v>3</v>
      </c>
      <c r="C465" s="1640" t="s">
        <v>3939</v>
      </c>
      <c r="D465" s="1641"/>
      <c r="E465" s="1642"/>
      <c r="F465" s="1653"/>
      <c r="G465" s="1692"/>
      <c r="H465" s="1652">
        <v>7</v>
      </c>
      <c r="I465" s="1693" t="s">
        <v>2798</v>
      </c>
      <c r="J465" s="1652"/>
      <c r="K465" s="1693"/>
      <c r="L465" s="646"/>
      <c r="M465" s="646"/>
      <c r="N465" s="1652"/>
      <c r="O465" s="1693"/>
      <c r="P465" s="1645"/>
    </row>
    <row r="466" spans="1:16" ht="15" x14ac:dyDescent="0.25">
      <c r="A466" s="611">
        <v>4</v>
      </c>
      <c r="C466" s="1640" t="s">
        <v>3940</v>
      </c>
      <c r="D466" s="1641"/>
      <c r="E466" s="1642"/>
      <c r="F466" s="1653"/>
      <c r="G466" s="1692"/>
      <c r="H466" s="1653"/>
      <c r="I466" s="1692"/>
      <c r="J466" s="1654">
        <v>1</v>
      </c>
      <c r="K466" s="1691" t="s">
        <v>3941</v>
      </c>
      <c r="L466" s="642"/>
      <c r="M466" s="642"/>
      <c r="N466" s="1654"/>
      <c r="O466" s="1691"/>
      <c r="P466" s="1643"/>
    </row>
    <row r="467" spans="1:16" ht="15" x14ac:dyDescent="0.25">
      <c r="A467" s="611">
        <v>5</v>
      </c>
      <c r="C467" s="1640" t="s">
        <v>3942</v>
      </c>
      <c r="D467" s="1641"/>
      <c r="E467" s="1642"/>
      <c r="F467" s="1653"/>
      <c r="G467" s="1692"/>
      <c r="H467" s="1653"/>
      <c r="I467" s="1692"/>
      <c r="J467" s="1653"/>
      <c r="K467" s="1692"/>
      <c r="L467" s="642" t="s">
        <v>3482</v>
      </c>
      <c r="M467" s="642" t="s">
        <v>3323</v>
      </c>
      <c r="N467" s="1654">
        <v>1</v>
      </c>
      <c r="O467" s="1691" t="s">
        <v>2796</v>
      </c>
      <c r="P467" s="1643" t="s">
        <v>7719</v>
      </c>
    </row>
    <row r="468" spans="1:16" ht="15" x14ac:dyDescent="0.25">
      <c r="A468" s="611">
        <v>5</v>
      </c>
      <c r="C468" s="1640" t="s">
        <v>295</v>
      </c>
      <c r="D468" s="1641"/>
      <c r="E468" s="1642"/>
      <c r="F468" s="1653"/>
      <c r="G468" s="1692"/>
      <c r="H468" s="1653"/>
      <c r="I468" s="1692"/>
      <c r="J468" s="1653"/>
      <c r="K468" s="1692"/>
      <c r="L468" s="646" t="s">
        <v>3482</v>
      </c>
      <c r="M468" s="646" t="s">
        <v>3323</v>
      </c>
      <c r="N468" s="1652">
        <v>2</v>
      </c>
      <c r="O468" s="1693" t="s">
        <v>2795</v>
      </c>
      <c r="P468" s="1645" t="s">
        <v>7719</v>
      </c>
    </row>
    <row r="469" spans="1:16" ht="15" x14ac:dyDescent="0.25">
      <c r="A469" s="611">
        <v>5</v>
      </c>
      <c r="C469" s="1640" t="s">
        <v>296</v>
      </c>
      <c r="D469" s="1641"/>
      <c r="E469" s="1642"/>
      <c r="F469" s="1653"/>
      <c r="G469" s="1692"/>
      <c r="H469" s="1653"/>
      <c r="I469" s="1692"/>
      <c r="J469" s="1653"/>
      <c r="K469" s="1692"/>
      <c r="L469" s="646" t="s">
        <v>3482</v>
      </c>
      <c r="M469" s="646" t="s">
        <v>3323</v>
      </c>
      <c r="N469" s="1652">
        <v>3</v>
      </c>
      <c r="O469" s="1693" t="s">
        <v>3943</v>
      </c>
      <c r="P469" s="1645" t="s">
        <v>7719</v>
      </c>
    </row>
    <row r="470" spans="1:16" ht="15" x14ac:dyDescent="0.25">
      <c r="A470" s="611">
        <v>5</v>
      </c>
      <c r="C470" s="1640" t="s">
        <v>3944</v>
      </c>
      <c r="D470" s="1641"/>
      <c r="E470" s="1642"/>
      <c r="F470" s="1653"/>
      <c r="G470" s="1692"/>
      <c r="H470" s="1653"/>
      <c r="I470" s="1692"/>
      <c r="J470" s="1653"/>
      <c r="K470" s="1692"/>
      <c r="L470" s="646" t="s">
        <v>3482</v>
      </c>
      <c r="M470" s="646" t="s">
        <v>3323</v>
      </c>
      <c r="N470" s="1652">
        <v>4</v>
      </c>
      <c r="O470" s="1693" t="s">
        <v>3945</v>
      </c>
      <c r="P470" s="1645" t="s">
        <v>7719</v>
      </c>
    </row>
    <row r="471" spans="1:16" ht="15" x14ac:dyDescent="0.25">
      <c r="A471" s="611">
        <v>4</v>
      </c>
      <c r="C471" s="1640" t="s">
        <v>3946</v>
      </c>
      <c r="D471" s="1641"/>
      <c r="E471" s="1642"/>
      <c r="F471" s="1653"/>
      <c r="G471" s="1692"/>
      <c r="H471" s="1653"/>
      <c r="I471" s="1692"/>
      <c r="J471" s="1652">
        <v>2</v>
      </c>
      <c r="K471" s="1693" t="s">
        <v>2790</v>
      </c>
      <c r="L471" s="646" t="s">
        <v>3323</v>
      </c>
      <c r="M471" s="646" t="s">
        <v>3323</v>
      </c>
      <c r="N471" s="1652"/>
      <c r="O471" s="1693"/>
      <c r="P471" s="1645" t="s">
        <v>7719</v>
      </c>
    </row>
    <row r="472" spans="1:16" ht="15" x14ac:dyDescent="0.25">
      <c r="A472" s="611">
        <v>4</v>
      </c>
      <c r="C472" s="1640" t="s">
        <v>3947</v>
      </c>
      <c r="D472" s="1641"/>
      <c r="E472" s="1642"/>
      <c r="F472" s="1653"/>
      <c r="G472" s="1692"/>
      <c r="H472" s="1653"/>
      <c r="I472" s="1692"/>
      <c r="J472" s="1652">
        <v>3</v>
      </c>
      <c r="K472" s="1693" t="s">
        <v>1933</v>
      </c>
      <c r="L472" s="646" t="s">
        <v>3323</v>
      </c>
      <c r="M472" s="646" t="s">
        <v>3323</v>
      </c>
      <c r="N472" s="1652"/>
      <c r="O472" s="1693"/>
      <c r="P472" s="1645" t="s">
        <v>7719</v>
      </c>
    </row>
    <row r="473" spans="1:16" ht="15" x14ac:dyDescent="0.25">
      <c r="A473" s="611">
        <v>4</v>
      </c>
      <c r="C473" s="1640" t="s">
        <v>3948</v>
      </c>
      <c r="D473" s="1641"/>
      <c r="E473" s="1642"/>
      <c r="F473" s="1653"/>
      <c r="G473" s="1692"/>
      <c r="H473" s="1653"/>
      <c r="I473" s="1692"/>
      <c r="J473" s="1652">
        <v>4</v>
      </c>
      <c r="K473" s="1693" t="s">
        <v>3949</v>
      </c>
      <c r="L473" s="646" t="s">
        <v>3323</v>
      </c>
      <c r="M473" s="646" t="s">
        <v>3323</v>
      </c>
      <c r="N473" s="1652"/>
      <c r="O473" s="1693"/>
      <c r="P473" s="1645" t="s">
        <v>7719</v>
      </c>
    </row>
    <row r="474" spans="1:16" ht="15" x14ac:dyDescent="0.25">
      <c r="A474" s="611">
        <v>3</v>
      </c>
      <c r="C474" s="1640" t="s">
        <v>3950</v>
      </c>
      <c r="D474" s="1641"/>
      <c r="E474" s="1642"/>
      <c r="F474" s="1653"/>
      <c r="G474" s="1692"/>
      <c r="H474" s="1652">
        <v>8</v>
      </c>
      <c r="I474" s="1693" t="s">
        <v>2784</v>
      </c>
      <c r="J474" s="1652"/>
      <c r="K474" s="1693"/>
      <c r="L474" s="646"/>
      <c r="M474" s="646"/>
      <c r="N474" s="1652"/>
      <c r="O474" s="1693"/>
      <c r="P474" s="1645"/>
    </row>
    <row r="475" spans="1:16" ht="15" x14ac:dyDescent="0.25">
      <c r="A475" s="611">
        <v>4</v>
      </c>
      <c r="C475" s="1640" t="s">
        <v>304</v>
      </c>
      <c r="D475" s="1641"/>
      <c r="E475" s="1642"/>
      <c r="F475" s="1653"/>
      <c r="G475" s="1692"/>
      <c r="H475" s="1653"/>
      <c r="I475" s="1692"/>
      <c r="J475" s="1654">
        <v>1</v>
      </c>
      <c r="K475" s="1691" t="s">
        <v>3951</v>
      </c>
      <c r="L475" s="642" t="s">
        <v>3323</v>
      </c>
      <c r="M475" s="642" t="s">
        <v>3323</v>
      </c>
      <c r="N475" s="1654"/>
      <c r="O475" s="1691"/>
      <c r="P475" s="1643" t="s">
        <v>7730</v>
      </c>
    </row>
    <row r="476" spans="1:16" ht="15" x14ac:dyDescent="0.25">
      <c r="A476" s="611">
        <v>4</v>
      </c>
      <c r="C476" s="1640" t="s">
        <v>3952</v>
      </c>
      <c r="D476" s="1641"/>
      <c r="E476" s="1642"/>
      <c r="F476" s="1653"/>
      <c r="G476" s="1692"/>
      <c r="H476" s="1653"/>
      <c r="I476" s="1692"/>
      <c r="J476" s="1652">
        <v>2</v>
      </c>
      <c r="K476" s="1693" t="s">
        <v>2782</v>
      </c>
      <c r="L476" s="646" t="s">
        <v>6088</v>
      </c>
      <c r="M476" s="646" t="s">
        <v>6088</v>
      </c>
      <c r="N476" s="1652"/>
      <c r="O476" s="1693"/>
      <c r="P476" s="1645" t="s">
        <v>7730</v>
      </c>
    </row>
    <row r="477" spans="1:16" ht="15.75" thickBot="1" x14ac:dyDescent="0.3">
      <c r="A477" s="611">
        <v>4</v>
      </c>
      <c r="C477" s="1640" t="s">
        <v>3953</v>
      </c>
      <c r="D477" s="1641"/>
      <c r="E477" s="1642"/>
      <c r="F477" s="1653"/>
      <c r="G477" s="1692"/>
      <c r="H477" s="1653"/>
      <c r="I477" s="1692"/>
      <c r="J477" s="1652">
        <v>3</v>
      </c>
      <c r="K477" s="1693" t="s">
        <v>2781</v>
      </c>
      <c r="L477" s="646" t="s">
        <v>3378</v>
      </c>
      <c r="M477" s="646" t="s">
        <v>3378</v>
      </c>
      <c r="N477" s="1652"/>
      <c r="O477" s="1693"/>
      <c r="P477" s="1645" t="s">
        <v>7730</v>
      </c>
    </row>
    <row r="478" spans="1:16" ht="15" x14ac:dyDescent="0.25">
      <c r="A478" s="611">
        <v>1</v>
      </c>
      <c r="C478" s="1637" t="s">
        <v>3954</v>
      </c>
      <c r="D478" s="641">
        <v>5</v>
      </c>
      <c r="E478" s="1638" t="s">
        <v>2248</v>
      </c>
      <c r="F478" s="1684"/>
      <c r="G478" s="1690"/>
      <c r="H478" s="1684"/>
      <c r="I478" s="1690"/>
      <c r="J478" s="1684"/>
      <c r="K478" s="1690"/>
      <c r="L478" s="641"/>
      <c r="M478" s="641"/>
      <c r="N478" s="1684"/>
      <c r="O478" s="1690"/>
      <c r="P478" s="1639"/>
    </row>
    <row r="479" spans="1:16" ht="15" x14ac:dyDescent="0.25">
      <c r="A479" s="611">
        <v>2</v>
      </c>
      <c r="C479" s="1640" t="s">
        <v>3955</v>
      </c>
      <c r="D479" s="1641"/>
      <c r="E479" s="1642"/>
      <c r="F479" s="1654">
        <v>1</v>
      </c>
      <c r="G479" s="1691" t="s">
        <v>3956</v>
      </c>
      <c r="H479" s="1654"/>
      <c r="I479" s="1691"/>
      <c r="J479" s="1654"/>
      <c r="K479" s="1691"/>
      <c r="L479" s="642"/>
      <c r="M479" s="642"/>
      <c r="N479" s="1654"/>
      <c r="O479" s="1691"/>
      <c r="P479" s="1643"/>
    </row>
    <row r="480" spans="1:16" ht="15" x14ac:dyDescent="0.25">
      <c r="A480" s="611">
        <v>3</v>
      </c>
      <c r="C480" s="1640" t="s">
        <v>3957</v>
      </c>
      <c r="D480" s="1641"/>
      <c r="E480" s="1642"/>
      <c r="F480" s="1653"/>
      <c r="G480" s="1692"/>
      <c r="H480" s="1654">
        <v>1</v>
      </c>
      <c r="I480" s="1691" t="s">
        <v>2249</v>
      </c>
      <c r="J480" s="1654"/>
      <c r="K480" s="1691"/>
      <c r="L480" s="642"/>
      <c r="M480" s="642"/>
      <c r="N480" s="1654"/>
      <c r="O480" s="1691"/>
      <c r="P480" s="1643"/>
    </row>
    <row r="481" spans="1:16" ht="15" x14ac:dyDescent="0.25">
      <c r="A481" s="611">
        <v>4</v>
      </c>
      <c r="C481" s="1640" t="s">
        <v>3958</v>
      </c>
      <c r="D481" s="1641"/>
      <c r="E481" s="1642"/>
      <c r="F481" s="1653"/>
      <c r="G481" s="1692"/>
      <c r="H481" s="1653"/>
      <c r="I481" s="1692"/>
      <c r="J481" s="1654">
        <v>1</v>
      </c>
      <c r="K481" s="1691" t="s">
        <v>3959</v>
      </c>
      <c r="L481" s="642"/>
      <c r="M481" s="642"/>
      <c r="N481" s="1654"/>
      <c r="O481" s="1691"/>
      <c r="P481" s="1643"/>
    </row>
    <row r="482" spans="1:16" ht="15" x14ac:dyDescent="0.25">
      <c r="A482" s="611">
        <v>5</v>
      </c>
      <c r="C482" s="1640" t="s">
        <v>307</v>
      </c>
      <c r="D482" s="1641"/>
      <c r="E482" s="1642"/>
      <c r="F482" s="1653"/>
      <c r="G482" s="1692"/>
      <c r="H482" s="1653"/>
      <c r="I482" s="1692"/>
      <c r="J482" s="1653"/>
      <c r="K482" s="1692"/>
      <c r="L482" s="642" t="s">
        <v>3323</v>
      </c>
      <c r="M482" s="642" t="s">
        <v>3323</v>
      </c>
      <c r="N482" s="1654">
        <v>1</v>
      </c>
      <c r="O482" s="1705" t="s">
        <v>3960</v>
      </c>
      <c r="P482" s="1650" t="s">
        <v>7721</v>
      </c>
    </row>
    <row r="483" spans="1:16" ht="15" x14ac:dyDescent="0.25">
      <c r="A483" s="611">
        <v>5</v>
      </c>
      <c r="C483" s="1640" t="s">
        <v>308</v>
      </c>
      <c r="D483" s="1641"/>
      <c r="E483" s="1642"/>
      <c r="F483" s="1653"/>
      <c r="G483" s="1692"/>
      <c r="H483" s="1653"/>
      <c r="I483" s="1692"/>
      <c r="J483" s="1653"/>
      <c r="K483" s="1692"/>
      <c r="L483" s="646" t="s">
        <v>3323</v>
      </c>
      <c r="M483" s="646" t="s">
        <v>3323</v>
      </c>
      <c r="N483" s="1652">
        <v>2</v>
      </c>
      <c r="O483" s="1706" t="s">
        <v>3961</v>
      </c>
      <c r="P483" s="1651" t="s">
        <v>7721</v>
      </c>
    </row>
    <row r="484" spans="1:16" ht="15" x14ac:dyDescent="0.25">
      <c r="A484" s="611">
        <v>4</v>
      </c>
      <c r="C484" s="1640" t="s">
        <v>3962</v>
      </c>
      <c r="D484" s="1641"/>
      <c r="E484" s="1642"/>
      <c r="F484" s="1653"/>
      <c r="G484" s="1692"/>
      <c r="H484" s="1653"/>
      <c r="I484" s="1692"/>
      <c r="J484" s="1652">
        <v>2</v>
      </c>
      <c r="K484" s="1693" t="s">
        <v>3963</v>
      </c>
      <c r="L484" s="646"/>
      <c r="M484" s="646"/>
      <c r="N484" s="1652"/>
      <c r="O484" s="1693"/>
      <c r="P484" s="1645"/>
    </row>
    <row r="485" spans="1:16" ht="15" x14ac:dyDescent="0.25">
      <c r="A485" s="611">
        <v>5</v>
      </c>
      <c r="C485" s="1640" t="s">
        <v>3964</v>
      </c>
      <c r="D485" s="1641"/>
      <c r="E485" s="1642"/>
      <c r="F485" s="1653"/>
      <c r="G485" s="1692"/>
      <c r="H485" s="1653"/>
      <c r="I485" s="1692"/>
      <c r="J485" s="1653"/>
      <c r="K485" s="1692"/>
      <c r="L485" s="642" t="s">
        <v>3323</v>
      </c>
      <c r="M485" s="642" t="s">
        <v>3323</v>
      </c>
      <c r="N485" s="1654">
        <v>1</v>
      </c>
      <c r="O485" s="1705" t="s">
        <v>3960</v>
      </c>
      <c r="P485" s="1643" t="s">
        <v>7721</v>
      </c>
    </row>
    <row r="486" spans="1:16" ht="15" x14ac:dyDescent="0.25">
      <c r="A486" s="611">
        <v>5</v>
      </c>
      <c r="C486" s="1640" t="s">
        <v>3965</v>
      </c>
      <c r="D486" s="1641"/>
      <c r="E486" s="1642"/>
      <c r="F486" s="1653"/>
      <c r="G486" s="1692"/>
      <c r="H486" s="1653"/>
      <c r="I486" s="1692"/>
      <c r="J486" s="1653"/>
      <c r="K486" s="1692"/>
      <c r="L486" s="646" t="s">
        <v>3323</v>
      </c>
      <c r="M486" s="646" t="s">
        <v>3323</v>
      </c>
      <c r="N486" s="1652">
        <v>2</v>
      </c>
      <c r="O486" s="1706" t="s">
        <v>3961</v>
      </c>
      <c r="P486" s="1645" t="s">
        <v>7721</v>
      </c>
    </row>
    <row r="487" spans="1:16" ht="15" x14ac:dyDescent="0.25">
      <c r="A487" s="611">
        <v>4</v>
      </c>
      <c r="C487" s="1640" t="s">
        <v>3966</v>
      </c>
      <c r="D487" s="1641"/>
      <c r="E487" s="1642"/>
      <c r="F487" s="1653"/>
      <c r="G487" s="1692"/>
      <c r="H487" s="1653"/>
      <c r="I487" s="1692"/>
      <c r="J487" s="1652">
        <v>3</v>
      </c>
      <c r="K487" s="1693" t="s">
        <v>2250</v>
      </c>
      <c r="L487" s="646"/>
      <c r="M487" s="646"/>
      <c r="N487" s="1652"/>
      <c r="O487" s="1693"/>
      <c r="P487" s="1645"/>
    </row>
    <row r="488" spans="1:16" ht="15" x14ac:dyDescent="0.25">
      <c r="A488" s="611">
        <v>5</v>
      </c>
      <c r="C488" s="1640" t="s">
        <v>3967</v>
      </c>
      <c r="D488" s="1641"/>
      <c r="E488" s="1642"/>
      <c r="F488" s="1653"/>
      <c r="G488" s="1692"/>
      <c r="H488" s="1653"/>
      <c r="I488" s="1692"/>
      <c r="J488" s="1653"/>
      <c r="K488" s="1692"/>
      <c r="L488" s="642" t="s">
        <v>3323</v>
      </c>
      <c r="M488" s="642" t="s">
        <v>3323</v>
      </c>
      <c r="N488" s="1654">
        <v>1</v>
      </c>
      <c r="O488" s="1705" t="s">
        <v>3960</v>
      </c>
      <c r="P488" s="1643" t="s">
        <v>7721</v>
      </c>
    </row>
    <row r="489" spans="1:16" ht="15" x14ac:dyDescent="0.25">
      <c r="A489" s="611">
        <v>5</v>
      </c>
      <c r="C489" s="1640" t="s">
        <v>3968</v>
      </c>
      <c r="D489" s="1641"/>
      <c r="E489" s="1642"/>
      <c r="F489" s="1653"/>
      <c r="G489" s="1692"/>
      <c r="H489" s="1653"/>
      <c r="I489" s="1692"/>
      <c r="J489" s="1653"/>
      <c r="K489" s="1692"/>
      <c r="L489" s="646" t="s">
        <v>3323</v>
      </c>
      <c r="M489" s="646" t="s">
        <v>3323</v>
      </c>
      <c r="N489" s="1652">
        <v>2</v>
      </c>
      <c r="O489" s="1706" t="s">
        <v>3961</v>
      </c>
      <c r="P489" s="1645" t="s">
        <v>7721</v>
      </c>
    </row>
    <row r="490" spans="1:16" ht="15" x14ac:dyDescent="0.25">
      <c r="A490" s="611">
        <v>4</v>
      </c>
      <c r="C490" s="1640" t="s">
        <v>3969</v>
      </c>
      <c r="D490" s="1641"/>
      <c r="E490" s="1642"/>
      <c r="F490" s="1653"/>
      <c r="G490" s="1692"/>
      <c r="H490" s="1653"/>
      <c r="I490" s="1692"/>
      <c r="J490" s="1652">
        <v>4</v>
      </c>
      <c r="K490" s="1706" t="s">
        <v>2244</v>
      </c>
      <c r="L490" s="646"/>
      <c r="M490" s="646"/>
      <c r="N490" s="1652"/>
      <c r="O490" s="1693"/>
      <c r="P490" s="1645"/>
    </row>
    <row r="491" spans="1:16" ht="15" x14ac:dyDescent="0.25">
      <c r="A491" s="611">
        <v>5</v>
      </c>
      <c r="C491" s="1640" t="s">
        <v>3970</v>
      </c>
      <c r="D491" s="1641"/>
      <c r="E491" s="1642"/>
      <c r="F491" s="1653"/>
      <c r="G491" s="1692"/>
      <c r="H491" s="1653"/>
      <c r="I491" s="1692"/>
      <c r="J491" s="1653"/>
      <c r="K491" s="1707"/>
      <c r="L491" s="642" t="s">
        <v>3323</v>
      </c>
      <c r="M491" s="642" t="s">
        <v>3323</v>
      </c>
      <c r="N491" s="1654">
        <v>1</v>
      </c>
      <c r="O491" s="1705" t="s">
        <v>3960</v>
      </c>
      <c r="P491" s="1643" t="s">
        <v>7721</v>
      </c>
    </row>
    <row r="492" spans="1:16" ht="15" x14ac:dyDescent="0.25">
      <c r="A492" s="611">
        <v>5</v>
      </c>
      <c r="C492" s="1640" t="s">
        <v>3971</v>
      </c>
      <c r="D492" s="1641"/>
      <c r="E492" s="1642"/>
      <c r="F492" s="1653"/>
      <c r="G492" s="1692"/>
      <c r="H492" s="1653"/>
      <c r="I492" s="1692"/>
      <c r="J492" s="1653"/>
      <c r="K492" s="1707"/>
      <c r="L492" s="646" t="s">
        <v>3323</v>
      </c>
      <c r="M492" s="646" t="s">
        <v>3323</v>
      </c>
      <c r="N492" s="1652">
        <v>2</v>
      </c>
      <c r="O492" s="1706" t="s">
        <v>3961</v>
      </c>
      <c r="P492" s="1645" t="s">
        <v>7721</v>
      </c>
    </row>
    <row r="493" spans="1:16" ht="15" x14ac:dyDescent="0.25">
      <c r="A493" s="611">
        <v>4</v>
      </c>
      <c r="C493" s="1640" t="s">
        <v>3972</v>
      </c>
      <c r="D493" s="1641"/>
      <c r="E493" s="1642"/>
      <c r="F493" s="1653"/>
      <c r="G493" s="1692"/>
      <c r="H493" s="1653"/>
      <c r="I493" s="1692"/>
      <c r="J493" s="1652">
        <v>5</v>
      </c>
      <c r="K493" s="1706" t="s">
        <v>3973</v>
      </c>
      <c r="L493" s="646" t="s">
        <v>3323</v>
      </c>
      <c r="M493" s="646" t="s">
        <v>3323</v>
      </c>
      <c r="N493" s="1652"/>
      <c r="O493" s="1693"/>
      <c r="P493" s="1645" t="s">
        <v>7721</v>
      </c>
    </row>
    <row r="494" spans="1:16" ht="15" x14ac:dyDescent="0.25">
      <c r="A494" s="611">
        <v>4</v>
      </c>
      <c r="C494" s="1640" t="s">
        <v>3974</v>
      </c>
      <c r="D494" s="1641"/>
      <c r="E494" s="1642"/>
      <c r="F494" s="1653"/>
      <c r="G494" s="1692"/>
      <c r="H494" s="1653"/>
      <c r="I494" s="1692"/>
      <c r="J494" s="1652">
        <v>6</v>
      </c>
      <c r="K494" s="1706" t="s">
        <v>2245</v>
      </c>
      <c r="L494" s="646"/>
      <c r="M494" s="646"/>
      <c r="N494" s="1652"/>
      <c r="O494" s="1706"/>
      <c r="P494" s="1645"/>
    </row>
    <row r="495" spans="1:16" ht="15" x14ac:dyDescent="0.25">
      <c r="A495" s="611">
        <v>5</v>
      </c>
      <c r="C495" s="1640" t="s">
        <v>3975</v>
      </c>
      <c r="D495" s="1641"/>
      <c r="E495" s="1642"/>
      <c r="F495" s="1653"/>
      <c r="G495" s="1692"/>
      <c r="H495" s="1653"/>
      <c r="I495" s="1692"/>
      <c r="J495" s="1653"/>
      <c r="K495" s="1707"/>
      <c r="L495" s="642" t="s">
        <v>3323</v>
      </c>
      <c r="M495" s="642" t="s">
        <v>3323</v>
      </c>
      <c r="N495" s="1654">
        <v>1</v>
      </c>
      <c r="O495" s="1705" t="s">
        <v>3960</v>
      </c>
      <c r="P495" s="1643" t="s">
        <v>7721</v>
      </c>
    </row>
    <row r="496" spans="1:16" ht="15" x14ac:dyDescent="0.25">
      <c r="A496" s="611">
        <v>5</v>
      </c>
      <c r="C496" s="1640" t="s">
        <v>3976</v>
      </c>
      <c r="D496" s="1641"/>
      <c r="E496" s="1642"/>
      <c r="F496" s="1653"/>
      <c r="G496" s="1692"/>
      <c r="H496" s="1653"/>
      <c r="I496" s="1692"/>
      <c r="J496" s="1653"/>
      <c r="K496" s="1707"/>
      <c r="L496" s="646" t="s">
        <v>3323</v>
      </c>
      <c r="M496" s="646" t="s">
        <v>3323</v>
      </c>
      <c r="N496" s="1652">
        <v>2</v>
      </c>
      <c r="O496" s="1706" t="s">
        <v>3961</v>
      </c>
      <c r="P496" s="1645" t="s">
        <v>7721</v>
      </c>
    </row>
    <row r="497" spans="1:16" ht="15" x14ac:dyDescent="0.25">
      <c r="A497" s="611">
        <v>4</v>
      </c>
      <c r="C497" s="1640" t="s">
        <v>3977</v>
      </c>
      <c r="D497" s="1641"/>
      <c r="E497" s="1642"/>
      <c r="F497" s="1653"/>
      <c r="G497" s="1692"/>
      <c r="H497" s="1653"/>
      <c r="I497" s="1692"/>
      <c r="J497" s="1652">
        <v>7</v>
      </c>
      <c r="K497" s="1693" t="s">
        <v>3325</v>
      </c>
      <c r="L497" s="646"/>
      <c r="M497" s="646"/>
      <c r="N497" s="1652"/>
      <c r="O497" s="1693"/>
      <c r="P497" s="1645"/>
    </row>
    <row r="498" spans="1:16" ht="15" x14ac:dyDescent="0.25">
      <c r="A498" s="611">
        <v>5</v>
      </c>
      <c r="C498" s="1640" t="s">
        <v>3978</v>
      </c>
      <c r="D498" s="1641"/>
      <c r="E498" s="1642"/>
      <c r="F498" s="1653"/>
      <c r="G498" s="1692"/>
      <c r="H498" s="1653"/>
      <c r="I498" s="1692"/>
      <c r="J498" s="1653"/>
      <c r="K498" s="1692"/>
      <c r="L498" s="642" t="s">
        <v>3323</v>
      </c>
      <c r="M498" s="642" t="s">
        <v>3323</v>
      </c>
      <c r="N498" s="1654" t="s">
        <v>3327</v>
      </c>
      <c r="O498" s="1691" t="s">
        <v>3979</v>
      </c>
      <c r="P498" s="1643" t="s">
        <v>7721</v>
      </c>
    </row>
    <row r="499" spans="1:16" ht="15" x14ac:dyDescent="0.25">
      <c r="A499" s="611">
        <v>4</v>
      </c>
      <c r="C499" s="1640" t="s">
        <v>3980</v>
      </c>
      <c r="D499" s="1641"/>
      <c r="E499" s="1642"/>
      <c r="F499" s="1653"/>
      <c r="G499" s="1692"/>
      <c r="H499" s="1653"/>
      <c r="I499" s="1692"/>
      <c r="J499" s="1652">
        <v>8</v>
      </c>
      <c r="K499" s="1693" t="s">
        <v>3981</v>
      </c>
      <c r="L499" s="646"/>
      <c r="M499" s="646"/>
      <c r="N499" s="1652"/>
      <c r="O499" s="1693"/>
      <c r="P499" s="1645"/>
    </row>
    <row r="500" spans="1:16" ht="15" x14ac:dyDescent="0.25">
      <c r="A500" s="611">
        <v>5</v>
      </c>
      <c r="C500" s="1640" t="s">
        <v>3982</v>
      </c>
      <c r="D500" s="1641"/>
      <c r="E500" s="1642"/>
      <c r="F500" s="1653"/>
      <c r="G500" s="1692"/>
      <c r="H500" s="1653"/>
      <c r="I500" s="1692"/>
      <c r="J500" s="1653"/>
      <c r="K500" s="1692"/>
      <c r="L500" s="642" t="s">
        <v>3323</v>
      </c>
      <c r="M500" s="642" t="s">
        <v>3323</v>
      </c>
      <c r="N500" s="1654">
        <v>1</v>
      </c>
      <c r="O500" s="1705" t="s">
        <v>3983</v>
      </c>
      <c r="P500" s="1650" t="s">
        <v>7721</v>
      </c>
    </row>
    <row r="501" spans="1:16" ht="15" x14ac:dyDescent="0.25">
      <c r="A501" s="611">
        <v>5</v>
      </c>
      <c r="C501" s="1640" t="s">
        <v>3984</v>
      </c>
      <c r="D501" s="1641"/>
      <c r="E501" s="1642"/>
      <c r="F501" s="1653"/>
      <c r="G501" s="1692"/>
      <c r="H501" s="1653"/>
      <c r="I501" s="1692"/>
      <c r="J501" s="1653"/>
      <c r="K501" s="1692"/>
      <c r="L501" s="646" t="s">
        <v>3323</v>
      </c>
      <c r="M501" s="646" t="s">
        <v>3323</v>
      </c>
      <c r="N501" s="1652">
        <v>2</v>
      </c>
      <c r="O501" s="1706" t="s">
        <v>3985</v>
      </c>
      <c r="P501" s="1651" t="s">
        <v>7721</v>
      </c>
    </row>
    <row r="502" spans="1:16" ht="15" x14ac:dyDescent="0.25">
      <c r="A502" s="611">
        <v>5</v>
      </c>
      <c r="C502" s="1640" t="s">
        <v>3986</v>
      </c>
      <c r="D502" s="1641"/>
      <c r="E502" s="1642"/>
      <c r="F502" s="1653"/>
      <c r="G502" s="1692"/>
      <c r="H502" s="1653"/>
      <c r="I502" s="1692"/>
      <c r="J502" s="1653"/>
      <c r="K502" s="1692"/>
      <c r="L502" s="646" t="s">
        <v>3323</v>
      </c>
      <c r="M502" s="646" t="s">
        <v>3323</v>
      </c>
      <c r="N502" s="1652">
        <v>3</v>
      </c>
      <c r="O502" s="1706" t="s">
        <v>3987</v>
      </c>
      <c r="P502" s="1651" t="s">
        <v>7721</v>
      </c>
    </row>
    <row r="503" spans="1:16" ht="15" x14ac:dyDescent="0.25">
      <c r="A503" s="611">
        <v>5</v>
      </c>
      <c r="C503" s="1640" t="s">
        <v>3988</v>
      </c>
      <c r="D503" s="1641"/>
      <c r="E503" s="1642"/>
      <c r="F503" s="1653"/>
      <c r="G503" s="1692"/>
      <c r="H503" s="1653"/>
      <c r="I503" s="1692"/>
      <c r="J503" s="1653"/>
      <c r="K503" s="1692"/>
      <c r="L503" s="646" t="s">
        <v>3323</v>
      </c>
      <c r="M503" s="646" t="s">
        <v>3323</v>
      </c>
      <c r="N503" s="1652">
        <v>4</v>
      </c>
      <c r="O503" s="1706" t="s">
        <v>3989</v>
      </c>
      <c r="P503" s="1651" t="s">
        <v>7721</v>
      </c>
    </row>
    <row r="504" spans="1:16" ht="15" x14ac:dyDescent="0.25">
      <c r="A504" s="611">
        <v>5</v>
      </c>
      <c r="C504" s="1640" t="s">
        <v>3990</v>
      </c>
      <c r="D504" s="1641"/>
      <c r="E504" s="1642"/>
      <c r="F504" s="1653"/>
      <c r="G504" s="1692"/>
      <c r="H504" s="1653"/>
      <c r="I504" s="1692"/>
      <c r="J504" s="1653"/>
      <c r="K504" s="1692"/>
      <c r="L504" s="646" t="s">
        <v>3323</v>
      </c>
      <c r="M504" s="646" t="s">
        <v>3323</v>
      </c>
      <c r="N504" s="1652">
        <v>5</v>
      </c>
      <c r="O504" s="1706" t="s">
        <v>3991</v>
      </c>
      <c r="P504" s="1651" t="s">
        <v>7721</v>
      </c>
    </row>
    <row r="505" spans="1:16" ht="15" x14ac:dyDescent="0.25">
      <c r="A505" s="611">
        <v>4</v>
      </c>
      <c r="C505" s="1640" t="s">
        <v>3992</v>
      </c>
      <c r="D505" s="1641"/>
      <c r="E505" s="1642"/>
      <c r="F505" s="1653"/>
      <c r="G505" s="1692"/>
      <c r="H505" s="1653"/>
      <c r="I505" s="1692"/>
      <c r="J505" s="1652">
        <v>9</v>
      </c>
      <c r="K505" s="1693" t="s">
        <v>2251</v>
      </c>
      <c r="L505" s="646" t="s">
        <v>3323</v>
      </c>
      <c r="M505" s="646" t="s">
        <v>3323</v>
      </c>
      <c r="N505" s="1652"/>
      <c r="O505" s="1706"/>
      <c r="P505" s="1651" t="s">
        <v>7721</v>
      </c>
    </row>
    <row r="506" spans="1:16" ht="15" x14ac:dyDescent="0.25">
      <c r="A506" s="611">
        <v>4</v>
      </c>
      <c r="C506" s="1640" t="s">
        <v>3993</v>
      </c>
      <c r="D506" s="1641"/>
      <c r="E506" s="1642"/>
      <c r="F506" s="1653"/>
      <c r="G506" s="1692"/>
      <c r="H506" s="1653"/>
      <c r="I506" s="1692"/>
      <c r="J506" s="1652">
        <v>10</v>
      </c>
      <c r="K506" s="1706" t="s">
        <v>2253</v>
      </c>
      <c r="L506" s="646"/>
      <c r="M506" s="646"/>
      <c r="N506" s="1652"/>
      <c r="O506" s="1693"/>
      <c r="P506" s="1645"/>
    </row>
    <row r="507" spans="1:16" ht="15" x14ac:dyDescent="0.25">
      <c r="A507" s="611">
        <v>5</v>
      </c>
      <c r="C507" s="1640" t="s">
        <v>3994</v>
      </c>
      <c r="D507" s="1641"/>
      <c r="E507" s="1642"/>
      <c r="F507" s="1653"/>
      <c r="G507" s="1692"/>
      <c r="H507" s="1653"/>
      <c r="I507" s="1692"/>
      <c r="J507" s="1653"/>
      <c r="K507" s="1692"/>
      <c r="L507" s="642" t="s">
        <v>3323</v>
      </c>
      <c r="M507" s="642" t="s">
        <v>3323</v>
      </c>
      <c r="N507" s="1654">
        <v>1</v>
      </c>
      <c r="O507" s="1705" t="s">
        <v>3995</v>
      </c>
      <c r="P507" s="1650" t="s">
        <v>7721</v>
      </c>
    </row>
    <row r="508" spans="1:16" ht="15" x14ac:dyDescent="0.25">
      <c r="A508" s="611">
        <v>5</v>
      </c>
      <c r="C508" s="1640" t="s">
        <v>3996</v>
      </c>
      <c r="D508" s="1641"/>
      <c r="E508" s="1642"/>
      <c r="F508" s="1653"/>
      <c r="G508" s="1692"/>
      <c r="H508" s="1653"/>
      <c r="I508" s="1692"/>
      <c r="J508" s="1653"/>
      <c r="K508" s="1692"/>
      <c r="L508" s="646" t="s">
        <v>3323</v>
      </c>
      <c r="M508" s="646" t="s">
        <v>3323</v>
      </c>
      <c r="N508" s="1652">
        <v>2</v>
      </c>
      <c r="O508" s="1706" t="s">
        <v>3997</v>
      </c>
      <c r="P508" s="1651" t="s">
        <v>7721</v>
      </c>
    </row>
    <row r="509" spans="1:16" ht="15" x14ac:dyDescent="0.25">
      <c r="A509" s="611">
        <v>5</v>
      </c>
      <c r="C509" s="1640" t="s">
        <v>3998</v>
      </c>
      <c r="D509" s="1641"/>
      <c r="E509" s="1642"/>
      <c r="F509" s="1653"/>
      <c r="G509" s="1692"/>
      <c r="H509" s="1653"/>
      <c r="I509" s="1692"/>
      <c r="J509" s="1653"/>
      <c r="K509" s="1692"/>
      <c r="L509" s="646" t="s">
        <v>3323</v>
      </c>
      <c r="M509" s="646" t="s">
        <v>3323</v>
      </c>
      <c r="N509" s="1652">
        <v>3</v>
      </c>
      <c r="O509" s="1706" t="s">
        <v>3999</v>
      </c>
      <c r="P509" s="1651" t="s">
        <v>7721</v>
      </c>
    </row>
    <row r="510" spans="1:16" ht="15" x14ac:dyDescent="0.25">
      <c r="A510" s="611">
        <v>5</v>
      </c>
      <c r="C510" s="1640" t="s">
        <v>4000</v>
      </c>
      <c r="D510" s="1641"/>
      <c r="E510" s="1642"/>
      <c r="F510" s="1653"/>
      <c r="G510" s="1692"/>
      <c r="H510" s="1653"/>
      <c r="I510" s="1692"/>
      <c r="J510" s="1653"/>
      <c r="K510" s="1692"/>
      <c r="L510" s="646" t="s">
        <v>3323</v>
      </c>
      <c r="M510" s="646" t="s">
        <v>3323</v>
      </c>
      <c r="N510" s="1652">
        <v>4</v>
      </c>
      <c r="O510" s="1706" t="s">
        <v>4001</v>
      </c>
      <c r="P510" s="1651" t="s">
        <v>7721</v>
      </c>
    </row>
    <row r="511" spans="1:16" ht="15" x14ac:dyDescent="0.25">
      <c r="A511" s="611">
        <v>5</v>
      </c>
      <c r="C511" s="1640" t="s">
        <v>4002</v>
      </c>
      <c r="D511" s="1641"/>
      <c r="E511" s="1642"/>
      <c r="F511" s="1653"/>
      <c r="G511" s="1692"/>
      <c r="H511" s="1653"/>
      <c r="I511" s="1692"/>
      <c r="J511" s="1653"/>
      <c r="K511" s="1692"/>
      <c r="L511" s="646" t="s">
        <v>3323</v>
      </c>
      <c r="M511" s="646" t="s">
        <v>3323</v>
      </c>
      <c r="N511" s="1652">
        <v>5</v>
      </c>
      <c r="O511" s="1706" t="s">
        <v>4003</v>
      </c>
      <c r="P511" s="1651" t="s">
        <v>7721</v>
      </c>
    </row>
    <row r="512" spans="1:16" ht="15" x14ac:dyDescent="0.25">
      <c r="A512" s="611">
        <v>5</v>
      </c>
      <c r="C512" s="1640" t="s">
        <v>4004</v>
      </c>
      <c r="D512" s="1641"/>
      <c r="E512" s="1642"/>
      <c r="F512" s="1653"/>
      <c r="G512" s="1692"/>
      <c r="H512" s="1653"/>
      <c r="I512" s="1692"/>
      <c r="J512" s="1653"/>
      <c r="K512" s="1692"/>
      <c r="L512" s="646" t="s">
        <v>3323</v>
      </c>
      <c r="M512" s="646" t="s">
        <v>3323</v>
      </c>
      <c r="N512" s="1652">
        <v>6</v>
      </c>
      <c r="O512" s="1706" t="s">
        <v>4005</v>
      </c>
      <c r="P512" s="1651" t="s">
        <v>7721</v>
      </c>
    </row>
    <row r="513" spans="1:16" ht="15" x14ac:dyDescent="0.25">
      <c r="A513" s="611">
        <v>4</v>
      </c>
      <c r="C513" s="1640" t="s">
        <v>4006</v>
      </c>
      <c r="D513" s="1641"/>
      <c r="E513" s="1642"/>
      <c r="F513" s="1653"/>
      <c r="G513" s="1692"/>
      <c r="H513" s="1653"/>
      <c r="I513" s="1692"/>
      <c r="J513" s="1652">
        <v>11</v>
      </c>
      <c r="K513" s="1693" t="s">
        <v>4007</v>
      </c>
      <c r="L513" s="646"/>
      <c r="M513" s="646"/>
      <c r="N513" s="1652"/>
      <c r="O513" s="1693"/>
      <c r="P513" s="1651"/>
    </row>
    <row r="514" spans="1:16" ht="15" x14ac:dyDescent="0.25">
      <c r="A514" s="611">
        <v>5</v>
      </c>
      <c r="C514" s="1640" t="s">
        <v>4008</v>
      </c>
      <c r="D514" s="1641"/>
      <c r="E514" s="1642"/>
      <c r="F514" s="1653"/>
      <c r="G514" s="1692"/>
      <c r="H514" s="1653"/>
      <c r="I514" s="1692"/>
      <c r="J514" s="1653"/>
      <c r="K514" s="1692"/>
      <c r="L514" s="642" t="s">
        <v>3323</v>
      </c>
      <c r="M514" s="642" t="s">
        <v>3323</v>
      </c>
      <c r="N514" s="1654" t="s">
        <v>3327</v>
      </c>
      <c r="O514" s="1691" t="s">
        <v>4009</v>
      </c>
      <c r="P514" s="1650" t="s">
        <v>7721</v>
      </c>
    </row>
    <row r="515" spans="1:16" ht="15" x14ac:dyDescent="0.25">
      <c r="A515" s="611">
        <v>4</v>
      </c>
      <c r="C515" s="1640" t="s">
        <v>4010</v>
      </c>
      <c r="D515" s="1641"/>
      <c r="E515" s="1642"/>
      <c r="F515" s="1653"/>
      <c r="G515" s="1692"/>
      <c r="H515" s="1653"/>
      <c r="I515" s="1692"/>
      <c r="J515" s="1652">
        <v>12</v>
      </c>
      <c r="K515" s="1706" t="s">
        <v>2255</v>
      </c>
      <c r="L515" s="646" t="s">
        <v>3323</v>
      </c>
      <c r="M515" s="646" t="s">
        <v>3323</v>
      </c>
      <c r="N515" s="1652"/>
      <c r="O515" s="1693"/>
      <c r="P515" s="1645" t="s">
        <v>7721</v>
      </c>
    </row>
    <row r="516" spans="1:16" ht="15" x14ac:dyDescent="0.25">
      <c r="A516" s="611">
        <v>4</v>
      </c>
      <c r="C516" s="1640" t="s">
        <v>4011</v>
      </c>
      <c r="D516" s="1641"/>
      <c r="E516" s="1642"/>
      <c r="F516" s="1653"/>
      <c r="G516" s="1692"/>
      <c r="H516" s="1653"/>
      <c r="I516" s="1692"/>
      <c r="J516" s="1652">
        <v>13</v>
      </c>
      <c r="K516" s="1693" t="s">
        <v>4012</v>
      </c>
      <c r="L516" s="646" t="s">
        <v>3323</v>
      </c>
      <c r="M516" s="646" t="s">
        <v>3323</v>
      </c>
      <c r="N516" s="1652"/>
      <c r="O516" s="1693"/>
      <c r="P516" s="1645" t="s">
        <v>7721</v>
      </c>
    </row>
    <row r="517" spans="1:16" ht="15" x14ac:dyDescent="0.25">
      <c r="A517" s="611">
        <v>4</v>
      </c>
      <c r="C517" s="1640" t="s">
        <v>4013</v>
      </c>
      <c r="D517" s="1641"/>
      <c r="E517" s="1642"/>
      <c r="F517" s="1653"/>
      <c r="G517" s="1692"/>
      <c r="H517" s="1653"/>
      <c r="I517" s="1692"/>
      <c r="J517" s="1652">
        <v>14</v>
      </c>
      <c r="K517" s="1693" t="s">
        <v>4014</v>
      </c>
      <c r="L517" s="646"/>
      <c r="M517" s="646"/>
      <c r="N517" s="1652"/>
      <c r="O517" s="1693"/>
      <c r="P517" s="1645"/>
    </row>
    <row r="518" spans="1:16" ht="15" x14ac:dyDescent="0.25">
      <c r="A518" s="611">
        <v>5</v>
      </c>
      <c r="C518" s="1640" t="s">
        <v>4015</v>
      </c>
      <c r="D518" s="1641"/>
      <c r="E518" s="1642"/>
      <c r="F518" s="1653"/>
      <c r="G518" s="1692"/>
      <c r="H518" s="1653"/>
      <c r="I518" s="1692"/>
      <c r="J518" s="1653"/>
      <c r="K518" s="1692"/>
      <c r="L518" s="642" t="s">
        <v>3323</v>
      </c>
      <c r="M518" s="642" t="s">
        <v>3323</v>
      </c>
      <c r="N518" s="1654">
        <v>1</v>
      </c>
      <c r="O518" s="1705" t="s">
        <v>3960</v>
      </c>
      <c r="P518" s="1643" t="s">
        <v>7721</v>
      </c>
    </row>
    <row r="519" spans="1:16" ht="15" x14ac:dyDescent="0.25">
      <c r="A519" s="611">
        <v>5</v>
      </c>
      <c r="C519" s="1640" t="s">
        <v>4016</v>
      </c>
      <c r="D519" s="1641"/>
      <c r="E519" s="1642"/>
      <c r="F519" s="1653"/>
      <c r="G519" s="1692"/>
      <c r="H519" s="1653"/>
      <c r="I519" s="1692"/>
      <c r="J519" s="1653"/>
      <c r="K519" s="1692"/>
      <c r="L519" s="646" t="s">
        <v>3323</v>
      </c>
      <c r="M519" s="646" t="s">
        <v>3323</v>
      </c>
      <c r="N519" s="1652">
        <v>2</v>
      </c>
      <c r="O519" s="1706" t="s">
        <v>3961</v>
      </c>
      <c r="P519" s="1645" t="s">
        <v>7721</v>
      </c>
    </row>
    <row r="520" spans="1:16" ht="15" x14ac:dyDescent="0.25">
      <c r="A520" s="611">
        <v>3</v>
      </c>
      <c r="C520" s="1640" t="s">
        <v>4017</v>
      </c>
      <c r="D520" s="1641"/>
      <c r="E520" s="1642"/>
      <c r="F520" s="1653"/>
      <c r="G520" s="1692"/>
      <c r="H520" s="1652">
        <v>2</v>
      </c>
      <c r="I520" s="1693" t="s">
        <v>4018</v>
      </c>
      <c r="J520" s="1652"/>
      <c r="K520" s="1693"/>
      <c r="L520" s="646"/>
      <c r="M520" s="646"/>
      <c r="N520" s="1652"/>
      <c r="O520" s="1693"/>
      <c r="P520" s="1645"/>
    </row>
    <row r="521" spans="1:16" ht="15" x14ac:dyDescent="0.25">
      <c r="A521" s="611">
        <v>4</v>
      </c>
      <c r="C521" s="1640" t="s">
        <v>4019</v>
      </c>
      <c r="D521" s="1641"/>
      <c r="E521" s="1642"/>
      <c r="F521" s="1653"/>
      <c r="G521" s="1692"/>
      <c r="H521" s="1653"/>
      <c r="I521" s="1692"/>
      <c r="J521" s="1654">
        <v>1</v>
      </c>
      <c r="K521" s="1705" t="s">
        <v>2260</v>
      </c>
      <c r="L521" s="642" t="s">
        <v>3323</v>
      </c>
      <c r="M521" s="642" t="s">
        <v>3323</v>
      </c>
      <c r="N521" s="1654"/>
      <c r="O521" s="1691"/>
      <c r="P521" s="1643" t="s">
        <v>7721</v>
      </c>
    </row>
    <row r="522" spans="1:16" ht="15" x14ac:dyDescent="0.25">
      <c r="A522" s="611">
        <v>4</v>
      </c>
      <c r="C522" s="1640" t="s">
        <v>4020</v>
      </c>
      <c r="D522" s="1641"/>
      <c r="E522" s="1642"/>
      <c r="F522" s="1653"/>
      <c r="G522" s="1692"/>
      <c r="H522" s="1653"/>
      <c r="I522" s="1692"/>
      <c r="J522" s="1652">
        <v>2</v>
      </c>
      <c r="K522" s="1706" t="s">
        <v>2261</v>
      </c>
      <c r="L522" s="646" t="s">
        <v>3323</v>
      </c>
      <c r="M522" s="646" t="s">
        <v>3323</v>
      </c>
      <c r="N522" s="1652"/>
      <c r="O522" s="1693"/>
      <c r="P522" s="1645" t="s">
        <v>7721</v>
      </c>
    </row>
    <row r="523" spans="1:16" ht="15" x14ac:dyDescent="0.25">
      <c r="A523" s="611">
        <v>4</v>
      </c>
      <c r="C523" s="1640" t="s">
        <v>4021</v>
      </c>
      <c r="D523" s="1641"/>
      <c r="E523" s="1642"/>
      <c r="F523" s="1653"/>
      <c r="G523" s="1692"/>
      <c r="H523" s="1653"/>
      <c r="I523" s="1692"/>
      <c r="J523" s="1652">
        <v>3</v>
      </c>
      <c r="K523" s="1706" t="s">
        <v>2262</v>
      </c>
      <c r="L523" s="646" t="s">
        <v>3323</v>
      </c>
      <c r="M523" s="646" t="s">
        <v>3323</v>
      </c>
      <c r="N523" s="1652"/>
      <c r="O523" s="1693"/>
      <c r="P523" s="1645" t="s">
        <v>7721</v>
      </c>
    </row>
    <row r="524" spans="1:16" ht="15" x14ac:dyDescent="0.25">
      <c r="A524" s="611">
        <v>4</v>
      </c>
      <c r="C524" s="1640" t="s">
        <v>4022</v>
      </c>
      <c r="D524" s="1641"/>
      <c r="E524" s="1642"/>
      <c r="F524" s="1653"/>
      <c r="G524" s="1692"/>
      <c r="H524" s="1653"/>
      <c r="I524" s="1692"/>
      <c r="J524" s="1652">
        <v>4</v>
      </c>
      <c r="K524" s="1693" t="s">
        <v>2263</v>
      </c>
      <c r="L524" s="646" t="s">
        <v>3323</v>
      </c>
      <c r="M524" s="646" t="s">
        <v>3323</v>
      </c>
      <c r="N524" s="1652"/>
      <c r="O524" s="1693"/>
      <c r="P524" s="1645" t="s">
        <v>7721</v>
      </c>
    </row>
    <row r="525" spans="1:16" ht="15" x14ac:dyDescent="0.25">
      <c r="A525" s="611">
        <v>4</v>
      </c>
      <c r="C525" s="1640" t="s">
        <v>4023</v>
      </c>
      <c r="D525" s="1641"/>
      <c r="E525" s="1642"/>
      <c r="F525" s="1653"/>
      <c r="G525" s="1692"/>
      <c r="H525" s="1653"/>
      <c r="I525" s="1692"/>
      <c r="J525" s="1652">
        <v>5</v>
      </c>
      <c r="K525" s="1693" t="s">
        <v>2264</v>
      </c>
      <c r="L525" s="646" t="s">
        <v>3323</v>
      </c>
      <c r="M525" s="646" t="s">
        <v>3323</v>
      </c>
      <c r="N525" s="1652"/>
      <c r="O525" s="1693"/>
      <c r="P525" s="1645" t="s">
        <v>7721</v>
      </c>
    </row>
    <row r="526" spans="1:16" ht="15" x14ac:dyDescent="0.25">
      <c r="A526" s="611">
        <v>4</v>
      </c>
      <c r="C526" s="1640" t="s">
        <v>4024</v>
      </c>
      <c r="D526" s="1641"/>
      <c r="E526" s="1642"/>
      <c r="F526" s="1653"/>
      <c r="G526" s="1692"/>
      <c r="H526" s="1653"/>
      <c r="I526" s="1692"/>
      <c r="J526" s="1652">
        <v>6</v>
      </c>
      <c r="K526" s="1693" t="s">
        <v>2265</v>
      </c>
      <c r="L526" s="646" t="s">
        <v>3323</v>
      </c>
      <c r="M526" s="646" t="s">
        <v>3323</v>
      </c>
      <c r="N526" s="1652"/>
      <c r="O526" s="1693"/>
      <c r="P526" s="1645" t="s">
        <v>7721</v>
      </c>
    </row>
    <row r="527" spans="1:16" ht="15" x14ac:dyDescent="0.25">
      <c r="A527" s="611">
        <v>4</v>
      </c>
      <c r="C527" s="1640" t="s">
        <v>4025</v>
      </c>
      <c r="D527" s="1641"/>
      <c r="E527" s="1642"/>
      <c r="F527" s="1653"/>
      <c r="G527" s="1692"/>
      <c r="H527" s="1653"/>
      <c r="I527" s="1692"/>
      <c r="J527" s="1652">
        <v>7</v>
      </c>
      <c r="K527" s="1706" t="s">
        <v>2246</v>
      </c>
      <c r="L527" s="646" t="s">
        <v>3323</v>
      </c>
      <c r="M527" s="646" t="s">
        <v>3323</v>
      </c>
      <c r="N527" s="1652"/>
      <c r="O527" s="1693"/>
      <c r="P527" s="1645" t="s">
        <v>7721</v>
      </c>
    </row>
    <row r="528" spans="1:16" ht="15" x14ac:dyDescent="0.25">
      <c r="A528" s="611">
        <v>4</v>
      </c>
      <c r="C528" s="1640" t="s">
        <v>4026</v>
      </c>
      <c r="D528" s="1641"/>
      <c r="E528" s="1642"/>
      <c r="F528" s="1653"/>
      <c r="G528" s="1692"/>
      <c r="H528" s="1653"/>
      <c r="I528" s="1692"/>
      <c r="J528" s="1652">
        <v>8</v>
      </c>
      <c r="K528" s="1693" t="s">
        <v>4027</v>
      </c>
      <c r="L528" s="646" t="s">
        <v>3323</v>
      </c>
      <c r="M528" s="646" t="s">
        <v>3323</v>
      </c>
      <c r="N528" s="1652"/>
      <c r="O528" s="1693"/>
      <c r="P528" s="1645" t="s">
        <v>7721</v>
      </c>
    </row>
    <row r="529" spans="1:16" ht="15" x14ac:dyDescent="0.25">
      <c r="A529" s="611">
        <v>4</v>
      </c>
      <c r="C529" s="1640" t="s">
        <v>4028</v>
      </c>
      <c r="D529" s="1641"/>
      <c r="E529" s="1642"/>
      <c r="F529" s="1653"/>
      <c r="G529" s="1692"/>
      <c r="H529" s="1653"/>
      <c r="I529" s="1692"/>
      <c r="J529" s="1652">
        <v>9</v>
      </c>
      <c r="K529" s="1693" t="s">
        <v>4029</v>
      </c>
      <c r="L529" s="646" t="s">
        <v>3323</v>
      </c>
      <c r="M529" s="646" t="s">
        <v>3323</v>
      </c>
      <c r="N529" s="1652"/>
      <c r="O529" s="1693"/>
      <c r="P529" s="1645" t="s">
        <v>7721</v>
      </c>
    </row>
    <row r="530" spans="1:16" ht="15" x14ac:dyDescent="0.25">
      <c r="A530" s="611">
        <v>2</v>
      </c>
      <c r="C530" s="1640" t="s">
        <v>4030</v>
      </c>
      <c r="D530" s="1641"/>
      <c r="E530" s="1644"/>
      <c r="F530" s="1652">
        <v>2</v>
      </c>
      <c r="G530" s="1693" t="s">
        <v>4031</v>
      </c>
      <c r="H530" s="1652"/>
      <c r="I530" s="1693"/>
      <c r="J530" s="1652"/>
      <c r="K530" s="1693"/>
      <c r="L530" s="646"/>
      <c r="M530" s="646"/>
      <c r="N530" s="1652"/>
      <c r="O530" s="1693"/>
      <c r="P530" s="1645"/>
    </row>
    <row r="531" spans="1:16" ht="15" x14ac:dyDescent="0.25">
      <c r="A531" s="611">
        <v>3</v>
      </c>
      <c r="C531" s="1640" t="s">
        <v>4032</v>
      </c>
      <c r="D531" s="1641"/>
      <c r="E531" s="1642"/>
      <c r="F531" s="1653"/>
      <c r="G531" s="1692"/>
      <c r="H531" s="1654">
        <v>1</v>
      </c>
      <c r="I531" s="1691" t="s">
        <v>4033</v>
      </c>
      <c r="J531" s="1654"/>
      <c r="K531" s="1691"/>
      <c r="L531" s="642"/>
      <c r="M531" s="1646"/>
      <c r="N531" s="1654"/>
      <c r="O531" s="1691"/>
      <c r="P531" s="1643"/>
    </row>
    <row r="532" spans="1:16" ht="15" x14ac:dyDescent="0.25">
      <c r="A532" s="611">
        <v>4</v>
      </c>
      <c r="C532" s="1640" t="s">
        <v>4034</v>
      </c>
      <c r="D532" s="1641"/>
      <c r="E532" s="1642"/>
      <c r="F532" s="1653"/>
      <c r="G532" s="1692"/>
      <c r="H532" s="1653"/>
      <c r="I532" s="1692"/>
      <c r="J532" s="1654">
        <v>1</v>
      </c>
      <c r="K532" s="1705" t="s">
        <v>4035</v>
      </c>
      <c r="L532" s="642" t="s">
        <v>3323</v>
      </c>
      <c r="M532" s="642" t="s">
        <v>3323</v>
      </c>
      <c r="N532" s="1654"/>
      <c r="O532" s="1705"/>
      <c r="P532" s="1650" t="s">
        <v>7719</v>
      </c>
    </row>
    <row r="533" spans="1:16" ht="15" x14ac:dyDescent="0.25">
      <c r="A533" s="611">
        <v>4</v>
      </c>
      <c r="C533" s="1640" t="s">
        <v>4036</v>
      </c>
      <c r="D533" s="1641"/>
      <c r="E533" s="1642"/>
      <c r="F533" s="1653"/>
      <c r="G533" s="1692"/>
      <c r="H533" s="1653"/>
      <c r="I533" s="1692"/>
      <c r="J533" s="1652">
        <v>2</v>
      </c>
      <c r="K533" s="1706" t="s">
        <v>4037</v>
      </c>
      <c r="L533" s="646"/>
      <c r="M533" s="646"/>
      <c r="N533" s="1652"/>
      <c r="O533" s="1706"/>
      <c r="P533" s="1651"/>
    </row>
    <row r="534" spans="1:16" ht="15" x14ac:dyDescent="0.25">
      <c r="A534" s="611">
        <v>5</v>
      </c>
      <c r="C534" s="1640" t="s">
        <v>4038</v>
      </c>
      <c r="D534" s="1641"/>
      <c r="E534" s="1642"/>
      <c r="F534" s="1653"/>
      <c r="G534" s="1692"/>
      <c r="H534" s="1653"/>
      <c r="I534" s="1692"/>
      <c r="J534" s="1653"/>
      <c r="K534" s="1707"/>
      <c r="L534" s="642" t="s">
        <v>3323</v>
      </c>
      <c r="M534" s="642" t="s">
        <v>3323</v>
      </c>
      <c r="N534" s="1654">
        <v>1</v>
      </c>
      <c r="O534" s="1705" t="s">
        <v>4039</v>
      </c>
      <c r="P534" s="1650" t="s">
        <v>7719</v>
      </c>
    </row>
    <row r="535" spans="1:16" ht="15" x14ac:dyDescent="0.25">
      <c r="A535" s="611">
        <v>5</v>
      </c>
      <c r="C535" s="1640" t="s">
        <v>4040</v>
      </c>
      <c r="D535" s="1641"/>
      <c r="E535" s="1642"/>
      <c r="F535" s="1653"/>
      <c r="G535" s="1692"/>
      <c r="H535" s="1653"/>
      <c r="I535" s="1692"/>
      <c r="J535" s="1653"/>
      <c r="K535" s="1707"/>
      <c r="L535" s="646" t="s">
        <v>3323</v>
      </c>
      <c r="M535" s="646" t="s">
        <v>3323</v>
      </c>
      <c r="N535" s="1652">
        <v>2</v>
      </c>
      <c r="O535" s="1706" t="s">
        <v>4041</v>
      </c>
      <c r="P535" s="1651" t="s">
        <v>7719</v>
      </c>
    </row>
    <row r="536" spans="1:16" ht="15" x14ac:dyDescent="0.25">
      <c r="A536" s="611">
        <v>4</v>
      </c>
      <c r="C536" s="1640" t="s">
        <v>4042</v>
      </c>
      <c r="D536" s="1641"/>
      <c r="E536" s="1642"/>
      <c r="F536" s="1653"/>
      <c r="G536" s="1692"/>
      <c r="H536" s="1653"/>
      <c r="I536" s="1692"/>
      <c r="J536" s="1652">
        <v>3</v>
      </c>
      <c r="K536" s="1706" t="s">
        <v>4043</v>
      </c>
      <c r="L536" s="646" t="s">
        <v>3323</v>
      </c>
      <c r="M536" s="646" t="s">
        <v>3323</v>
      </c>
      <c r="N536" s="1652"/>
      <c r="O536" s="1706"/>
      <c r="P536" s="1651" t="s">
        <v>7719</v>
      </c>
    </row>
    <row r="537" spans="1:16" ht="15" x14ac:dyDescent="0.25">
      <c r="A537" s="611">
        <v>4</v>
      </c>
      <c r="C537" s="1640" t="s">
        <v>4044</v>
      </c>
      <c r="D537" s="1641"/>
      <c r="E537" s="1642"/>
      <c r="F537" s="1653"/>
      <c r="G537" s="1692"/>
      <c r="H537" s="1653"/>
      <c r="I537" s="1692"/>
      <c r="J537" s="1652">
        <v>4</v>
      </c>
      <c r="K537" s="1706" t="s">
        <v>4045</v>
      </c>
      <c r="L537" s="646" t="s">
        <v>3323</v>
      </c>
      <c r="M537" s="646" t="s">
        <v>3323</v>
      </c>
      <c r="N537" s="1652"/>
      <c r="O537" s="1706"/>
      <c r="P537" s="1651" t="s">
        <v>7719</v>
      </c>
    </row>
    <row r="538" spans="1:16" ht="15" x14ac:dyDescent="0.25">
      <c r="A538" s="611">
        <v>4</v>
      </c>
      <c r="C538" s="1640" t="s">
        <v>4046</v>
      </c>
      <c r="D538" s="1641"/>
      <c r="E538" s="1642"/>
      <c r="F538" s="1653"/>
      <c r="G538" s="1692"/>
      <c r="H538" s="1653"/>
      <c r="I538" s="1692"/>
      <c r="J538" s="1652">
        <v>5</v>
      </c>
      <c r="K538" s="1706" t="s">
        <v>4047</v>
      </c>
      <c r="L538" s="646" t="s">
        <v>3323</v>
      </c>
      <c r="M538" s="646" t="s">
        <v>3323</v>
      </c>
      <c r="N538" s="1652"/>
      <c r="O538" s="1706"/>
      <c r="P538" s="1651" t="s">
        <v>7719</v>
      </c>
    </row>
    <row r="539" spans="1:16" ht="15" x14ac:dyDescent="0.25">
      <c r="A539" s="611">
        <v>4</v>
      </c>
      <c r="C539" s="1640" t="s">
        <v>4048</v>
      </c>
      <c r="D539" s="1641"/>
      <c r="E539" s="1642"/>
      <c r="F539" s="1653"/>
      <c r="G539" s="1692"/>
      <c r="H539" s="1653"/>
      <c r="I539" s="1692"/>
      <c r="J539" s="1652">
        <v>6</v>
      </c>
      <c r="K539" s="1706" t="s">
        <v>4049</v>
      </c>
      <c r="L539" s="646"/>
      <c r="M539" s="646"/>
      <c r="N539" s="1652"/>
      <c r="O539" s="1706"/>
      <c r="P539" s="1651"/>
    </row>
    <row r="540" spans="1:16" ht="15" x14ac:dyDescent="0.25">
      <c r="A540" s="611">
        <v>5</v>
      </c>
      <c r="C540" s="1640" t="s">
        <v>4050</v>
      </c>
      <c r="D540" s="1641"/>
      <c r="E540" s="1642"/>
      <c r="F540" s="1653"/>
      <c r="G540" s="1692"/>
      <c r="H540" s="1653"/>
      <c r="I540" s="1692"/>
      <c r="J540" s="1653"/>
      <c r="K540" s="1707"/>
      <c r="L540" s="642" t="s">
        <v>3323</v>
      </c>
      <c r="M540" s="642" t="s">
        <v>3323</v>
      </c>
      <c r="N540" s="1654">
        <v>1</v>
      </c>
      <c r="O540" s="1705" t="s">
        <v>4051</v>
      </c>
      <c r="P540" s="1650" t="s">
        <v>7719</v>
      </c>
    </row>
    <row r="541" spans="1:16" ht="15" x14ac:dyDescent="0.25">
      <c r="A541" s="611">
        <v>5</v>
      </c>
      <c r="C541" s="1640" t="s">
        <v>4052</v>
      </c>
      <c r="D541" s="1641"/>
      <c r="E541" s="1642"/>
      <c r="F541" s="1653"/>
      <c r="G541" s="1692"/>
      <c r="H541" s="1653"/>
      <c r="I541" s="1692"/>
      <c r="J541" s="1653"/>
      <c r="K541" s="1707"/>
      <c r="L541" s="646" t="s">
        <v>3323</v>
      </c>
      <c r="M541" s="646" t="s">
        <v>3323</v>
      </c>
      <c r="N541" s="1652">
        <v>2</v>
      </c>
      <c r="O541" s="1706" t="s">
        <v>4053</v>
      </c>
      <c r="P541" s="1651" t="s">
        <v>7719</v>
      </c>
    </row>
    <row r="542" spans="1:16" ht="15" x14ac:dyDescent="0.25">
      <c r="A542" s="611">
        <v>4</v>
      </c>
      <c r="C542" s="1640" t="s">
        <v>4054</v>
      </c>
      <c r="D542" s="1641"/>
      <c r="E542" s="1642"/>
      <c r="F542" s="1653"/>
      <c r="G542" s="1692"/>
      <c r="H542" s="1653"/>
      <c r="I542" s="1692"/>
      <c r="J542" s="1652">
        <v>7</v>
      </c>
      <c r="K542" s="1706" t="s">
        <v>4055</v>
      </c>
      <c r="L542" s="646" t="s">
        <v>3323</v>
      </c>
      <c r="M542" s="646" t="s">
        <v>3323</v>
      </c>
      <c r="N542" s="1652"/>
      <c r="O542" s="1706"/>
      <c r="P542" s="1651" t="s">
        <v>7719</v>
      </c>
    </row>
    <row r="543" spans="1:16" ht="15" x14ac:dyDescent="0.25">
      <c r="A543" s="611">
        <v>4</v>
      </c>
      <c r="C543" s="1640" t="s">
        <v>4056</v>
      </c>
      <c r="D543" s="1641"/>
      <c r="E543" s="1642"/>
      <c r="F543" s="1653"/>
      <c r="G543" s="1692"/>
      <c r="H543" s="1653"/>
      <c r="I543" s="1692"/>
      <c r="J543" s="1652">
        <v>8</v>
      </c>
      <c r="K543" s="1706" t="s">
        <v>4057</v>
      </c>
      <c r="L543" s="646" t="s">
        <v>3323</v>
      </c>
      <c r="M543" s="646" t="s">
        <v>3323</v>
      </c>
      <c r="N543" s="1652"/>
      <c r="O543" s="1706"/>
      <c r="P543" s="1651" t="s">
        <v>7719</v>
      </c>
    </row>
    <row r="544" spans="1:16" ht="15" x14ac:dyDescent="0.25">
      <c r="A544" s="611">
        <v>4</v>
      </c>
      <c r="C544" s="1640" t="s">
        <v>4058</v>
      </c>
      <c r="D544" s="1641"/>
      <c r="E544" s="1642"/>
      <c r="F544" s="1653"/>
      <c r="G544" s="1692"/>
      <c r="H544" s="1653"/>
      <c r="I544" s="1692"/>
      <c r="J544" s="1652">
        <v>9</v>
      </c>
      <c r="K544" s="1706" t="s">
        <v>4059</v>
      </c>
      <c r="L544" s="646" t="s">
        <v>3323</v>
      </c>
      <c r="M544" s="646" t="s">
        <v>3323</v>
      </c>
      <c r="N544" s="1652"/>
      <c r="O544" s="1706"/>
      <c r="P544" s="1651" t="s">
        <v>7719</v>
      </c>
    </row>
    <row r="545" spans="1:16" ht="15" x14ac:dyDescent="0.25">
      <c r="A545" s="611">
        <v>4</v>
      </c>
      <c r="C545" s="1640" t="s">
        <v>4060</v>
      </c>
      <c r="D545" s="1641"/>
      <c r="E545" s="1642"/>
      <c r="F545" s="1653"/>
      <c r="G545" s="1692"/>
      <c r="H545" s="1653"/>
      <c r="I545" s="1692"/>
      <c r="J545" s="1652">
        <v>10</v>
      </c>
      <c r="K545" s="1706" t="s">
        <v>4061</v>
      </c>
      <c r="L545" s="646" t="s">
        <v>3323</v>
      </c>
      <c r="M545" s="646" t="s">
        <v>3323</v>
      </c>
      <c r="N545" s="1652"/>
      <c r="O545" s="1706"/>
      <c r="P545" s="1651" t="s">
        <v>7719</v>
      </c>
    </row>
    <row r="546" spans="1:16" ht="15" x14ac:dyDescent="0.25">
      <c r="A546" s="611">
        <v>4</v>
      </c>
      <c r="C546" s="1640" t="s">
        <v>4062</v>
      </c>
      <c r="D546" s="1641"/>
      <c r="E546" s="1642"/>
      <c r="F546" s="1653"/>
      <c r="G546" s="1692"/>
      <c r="H546" s="1653"/>
      <c r="I546" s="1692"/>
      <c r="J546" s="1652">
        <v>11</v>
      </c>
      <c r="K546" s="1706" t="s">
        <v>4063</v>
      </c>
      <c r="L546" s="646" t="s">
        <v>3323</v>
      </c>
      <c r="M546" s="646" t="s">
        <v>3323</v>
      </c>
      <c r="N546" s="1652"/>
      <c r="O546" s="1706"/>
      <c r="P546" s="1651" t="s">
        <v>7719</v>
      </c>
    </row>
    <row r="547" spans="1:16" ht="15" x14ac:dyDescent="0.25">
      <c r="A547" s="611">
        <v>4</v>
      </c>
      <c r="C547" s="1640" t="s">
        <v>4064</v>
      </c>
      <c r="D547" s="1641"/>
      <c r="E547" s="1642"/>
      <c r="F547" s="1653"/>
      <c r="G547" s="1692"/>
      <c r="H547" s="1653"/>
      <c r="I547" s="1692"/>
      <c r="J547" s="1652">
        <v>12</v>
      </c>
      <c r="K547" s="1706" t="s">
        <v>4065</v>
      </c>
      <c r="L547" s="646" t="s">
        <v>3323</v>
      </c>
      <c r="M547" s="646" t="s">
        <v>3323</v>
      </c>
      <c r="N547" s="1652"/>
      <c r="O547" s="1706"/>
      <c r="P547" s="1651" t="s">
        <v>7719</v>
      </c>
    </row>
    <row r="548" spans="1:16" ht="15" x14ac:dyDescent="0.25">
      <c r="A548" s="611">
        <v>4</v>
      </c>
      <c r="C548" s="1640" t="s">
        <v>4066</v>
      </c>
      <c r="D548" s="1641"/>
      <c r="E548" s="1642"/>
      <c r="F548" s="1653"/>
      <c r="G548" s="1692"/>
      <c r="H548" s="1653"/>
      <c r="I548" s="1692"/>
      <c r="J548" s="1652">
        <v>13</v>
      </c>
      <c r="K548" s="1706" t="s">
        <v>4067</v>
      </c>
      <c r="L548" s="646" t="s">
        <v>3323</v>
      </c>
      <c r="M548" s="646" t="s">
        <v>3323</v>
      </c>
      <c r="N548" s="1652"/>
      <c r="O548" s="1706"/>
      <c r="P548" s="1651" t="s">
        <v>7719</v>
      </c>
    </row>
    <row r="549" spans="1:16" ht="15" x14ac:dyDescent="0.25">
      <c r="A549" s="611">
        <v>4</v>
      </c>
      <c r="C549" s="1640" t="s">
        <v>4068</v>
      </c>
      <c r="D549" s="1641"/>
      <c r="E549" s="1642"/>
      <c r="F549" s="1653"/>
      <c r="G549" s="1692"/>
      <c r="H549" s="1653"/>
      <c r="I549" s="1692"/>
      <c r="J549" s="1652">
        <v>14</v>
      </c>
      <c r="K549" s="1706" t="s">
        <v>4069</v>
      </c>
      <c r="L549" s="646"/>
      <c r="M549" s="646"/>
      <c r="N549" s="1652"/>
      <c r="O549" s="1706"/>
      <c r="P549" s="1651"/>
    </row>
    <row r="550" spans="1:16" ht="15" x14ac:dyDescent="0.25">
      <c r="A550" s="611">
        <v>5</v>
      </c>
      <c r="C550" s="1640" t="s">
        <v>4070</v>
      </c>
      <c r="D550" s="1641"/>
      <c r="E550" s="1642"/>
      <c r="F550" s="1653"/>
      <c r="G550" s="1692"/>
      <c r="H550" s="1653"/>
      <c r="I550" s="1692"/>
      <c r="J550" s="1653"/>
      <c r="K550" s="1707"/>
      <c r="L550" s="642" t="s">
        <v>3323</v>
      </c>
      <c r="M550" s="642" t="s">
        <v>3323</v>
      </c>
      <c r="N550" s="1654">
        <v>1</v>
      </c>
      <c r="O550" s="1705" t="s">
        <v>4071</v>
      </c>
      <c r="P550" s="1650" t="s">
        <v>7719</v>
      </c>
    </row>
    <row r="551" spans="1:16" ht="15" x14ac:dyDescent="0.25">
      <c r="A551" s="611">
        <v>5</v>
      </c>
      <c r="C551" s="1640" t="s">
        <v>4072</v>
      </c>
      <c r="D551" s="1641"/>
      <c r="E551" s="1642"/>
      <c r="F551" s="1653"/>
      <c r="G551" s="1692"/>
      <c r="H551" s="1653"/>
      <c r="I551" s="1692"/>
      <c r="J551" s="1653"/>
      <c r="K551" s="1707"/>
      <c r="L551" s="646" t="s">
        <v>3323</v>
      </c>
      <c r="M551" s="646" t="s">
        <v>3323</v>
      </c>
      <c r="N551" s="1652">
        <v>2</v>
      </c>
      <c r="O551" s="1706" t="s">
        <v>4073</v>
      </c>
      <c r="P551" s="1651" t="s">
        <v>7719</v>
      </c>
    </row>
    <row r="552" spans="1:16" ht="15" x14ac:dyDescent="0.25">
      <c r="A552" s="611">
        <v>5</v>
      </c>
      <c r="C552" s="1640" t="s">
        <v>4074</v>
      </c>
      <c r="D552" s="1641"/>
      <c r="E552" s="1642"/>
      <c r="F552" s="1653"/>
      <c r="G552" s="1692"/>
      <c r="H552" s="1653"/>
      <c r="I552" s="1692"/>
      <c r="J552" s="1653"/>
      <c r="K552" s="1707"/>
      <c r="L552" s="646" t="s">
        <v>3323</v>
      </c>
      <c r="M552" s="646" t="s">
        <v>3323</v>
      </c>
      <c r="N552" s="1652">
        <v>3</v>
      </c>
      <c r="O552" s="1706" t="s">
        <v>4075</v>
      </c>
      <c r="P552" s="1651" t="s">
        <v>7719</v>
      </c>
    </row>
    <row r="553" spans="1:16" ht="15" x14ac:dyDescent="0.25">
      <c r="A553" s="611">
        <v>5</v>
      </c>
      <c r="C553" s="1640" t="s">
        <v>4076</v>
      </c>
      <c r="D553" s="1641"/>
      <c r="E553" s="1642"/>
      <c r="F553" s="1653"/>
      <c r="G553" s="1692"/>
      <c r="H553" s="1653"/>
      <c r="I553" s="1692"/>
      <c r="J553" s="1653"/>
      <c r="K553" s="1707"/>
      <c r="L553" s="646" t="s">
        <v>3323</v>
      </c>
      <c r="M553" s="646" t="s">
        <v>3323</v>
      </c>
      <c r="N553" s="1652">
        <v>4</v>
      </c>
      <c r="O553" s="1706" t="s">
        <v>4077</v>
      </c>
      <c r="P553" s="1651" t="s">
        <v>7719</v>
      </c>
    </row>
    <row r="554" spans="1:16" ht="15" x14ac:dyDescent="0.25">
      <c r="A554" s="611">
        <v>4</v>
      </c>
      <c r="C554" s="1640" t="s">
        <v>4078</v>
      </c>
      <c r="D554" s="1641"/>
      <c r="E554" s="1642"/>
      <c r="F554" s="1653"/>
      <c r="G554" s="1692"/>
      <c r="H554" s="1653"/>
      <c r="I554" s="1692"/>
      <c r="J554" s="1652">
        <v>15</v>
      </c>
      <c r="K554" s="1706" t="s">
        <v>4079</v>
      </c>
      <c r="L554" s="646" t="s">
        <v>3323</v>
      </c>
      <c r="M554" s="646" t="s">
        <v>3323</v>
      </c>
      <c r="N554" s="1652"/>
      <c r="O554" s="1706"/>
      <c r="P554" s="1651" t="s">
        <v>7719</v>
      </c>
    </row>
    <row r="555" spans="1:16" ht="15" x14ac:dyDescent="0.25">
      <c r="A555" s="611">
        <v>4</v>
      </c>
      <c r="C555" s="1640" t="s">
        <v>4080</v>
      </c>
      <c r="D555" s="1641"/>
      <c r="E555" s="1642"/>
      <c r="F555" s="1653"/>
      <c r="G555" s="1692"/>
      <c r="H555" s="1653"/>
      <c r="I555" s="1692"/>
      <c r="J555" s="1652">
        <v>16</v>
      </c>
      <c r="K555" s="1706" t="s">
        <v>4081</v>
      </c>
      <c r="L555" s="646" t="s">
        <v>3323</v>
      </c>
      <c r="M555" s="646" t="s">
        <v>3323</v>
      </c>
      <c r="N555" s="1652"/>
      <c r="O555" s="1706"/>
      <c r="P555" s="1651" t="s">
        <v>7719</v>
      </c>
    </row>
    <row r="556" spans="1:16" ht="15" x14ac:dyDescent="0.25">
      <c r="A556" s="611">
        <v>4</v>
      </c>
      <c r="C556" s="1640" t="s">
        <v>4082</v>
      </c>
      <c r="D556" s="1641"/>
      <c r="E556" s="1642"/>
      <c r="F556" s="1653"/>
      <c r="G556" s="1692"/>
      <c r="H556" s="1653"/>
      <c r="I556" s="1692"/>
      <c r="J556" s="1652">
        <v>17</v>
      </c>
      <c r="K556" s="1706" t="s">
        <v>3895</v>
      </c>
      <c r="L556" s="646" t="s">
        <v>3323</v>
      </c>
      <c r="M556" s="646" t="s">
        <v>3323</v>
      </c>
      <c r="N556" s="1652"/>
      <c r="O556" s="1706"/>
      <c r="P556" s="1651" t="s">
        <v>7719</v>
      </c>
    </row>
    <row r="557" spans="1:16" ht="15" x14ac:dyDescent="0.25">
      <c r="A557" s="611">
        <v>4</v>
      </c>
      <c r="C557" s="1640" t="s">
        <v>4083</v>
      </c>
      <c r="D557" s="1641"/>
      <c r="E557" s="1642"/>
      <c r="F557" s="1653"/>
      <c r="G557" s="1692"/>
      <c r="H557" s="1653"/>
      <c r="I557" s="1692"/>
      <c r="J557" s="1652">
        <v>18</v>
      </c>
      <c r="K557" s="1706" t="s">
        <v>4084</v>
      </c>
      <c r="L557" s="646"/>
      <c r="M557" s="646"/>
      <c r="N557" s="1652"/>
      <c r="O557" s="1706"/>
      <c r="P557" s="1651"/>
    </row>
    <row r="558" spans="1:16" ht="15" x14ac:dyDescent="0.25">
      <c r="A558" s="611">
        <v>5</v>
      </c>
      <c r="C558" s="1640" t="s">
        <v>4085</v>
      </c>
      <c r="D558" s="1641"/>
      <c r="E558" s="1642"/>
      <c r="F558" s="1653"/>
      <c r="G558" s="1692"/>
      <c r="H558" s="1653"/>
      <c r="I558" s="1692"/>
      <c r="J558" s="1653"/>
      <c r="K558" s="1707"/>
      <c r="L558" s="642" t="s">
        <v>3323</v>
      </c>
      <c r="M558" s="642" t="s">
        <v>3323</v>
      </c>
      <c r="N558" s="1654">
        <v>1</v>
      </c>
      <c r="O558" s="1705" t="s">
        <v>4086</v>
      </c>
      <c r="P558" s="1650" t="s">
        <v>7719</v>
      </c>
    </row>
    <row r="559" spans="1:16" ht="15" x14ac:dyDescent="0.25">
      <c r="A559" s="611">
        <v>5</v>
      </c>
      <c r="C559" s="1640" t="s">
        <v>4087</v>
      </c>
      <c r="D559" s="1641"/>
      <c r="E559" s="1642"/>
      <c r="F559" s="1653"/>
      <c r="G559" s="1692"/>
      <c r="H559" s="1653"/>
      <c r="I559" s="1692"/>
      <c r="J559" s="1653"/>
      <c r="K559" s="1707"/>
      <c r="L559" s="646" t="s">
        <v>3323</v>
      </c>
      <c r="M559" s="646" t="s">
        <v>3323</v>
      </c>
      <c r="N559" s="1652">
        <v>2</v>
      </c>
      <c r="O559" s="1706" t="s">
        <v>4088</v>
      </c>
      <c r="P559" s="1651" t="s">
        <v>7719</v>
      </c>
    </row>
    <row r="560" spans="1:16" ht="15" x14ac:dyDescent="0.25">
      <c r="A560" s="611">
        <v>4</v>
      </c>
      <c r="C560" s="1640" t="s">
        <v>4089</v>
      </c>
      <c r="D560" s="1641"/>
      <c r="E560" s="1642"/>
      <c r="F560" s="1653"/>
      <c r="G560" s="1692"/>
      <c r="H560" s="1653"/>
      <c r="I560" s="1692"/>
      <c r="J560" s="1652">
        <v>19</v>
      </c>
      <c r="K560" s="1706" t="s">
        <v>4090</v>
      </c>
      <c r="L560" s="646"/>
      <c r="M560" s="646"/>
      <c r="N560" s="1652"/>
      <c r="O560" s="1706"/>
      <c r="P560" s="1651"/>
    </row>
    <row r="561" spans="1:16" ht="15" x14ac:dyDescent="0.25">
      <c r="A561" s="611">
        <v>5</v>
      </c>
      <c r="C561" s="1640" t="s">
        <v>4091</v>
      </c>
      <c r="D561" s="1641"/>
      <c r="E561" s="1642"/>
      <c r="F561" s="1653"/>
      <c r="G561" s="1692"/>
      <c r="H561" s="1653"/>
      <c r="I561" s="1692"/>
      <c r="J561" s="1653"/>
      <c r="K561" s="1707"/>
      <c r="L561" s="642" t="s">
        <v>3323</v>
      </c>
      <c r="M561" s="642" t="s">
        <v>3323</v>
      </c>
      <c r="N561" s="1654">
        <v>1</v>
      </c>
      <c r="O561" s="1705" t="s">
        <v>4092</v>
      </c>
      <c r="P561" s="1650" t="s">
        <v>7719</v>
      </c>
    </row>
    <row r="562" spans="1:16" ht="15" x14ac:dyDescent="0.25">
      <c r="A562" s="611">
        <v>5</v>
      </c>
      <c r="C562" s="1640" t="s">
        <v>4093</v>
      </c>
      <c r="D562" s="1641"/>
      <c r="E562" s="1642"/>
      <c r="F562" s="1653"/>
      <c r="G562" s="1692"/>
      <c r="H562" s="1653"/>
      <c r="I562" s="1692"/>
      <c r="J562" s="1653"/>
      <c r="K562" s="1707"/>
      <c r="L562" s="646" t="s">
        <v>3323</v>
      </c>
      <c r="M562" s="646" t="s">
        <v>3323</v>
      </c>
      <c r="N562" s="1652">
        <v>2</v>
      </c>
      <c r="O562" s="1706" t="s">
        <v>4094</v>
      </c>
      <c r="P562" s="1651" t="s">
        <v>7719</v>
      </c>
    </row>
    <row r="563" spans="1:16" ht="15" x14ac:dyDescent="0.25">
      <c r="A563" s="611">
        <v>4</v>
      </c>
      <c r="C563" s="1640" t="s">
        <v>4095</v>
      </c>
      <c r="D563" s="1641"/>
      <c r="E563" s="1642"/>
      <c r="F563" s="1653"/>
      <c r="G563" s="1692"/>
      <c r="H563" s="1653"/>
      <c r="I563" s="1692"/>
      <c r="J563" s="1652">
        <v>20</v>
      </c>
      <c r="K563" s="1706" t="s">
        <v>4096</v>
      </c>
      <c r="L563" s="646"/>
      <c r="M563" s="646"/>
      <c r="N563" s="1652"/>
      <c r="O563" s="1706"/>
      <c r="P563" s="1651"/>
    </row>
    <row r="564" spans="1:16" ht="15" x14ac:dyDescent="0.25">
      <c r="A564" s="611">
        <v>5</v>
      </c>
      <c r="C564" s="1640" t="s">
        <v>4097</v>
      </c>
      <c r="D564" s="1641"/>
      <c r="E564" s="1642"/>
      <c r="F564" s="1653"/>
      <c r="G564" s="1692"/>
      <c r="H564" s="1653"/>
      <c r="I564" s="1692"/>
      <c r="J564" s="1653"/>
      <c r="K564" s="1707"/>
      <c r="L564" s="642" t="s">
        <v>3323</v>
      </c>
      <c r="M564" s="642" t="s">
        <v>3323</v>
      </c>
      <c r="N564" s="1654">
        <v>1</v>
      </c>
      <c r="O564" s="1705" t="s">
        <v>4098</v>
      </c>
      <c r="P564" s="1650" t="s">
        <v>7719</v>
      </c>
    </row>
    <row r="565" spans="1:16" ht="15" x14ac:dyDescent="0.25">
      <c r="A565" s="611">
        <v>5</v>
      </c>
      <c r="C565" s="1640" t="s">
        <v>4099</v>
      </c>
      <c r="D565" s="1641"/>
      <c r="E565" s="1642"/>
      <c r="F565" s="1653"/>
      <c r="G565" s="1692"/>
      <c r="H565" s="1653"/>
      <c r="I565" s="1692"/>
      <c r="J565" s="1653"/>
      <c r="K565" s="1707"/>
      <c r="L565" s="646" t="s">
        <v>3323</v>
      </c>
      <c r="M565" s="646" t="s">
        <v>3323</v>
      </c>
      <c r="N565" s="1652">
        <v>2</v>
      </c>
      <c r="O565" s="1706" t="s">
        <v>4100</v>
      </c>
      <c r="P565" s="1651" t="s">
        <v>7719</v>
      </c>
    </row>
    <row r="566" spans="1:16" ht="15" x14ac:dyDescent="0.25">
      <c r="A566" s="611">
        <v>4</v>
      </c>
      <c r="C566" s="1640" t="s">
        <v>4101</v>
      </c>
      <c r="D566" s="1641"/>
      <c r="E566" s="1642"/>
      <c r="F566" s="1653"/>
      <c r="G566" s="1692"/>
      <c r="H566" s="1653"/>
      <c r="I566" s="1692"/>
      <c r="J566" s="1652">
        <v>21</v>
      </c>
      <c r="K566" s="1706" t="s">
        <v>4102</v>
      </c>
      <c r="L566" s="646" t="s">
        <v>3323</v>
      </c>
      <c r="M566" s="646" t="s">
        <v>3323</v>
      </c>
      <c r="N566" s="1652"/>
      <c r="O566" s="1706"/>
      <c r="P566" s="1651" t="s">
        <v>7719</v>
      </c>
    </row>
    <row r="567" spans="1:16" ht="15" x14ac:dyDescent="0.25">
      <c r="A567" s="611">
        <v>4</v>
      </c>
      <c r="C567" s="1640" t="s">
        <v>4103</v>
      </c>
      <c r="D567" s="1641"/>
      <c r="E567" s="1642"/>
      <c r="F567" s="1653"/>
      <c r="G567" s="1692"/>
      <c r="H567" s="1653"/>
      <c r="I567" s="1692"/>
      <c r="J567" s="1652">
        <v>22</v>
      </c>
      <c r="K567" s="1706" t="s">
        <v>4104</v>
      </c>
      <c r="L567" s="646"/>
      <c r="M567" s="646"/>
      <c r="N567" s="1652"/>
      <c r="O567" s="1706"/>
      <c r="P567" s="1651"/>
    </row>
    <row r="568" spans="1:16" ht="15" x14ac:dyDescent="0.25">
      <c r="A568" s="611">
        <v>5</v>
      </c>
      <c r="C568" s="1640" t="s">
        <v>4105</v>
      </c>
      <c r="D568" s="1641"/>
      <c r="E568" s="1642"/>
      <c r="F568" s="1653"/>
      <c r="G568" s="1692"/>
      <c r="H568" s="1653"/>
      <c r="I568" s="1692"/>
      <c r="J568" s="1653"/>
      <c r="K568" s="1707"/>
      <c r="L568" s="642" t="s">
        <v>3323</v>
      </c>
      <c r="M568" s="642" t="s">
        <v>3323</v>
      </c>
      <c r="N568" s="1654">
        <v>1</v>
      </c>
      <c r="O568" s="1705" t="s">
        <v>4106</v>
      </c>
      <c r="P568" s="1650" t="s">
        <v>7719</v>
      </c>
    </row>
    <row r="569" spans="1:16" ht="15" x14ac:dyDescent="0.25">
      <c r="A569" s="611">
        <v>5</v>
      </c>
      <c r="C569" s="1640" t="s">
        <v>4107</v>
      </c>
      <c r="D569" s="1641"/>
      <c r="E569" s="1642"/>
      <c r="F569" s="1653"/>
      <c r="G569" s="1692"/>
      <c r="H569" s="1653"/>
      <c r="I569" s="1692"/>
      <c r="J569" s="1653"/>
      <c r="K569" s="1707"/>
      <c r="L569" s="646" t="s">
        <v>3323</v>
      </c>
      <c r="M569" s="646" t="s">
        <v>3323</v>
      </c>
      <c r="N569" s="1652">
        <v>2</v>
      </c>
      <c r="O569" s="1706" t="s">
        <v>4108</v>
      </c>
      <c r="P569" s="1651" t="s">
        <v>7719</v>
      </c>
    </row>
    <row r="570" spans="1:16" ht="15" x14ac:dyDescent="0.25">
      <c r="A570" s="611">
        <v>4</v>
      </c>
      <c r="C570" s="1640" t="s">
        <v>4109</v>
      </c>
      <c r="D570" s="1641"/>
      <c r="E570" s="1642"/>
      <c r="F570" s="1653"/>
      <c r="G570" s="1692"/>
      <c r="H570" s="1653"/>
      <c r="I570" s="1692"/>
      <c r="J570" s="1652">
        <v>23</v>
      </c>
      <c r="K570" s="1706" t="s">
        <v>4110</v>
      </c>
      <c r="L570" s="646" t="s">
        <v>3323</v>
      </c>
      <c r="M570" s="646" t="s">
        <v>3323</v>
      </c>
      <c r="N570" s="1652"/>
      <c r="O570" s="1706"/>
      <c r="P570" s="1651" t="s">
        <v>7719</v>
      </c>
    </row>
    <row r="571" spans="1:16" ht="15" x14ac:dyDescent="0.25">
      <c r="A571" s="611">
        <v>4</v>
      </c>
      <c r="C571" s="1640" t="s">
        <v>4111</v>
      </c>
      <c r="D571" s="1641"/>
      <c r="E571" s="1642"/>
      <c r="F571" s="1653"/>
      <c r="G571" s="1692"/>
      <c r="H571" s="1653"/>
      <c r="I571" s="1692"/>
      <c r="J571" s="1652">
        <v>24</v>
      </c>
      <c r="K571" s="1706" t="s">
        <v>4112</v>
      </c>
      <c r="L571" s="646" t="s">
        <v>3323</v>
      </c>
      <c r="M571" s="646" t="s">
        <v>3323</v>
      </c>
      <c r="N571" s="1652"/>
      <c r="O571" s="1706"/>
      <c r="P571" s="1651" t="s">
        <v>7719</v>
      </c>
    </row>
    <row r="572" spans="1:16" ht="15" x14ac:dyDescent="0.25">
      <c r="A572" s="611">
        <v>4</v>
      </c>
      <c r="C572" s="1640" t="s">
        <v>4113</v>
      </c>
      <c r="D572" s="1641"/>
      <c r="E572" s="1642"/>
      <c r="F572" s="1653"/>
      <c r="G572" s="1692"/>
      <c r="H572" s="1653"/>
      <c r="I572" s="1692"/>
      <c r="J572" s="1652">
        <v>25</v>
      </c>
      <c r="K572" s="1706" t="s">
        <v>4114</v>
      </c>
      <c r="L572" s="646"/>
      <c r="M572" s="646"/>
      <c r="N572" s="1652"/>
      <c r="O572" s="1706"/>
      <c r="P572" s="1651"/>
    </row>
    <row r="573" spans="1:16" ht="15" x14ac:dyDescent="0.25">
      <c r="A573" s="611">
        <v>5</v>
      </c>
      <c r="C573" s="1640" t="s">
        <v>4115</v>
      </c>
      <c r="D573" s="1641"/>
      <c r="E573" s="1642"/>
      <c r="F573" s="1653"/>
      <c r="G573" s="1692"/>
      <c r="H573" s="1653"/>
      <c r="I573" s="1692"/>
      <c r="J573" s="1653"/>
      <c r="K573" s="1707"/>
      <c r="L573" s="642" t="s">
        <v>3323</v>
      </c>
      <c r="M573" s="642" t="s">
        <v>3323</v>
      </c>
      <c r="N573" s="1654">
        <v>1</v>
      </c>
      <c r="O573" s="1705" t="s">
        <v>4116</v>
      </c>
      <c r="P573" s="1650" t="s">
        <v>7719</v>
      </c>
    </row>
    <row r="574" spans="1:16" ht="15" x14ac:dyDescent="0.25">
      <c r="A574" s="611">
        <v>5</v>
      </c>
      <c r="C574" s="1640" t="s">
        <v>4117</v>
      </c>
      <c r="D574" s="1641"/>
      <c r="E574" s="1642"/>
      <c r="F574" s="1653"/>
      <c r="G574" s="1692"/>
      <c r="H574" s="1653"/>
      <c r="I574" s="1692"/>
      <c r="J574" s="1653"/>
      <c r="K574" s="1707"/>
      <c r="L574" s="646" t="s">
        <v>3323</v>
      </c>
      <c r="M574" s="646" t="s">
        <v>3323</v>
      </c>
      <c r="N574" s="1652">
        <v>2</v>
      </c>
      <c r="O574" s="1706" t="s">
        <v>4118</v>
      </c>
      <c r="P574" s="1651" t="s">
        <v>7719</v>
      </c>
    </row>
    <row r="575" spans="1:16" ht="15" x14ac:dyDescent="0.25">
      <c r="A575" s="611">
        <v>4</v>
      </c>
      <c r="C575" s="1640" t="s">
        <v>4119</v>
      </c>
      <c r="D575" s="1641"/>
      <c r="E575" s="1642"/>
      <c r="F575" s="1653"/>
      <c r="G575" s="1692"/>
      <c r="H575" s="1653"/>
      <c r="I575" s="1692"/>
      <c r="J575" s="1652">
        <v>26</v>
      </c>
      <c r="K575" s="1706" t="s">
        <v>4120</v>
      </c>
      <c r="L575" s="646"/>
      <c r="M575" s="646"/>
      <c r="N575" s="1652"/>
      <c r="O575" s="1706"/>
      <c r="P575" s="1651"/>
    </row>
    <row r="576" spans="1:16" ht="15" x14ac:dyDescent="0.25">
      <c r="A576" s="611">
        <v>5</v>
      </c>
      <c r="C576" s="1640" t="s">
        <v>4121</v>
      </c>
      <c r="D576" s="1641"/>
      <c r="E576" s="1642"/>
      <c r="F576" s="1653"/>
      <c r="G576" s="1692"/>
      <c r="H576" s="1653"/>
      <c r="I576" s="1692"/>
      <c r="J576" s="1653"/>
      <c r="K576" s="1707"/>
      <c r="L576" s="642" t="s">
        <v>3323</v>
      </c>
      <c r="M576" s="642" t="s">
        <v>3323</v>
      </c>
      <c r="N576" s="1654">
        <v>1</v>
      </c>
      <c r="O576" s="1705" t="s">
        <v>4122</v>
      </c>
      <c r="P576" s="1650" t="s">
        <v>7719</v>
      </c>
    </row>
    <row r="577" spans="1:16" ht="15" x14ac:dyDescent="0.25">
      <c r="A577" s="611">
        <v>5</v>
      </c>
      <c r="C577" s="1640" t="s">
        <v>4123</v>
      </c>
      <c r="D577" s="1641"/>
      <c r="E577" s="1642"/>
      <c r="F577" s="1653"/>
      <c r="G577" s="1692"/>
      <c r="H577" s="1653"/>
      <c r="I577" s="1692"/>
      <c r="J577" s="1653"/>
      <c r="K577" s="1707"/>
      <c r="L577" s="646" t="s">
        <v>3323</v>
      </c>
      <c r="M577" s="646" t="s">
        <v>3323</v>
      </c>
      <c r="N577" s="1652">
        <v>2</v>
      </c>
      <c r="O577" s="1706" t="s">
        <v>4124</v>
      </c>
      <c r="P577" s="1651" t="s">
        <v>7719</v>
      </c>
    </row>
    <row r="578" spans="1:16" ht="15" x14ac:dyDescent="0.25">
      <c r="A578" s="611">
        <v>4</v>
      </c>
      <c r="C578" s="1640" t="s">
        <v>4125</v>
      </c>
      <c r="D578" s="1641"/>
      <c r="E578" s="1642"/>
      <c r="F578" s="1653"/>
      <c r="G578" s="1692"/>
      <c r="H578" s="1653"/>
      <c r="I578" s="1692"/>
      <c r="J578" s="1652">
        <v>27</v>
      </c>
      <c r="K578" s="1706" t="s">
        <v>4126</v>
      </c>
      <c r="L578" s="646"/>
      <c r="M578" s="646"/>
      <c r="N578" s="1652"/>
      <c r="O578" s="1706"/>
      <c r="P578" s="1651"/>
    </row>
    <row r="579" spans="1:16" ht="15" x14ac:dyDescent="0.25">
      <c r="A579" s="611">
        <v>5</v>
      </c>
      <c r="C579" s="1640" t="s">
        <v>4127</v>
      </c>
      <c r="D579" s="1641"/>
      <c r="E579" s="1642"/>
      <c r="F579" s="1653"/>
      <c r="G579" s="1692"/>
      <c r="H579" s="1653"/>
      <c r="I579" s="1692"/>
      <c r="J579" s="1653"/>
      <c r="K579" s="1707"/>
      <c r="L579" s="642" t="s">
        <v>3323</v>
      </c>
      <c r="M579" s="642" t="s">
        <v>3323</v>
      </c>
      <c r="N579" s="1654">
        <v>1</v>
      </c>
      <c r="O579" s="1705" t="s">
        <v>4128</v>
      </c>
      <c r="P579" s="1650" t="s">
        <v>7719</v>
      </c>
    </row>
    <row r="580" spans="1:16" ht="15" x14ac:dyDescent="0.25">
      <c r="A580" s="611">
        <v>5</v>
      </c>
      <c r="C580" s="1640" t="s">
        <v>4129</v>
      </c>
      <c r="D580" s="1641"/>
      <c r="E580" s="1642"/>
      <c r="F580" s="1653"/>
      <c r="G580" s="1692"/>
      <c r="H580" s="1653"/>
      <c r="I580" s="1692"/>
      <c r="J580" s="1653"/>
      <c r="K580" s="1707"/>
      <c r="L580" s="646" t="s">
        <v>3323</v>
      </c>
      <c r="M580" s="646" t="s">
        <v>3323</v>
      </c>
      <c r="N580" s="1652">
        <v>2</v>
      </c>
      <c r="O580" s="1706" t="s">
        <v>4130</v>
      </c>
      <c r="P580" s="1651" t="s">
        <v>7719</v>
      </c>
    </row>
    <row r="581" spans="1:16" ht="15" x14ac:dyDescent="0.25">
      <c r="A581" s="611">
        <v>4</v>
      </c>
      <c r="C581" s="1640" t="s">
        <v>4131</v>
      </c>
      <c r="D581" s="1641"/>
      <c r="E581" s="1642"/>
      <c r="F581" s="1653"/>
      <c r="G581" s="1692"/>
      <c r="H581" s="1653"/>
      <c r="I581" s="1692"/>
      <c r="J581" s="1652">
        <v>28</v>
      </c>
      <c r="K581" s="1706" t="s">
        <v>4132</v>
      </c>
      <c r="L581" s="646"/>
      <c r="M581" s="646"/>
      <c r="N581" s="1652"/>
      <c r="O581" s="1706"/>
      <c r="P581" s="1651"/>
    </row>
    <row r="582" spans="1:16" ht="15" x14ac:dyDescent="0.25">
      <c r="A582" s="611">
        <v>5</v>
      </c>
      <c r="C582" s="1640" t="s">
        <v>4133</v>
      </c>
      <c r="D582" s="1641"/>
      <c r="E582" s="1642"/>
      <c r="F582" s="1653"/>
      <c r="G582" s="1692"/>
      <c r="H582" s="1653"/>
      <c r="I582" s="1692"/>
      <c r="J582" s="1653"/>
      <c r="K582" s="1707"/>
      <c r="L582" s="642" t="s">
        <v>3323</v>
      </c>
      <c r="M582" s="642" t="s">
        <v>3323</v>
      </c>
      <c r="N582" s="1654">
        <v>1</v>
      </c>
      <c r="O582" s="1705" t="s">
        <v>4134</v>
      </c>
      <c r="P582" s="1650" t="s">
        <v>7719</v>
      </c>
    </row>
    <row r="583" spans="1:16" ht="15" x14ac:dyDescent="0.25">
      <c r="A583" s="611">
        <v>5</v>
      </c>
      <c r="C583" s="1640" t="s">
        <v>4135</v>
      </c>
      <c r="D583" s="1641"/>
      <c r="E583" s="1642"/>
      <c r="F583" s="1653"/>
      <c r="G583" s="1692"/>
      <c r="H583" s="1653"/>
      <c r="I583" s="1692"/>
      <c r="J583" s="1653"/>
      <c r="K583" s="1707"/>
      <c r="L583" s="646" t="s">
        <v>3323</v>
      </c>
      <c r="M583" s="646" t="s">
        <v>3323</v>
      </c>
      <c r="N583" s="1652">
        <v>2</v>
      </c>
      <c r="O583" s="1706" t="s">
        <v>4136</v>
      </c>
      <c r="P583" s="1651" t="s">
        <v>7719</v>
      </c>
    </row>
    <row r="584" spans="1:16" ht="15" x14ac:dyDescent="0.25">
      <c r="A584" s="611">
        <v>4</v>
      </c>
      <c r="C584" s="1640" t="s">
        <v>4137</v>
      </c>
      <c r="D584" s="1641"/>
      <c r="E584" s="1642"/>
      <c r="F584" s="1653"/>
      <c r="G584" s="1692"/>
      <c r="H584" s="1653"/>
      <c r="I584" s="1692"/>
      <c r="J584" s="1652">
        <v>29</v>
      </c>
      <c r="K584" s="1706" t="s">
        <v>4138</v>
      </c>
      <c r="L584" s="646"/>
      <c r="M584" s="646"/>
      <c r="N584" s="1652"/>
      <c r="O584" s="1706"/>
      <c r="P584" s="1651"/>
    </row>
    <row r="585" spans="1:16" ht="15" x14ac:dyDescent="0.25">
      <c r="A585" s="611">
        <v>5</v>
      </c>
      <c r="C585" s="1640" t="s">
        <v>4139</v>
      </c>
      <c r="D585" s="1641"/>
      <c r="E585" s="1642"/>
      <c r="F585" s="1653"/>
      <c r="G585" s="1692"/>
      <c r="H585" s="1653"/>
      <c r="I585" s="1692"/>
      <c r="J585" s="1653"/>
      <c r="K585" s="1707"/>
      <c r="L585" s="642" t="s">
        <v>3323</v>
      </c>
      <c r="M585" s="642" t="s">
        <v>3323</v>
      </c>
      <c r="N585" s="1654">
        <v>1</v>
      </c>
      <c r="O585" s="1705" t="s">
        <v>4140</v>
      </c>
      <c r="P585" s="1650" t="s">
        <v>7719</v>
      </c>
    </row>
    <row r="586" spans="1:16" ht="15" x14ac:dyDescent="0.25">
      <c r="A586" s="611">
        <v>5</v>
      </c>
      <c r="C586" s="1640" t="s">
        <v>4141</v>
      </c>
      <c r="D586" s="1641"/>
      <c r="E586" s="1642"/>
      <c r="F586" s="1653"/>
      <c r="G586" s="1692"/>
      <c r="H586" s="1653"/>
      <c r="I586" s="1692"/>
      <c r="J586" s="1653"/>
      <c r="K586" s="1707"/>
      <c r="L586" s="646" t="s">
        <v>3323</v>
      </c>
      <c r="M586" s="646" t="s">
        <v>3323</v>
      </c>
      <c r="N586" s="1652">
        <v>2</v>
      </c>
      <c r="O586" s="1706" t="s">
        <v>4142</v>
      </c>
      <c r="P586" s="1651" t="s">
        <v>7719</v>
      </c>
    </row>
    <row r="587" spans="1:16" ht="15" x14ac:dyDescent="0.25">
      <c r="A587" s="611">
        <v>4</v>
      </c>
      <c r="C587" s="1640" t="s">
        <v>4143</v>
      </c>
      <c r="D587" s="1641"/>
      <c r="E587" s="1642"/>
      <c r="F587" s="1653"/>
      <c r="G587" s="1692"/>
      <c r="H587" s="1653"/>
      <c r="I587" s="1692"/>
      <c r="J587" s="1652">
        <v>30</v>
      </c>
      <c r="K587" s="1706" t="s">
        <v>4144</v>
      </c>
      <c r="L587" s="646"/>
      <c r="M587" s="646"/>
      <c r="N587" s="1652"/>
      <c r="O587" s="1706"/>
      <c r="P587" s="1651"/>
    </row>
    <row r="588" spans="1:16" ht="15" x14ac:dyDescent="0.25">
      <c r="A588" s="611">
        <v>5</v>
      </c>
      <c r="C588" s="1640" t="s">
        <v>4145</v>
      </c>
      <c r="D588" s="1641"/>
      <c r="E588" s="1642"/>
      <c r="F588" s="1653"/>
      <c r="G588" s="1692"/>
      <c r="H588" s="1653"/>
      <c r="I588" s="1692"/>
      <c r="J588" s="1653"/>
      <c r="K588" s="1707"/>
      <c r="L588" s="642" t="s">
        <v>3323</v>
      </c>
      <c r="M588" s="642" t="s">
        <v>3323</v>
      </c>
      <c r="N588" s="1654">
        <v>1</v>
      </c>
      <c r="O588" s="1705" t="s">
        <v>4146</v>
      </c>
      <c r="P588" s="1650" t="s">
        <v>7719</v>
      </c>
    </row>
    <row r="589" spans="1:16" ht="15" x14ac:dyDescent="0.25">
      <c r="A589" s="611">
        <v>5</v>
      </c>
      <c r="C589" s="1640" t="s">
        <v>4147</v>
      </c>
      <c r="D589" s="1641"/>
      <c r="E589" s="1642"/>
      <c r="F589" s="1653"/>
      <c r="G589" s="1692"/>
      <c r="H589" s="1653"/>
      <c r="I589" s="1692"/>
      <c r="J589" s="1653"/>
      <c r="K589" s="1707"/>
      <c r="L589" s="646" t="s">
        <v>3323</v>
      </c>
      <c r="M589" s="646" t="s">
        <v>3323</v>
      </c>
      <c r="N589" s="1652">
        <v>2</v>
      </c>
      <c r="O589" s="1706" t="s">
        <v>4148</v>
      </c>
      <c r="P589" s="1651" t="s">
        <v>7719</v>
      </c>
    </row>
    <row r="590" spans="1:16" ht="15" x14ac:dyDescent="0.25">
      <c r="A590" s="611">
        <v>4</v>
      </c>
      <c r="C590" s="1640" t="s">
        <v>4149</v>
      </c>
      <c r="D590" s="1641"/>
      <c r="E590" s="1642"/>
      <c r="F590" s="1653"/>
      <c r="G590" s="1692"/>
      <c r="H590" s="1653"/>
      <c r="I590" s="1692"/>
      <c r="J590" s="1652">
        <v>31</v>
      </c>
      <c r="K590" s="1706" t="s">
        <v>4150</v>
      </c>
      <c r="L590" s="646" t="s">
        <v>3323</v>
      </c>
      <c r="M590" s="646" t="s">
        <v>3323</v>
      </c>
      <c r="N590" s="1652"/>
      <c r="O590" s="1706"/>
      <c r="P590" s="1651" t="s">
        <v>7719</v>
      </c>
    </row>
    <row r="591" spans="1:16" ht="15" x14ac:dyDescent="0.25">
      <c r="A591" s="611">
        <v>4</v>
      </c>
      <c r="C591" s="1640" t="s">
        <v>4151</v>
      </c>
      <c r="D591" s="1641"/>
      <c r="E591" s="1642"/>
      <c r="F591" s="1653"/>
      <c r="G591" s="1692"/>
      <c r="H591" s="1653"/>
      <c r="I591" s="1692"/>
      <c r="J591" s="1652">
        <v>32</v>
      </c>
      <c r="K591" s="1706" t="s">
        <v>4152</v>
      </c>
      <c r="L591" s="646" t="s">
        <v>3323</v>
      </c>
      <c r="M591" s="646" t="s">
        <v>3323</v>
      </c>
      <c r="N591" s="1652"/>
      <c r="O591" s="1706"/>
      <c r="P591" s="1651" t="s">
        <v>7719</v>
      </c>
    </row>
    <row r="592" spans="1:16" ht="15" x14ac:dyDescent="0.25">
      <c r="A592" s="611">
        <v>4</v>
      </c>
      <c r="C592" s="1640" t="s">
        <v>4153</v>
      </c>
      <c r="D592" s="1641"/>
      <c r="E592" s="1642"/>
      <c r="F592" s="1653"/>
      <c r="G592" s="1692"/>
      <c r="H592" s="1653"/>
      <c r="I592" s="1692"/>
      <c r="J592" s="1652">
        <v>33</v>
      </c>
      <c r="K592" s="1706" t="s">
        <v>4154</v>
      </c>
      <c r="L592" s="646" t="s">
        <v>3323</v>
      </c>
      <c r="M592" s="646" t="s">
        <v>3323</v>
      </c>
      <c r="N592" s="1652"/>
      <c r="O592" s="1706"/>
      <c r="P592" s="1651" t="s">
        <v>7719</v>
      </c>
    </row>
    <row r="593" spans="1:16" ht="15" x14ac:dyDescent="0.25">
      <c r="A593" s="611">
        <v>4</v>
      </c>
      <c r="C593" s="1640" t="s">
        <v>4155</v>
      </c>
      <c r="D593" s="1641"/>
      <c r="E593" s="1642"/>
      <c r="F593" s="1653"/>
      <c r="G593" s="1692"/>
      <c r="H593" s="1653"/>
      <c r="I593" s="1692"/>
      <c r="J593" s="1652">
        <v>34</v>
      </c>
      <c r="K593" s="1706" t="s">
        <v>4156</v>
      </c>
      <c r="L593" s="646" t="s">
        <v>3323</v>
      </c>
      <c r="M593" s="646" t="s">
        <v>3323</v>
      </c>
      <c r="N593" s="1652"/>
      <c r="O593" s="1706"/>
      <c r="P593" s="1651" t="s">
        <v>7719</v>
      </c>
    </row>
    <row r="594" spans="1:16" ht="15" x14ac:dyDescent="0.25">
      <c r="A594" s="611">
        <v>4</v>
      </c>
      <c r="C594" s="1640" t="s">
        <v>4157</v>
      </c>
      <c r="D594" s="1641"/>
      <c r="E594" s="1642"/>
      <c r="F594" s="1653"/>
      <c r="G594" s="1692"/>
      <c r="H594" s="1653"/>
      <c r="I594" s="1692"/>
      <c r="J594" s="1652">
        <v>35</v>
      </c>
      <c r="K594" s="1706" t="s">
        <v>4158</v>
      </c>
      <c r="L594" s="646" t="s">
        <v>3323</v>
      </c>
      <c r="M594" s="646" t="s">
        <v>3323</v>
      </c>
      <c r="N594" s="1652"/>
      <c r="O594" s="1706"/>
      <c r="P594" s="1651" t="s">
        <v>7719</v>
      </c>
    </row>
    <row r="595" spans="1:16" ht="15" x14ac:dyDescent="0.25">
      <c r="A595" s="611">
        <v>4</v>
      </c>
      <c r="C595" s="1640" t="s">
        <v>4159</v>
      </c>
      <c r="D595" s="1641"/>
      <c r="E595" s="1642"/>
      <c r="F595" s="1653"/>
      <c r="G595" s="1692"/>
      <c r="H595" s="1653"/>
      <c r="I595" s="1692"/>
      <c r="J595" s="1652">
        <v>36</v>
      </c>
      <c r="K595" s="1706" t="s">
        <v>4160</v>
      </c>
      <c r="L595" s="646" t="s">
        <v>3323</v>
      </c>
      <c r="M595" s="646" t="s">
        <v>3323</v>
      </c>
      <c r="N595" s="1652"/>
      <c r="O595" s="1706"/>
      <c r="P595" s="1651" t="s">
        <v>7719</v>
      </c>
    </row>
    <row r="596" spans="1:16" ht="15" x14ac:dyDescent="0.25">
      <c r="A596" s="611">
        <v>4</v>
      </c>
      <c r="C596" s="1640" t="s">
        <v>4161</v>
      </c>
      <c r="D596" s="1641"/>
      <c r="E596" s="1642"/>
      <c r="F596" s="1653"/>
      <c r="G596" s="1692"/>
      <c r="H596" s="1653"/>
      <c r="I596" s="1692"/>
      <c r="J596" s="1652">
        <v>37</v>
      </c>
      <c r="K596" s="1706" t="s">
        <v>4162</v>
      </c>
      <c r="L596" s="646" t="s">
        <v>3323</v>
      </c>
      <c r="M596" s="646" t="s">
        <v>3323</v>
      </c>
      <c r="N596" s="1652"/>
      <c r="O596" s="1706"/>
      <c r="P596" s="1651" t="s">
        <v>7719</v>
      </c>
    </row>
    <row r="597" spans="1:16" ht="15" x14ac:dyDescent="0.25">
      <c r="A597" s="611">
        <v>4</v>
      </c>
      <c r="C597" s="1640" t="s">
        <v>4163</v>
      </c>
      <c r="D597" s="1641"/>
      <c r="E597" s="1642"/>
      <c r="F597" s="1653"/>
      <c r="G597" s="1692"/>
      <c r="H597" s="1653"/>
      <c r="I597" s="1692"/>
      <c r="J597" s="1652">
        <v>38</v>
      </c>
      <c r="K597" s="1706" t="s">
        <v>4164</v>
      </c>
      <c r="L597" s="646" t="s">
        <v>3323</v>
      </c>
      <c r="M597" s="646" t="s">
        <v>3323</v>
      </c>
      <c r="N597" s="1652"/>
      <c r="O597" s="1706"/>
      <c r="P597" s="1651" t="s">
        <v>7719</v>
      </c>
    </row>
    <row r="598" spans="1:16" ht="15" x14ac:dyDescent="0.25">
      <c r="A598" s="611">
        <v>4</v>
      </c>
      <c r="C598" s="1640" t="s">
        <v>4165</v>
      </c>
      <c r="D598" s="1641"/>
      <c r="E598" s="1642"/>
      <c r="F598" s="1653"/>
      <c r="G598" s="1692"/>
      <c r="H598" s="1653"/>
      <c r="I598" s="1692"/>
      <c r="J598" s="1652">
        <v>39</v>
      </c>
      <c r="K598" s="1706" t="s">
        <v>4166</v>
      </c>
      <c r="L598" s="646" t="s">
        <v>3323</v>
      </c>
      <c r="M598" s="646" t="s">
        <v>3323</v>
      </c>
      <c r="N598" s="1652"/>
      <c r="O598" s="1706"/>
      <c r="P598" s="1651" t="s">
        <v>7719</v>
      </c>
    </row>
    <row r="599" spans="1:16" ht="15" x14ac:dyDescent="0.25">
      <c r="A599" s="611">
        <v>4</v>
      </c>
      <c r="C599" s="1640" t="s">
        <v>4167</v>
      </c>
      <c r="D599" s="1641"/>
      <c r="E599" s="1642"/>
      <c r="F599" s="1653"/>
      <c r="G599" s="1692"/>
      <c r="H599" s="1653"/>
      <c r="I599" s="1692"/>
      <c r="J599" s="1652">
        <v>40</v>
      </c>
      <c r="K599" s="1706" t="s">
        <v>4168</v>
      </c>
      <c r="L599" s="646" t="s">
        <v>3323</v>
      </c>
      <c r="M599" s="646" t="s">
        <v>3323</v>
      </c>
      <c r="N599" s="1652"/>
      <c r="O599" s="1706"/>
      <c r="P599" s="1651" t="s">
        <v>7719</v>
      </c>
    </row>
    <row r="600" spans="1:16" ht="15" x14ac:dyDescent="0.25">
      <c r="A600" s="611">
        <v>4</v>
      </c>
      <c r="C600" s="1640" t="s">
        <v>4169</v>
      </c>
      <c r="D600" s="1641"/>
      <c r="E600" s="1642"/>
      <c r="F600" s="1653"/>
      <c r="G600" s="1692"/>
      <c r="H600" s="1653"/>
      <c r="I600" s="1692"/>
      <c r="J600" s="1652">
        <v>41</v>
      </c>
      <c r="K600" s="1706" t="s">
        <v>4170</v>
      </c>
      <c r="L600" s="646" t="s">
        <v>3323</v>
      </c>
      <c r="M600" s="646" t="s">
        <v>3323</v>
      </c>
      <c r="N600" s="1652"/>
      <c r="O600" s="1706"/>
      <c r="P600" s="1651" t="s">
        <v>7719</v>
      </c>
    </row>
    <row r="601" spans="1:16" ht="15" x14ac:dyDescent="0.25">
      <c r="A601" s="611">
        <v>4</v>
      </c>
      <c r="C601" s="1640" t="s">
        <v>4171</v>
      </c>
      <c r="D601" s="1641"/>
      <c r="E601" s="1642"/>
      <c r="F601" s="1653"/>
      <c r="G601" s="1692"/>
      <c r="H601" s="1653"/>
      <c r="I601" s="1692"/>
      <c r="J601" s="1652">
        <v>42</v>
      </c>
      <c r="K601" s="1706" t="s">
        <v>4172</v>
      </c>
      <c r="L601" s="646" t="s">
        <v>3323</v>
      </c>
      <c r="M601" s="646" t="s">
        <v>3323</v>
      </c>
      <c r="N601" s="1652"/>
      <c r="O601" s="1706"/>
      <c r="P601" s="1651" t="s">
        <v>7719</v>
      </c>
    </row>
    <row r="602" spans="1:16" ht="15" x14ac:dyDescent="0.25">
      <c r="A602" s="611">
        <v>4</v>
      </c>
      <c r="C602" s="1640" t="s">
        <v>4173</v>
      </c>
      <c r="D602" s="1641"/>
      <c r="E602" s="1642"/>
      <c r="F602" s="1653"/>
      <c r="G602" s="1692"/>
      <c r="H602" s="1653"/>
      <c r="I602" s="1692"/>
      <c r="J602" s="1652">
        <v>43</v>
      </c>
      <c r="K602" s="1706" t="s">
        <v>4174</v>
      </c>
      <c r="L602" s="646" t="s">
        <v>3323</v>
      </c>
      <c r="M602" s="646" t="s">
        <v>3323</v>
      </c>
      <c r="N602" s="1652"/>
      <c r="O602" s="1706"/>
      <c r="P602" s="1651" t="s">
        <v>7719</v>
      </c>
    </row>
    <row r="603" spans="1:16" ht="15" x14ac:dyDescent="0.25">
      <c r="A603" s="611">
        <v>4</v>
      </c>
      <c r="C603" s="1640" t="s">
        <v>4175</v>
      </c>
      <c r="D603" s="1641"/>
      <c r="E603" s="1642"/>
      <c r="F603" s="1653"/>
      <c r="G603" s="1692"/>
      <c r="H603" s="1653"/>
      <c r="I603" s="1692"/>
      <c r="J603" s="1652">
        <v>44</v>
      </c>
      <c r="K603" s="1706" t="s">
        <v>4176</v>
      </c>
      <c r="L603" s="646" t="s">
        <v>3323</v>
      </c>
      <c r="M603" s="646" t="s">
        <v>3323</v>
      </c>
      <c r="N603" s="1652"/>
      <c r="O603" s="1706"/>
      <c r="P603" s="1651" t="s">
        <v>7719</v>
      </c>
    </row>
    <row r="604" spans="1:16" ht="15" x14ac:dyDescent="0.25">
      <c r="A604" s="611">
        <v>4</v>
      </c>
      <c r="C604" s="1640" t="s">
        <v>4177</v>
      </c>
      <c r="D604" s="1641"/>
      <c r="E604" s="1642"/>
      <c r="F604" s="1653"/>
      <c r="G604" s="1692"/>
      <c r="H604" s="1653"/>
      <c r="I604" s="1692"/>
      <c r="J604" s="1652">
        <v>45</v>
      </c>
      <c r="K604" s="1706" t="s">
        <v>4178</v>
      </c>
      <c r="L604" s="646" t="s">
        <v>3323</v>
      </c>
      <c r="M604" s="646" t="s">
        <v>3323</v>
      </c>
      <c r="N604" s="1652"/>
      <c r="O604" s="1706"/>
      <c r="P604" s="1651" t="s">
        <v>7719</v>
      </c>
    </row>
    <row r="605" spans="1:16" ht="15" x14ac:dyDescent="0.25">
      <c r="A605" s="611">
        <v>4</v>
      </c>
      <c r="C605" s="1640" t="s">
        <v>4179</v>
      </c>
      <c r="D605" s="1641"/>
      <c r="E605" s="1642"/>
      <c r="F605" s="1653"/>
      <c r="G605" s="1692"/>
      <c r="H605" s="1653"/>
      <c r="I605" s="1692"/>
      <c r="J605" s="1652">
        <v>46</v>
      </c>
      <c r="K605" s="1706" t="s">
        <v>4180</v>
      </c>
      <c r="L605" s="646" t="s">
        <v>3323</v>
      </c>
      <c r="M605" s="646" t="s">
        <v>3323</v>
      </c>
      <c r="N605" s="1652"/>
      <c r="O605" s="1706"/>
      <c r="P605" s="1651" t="s">
        <v>7719</v>
      </c>
    </row>
    <row r="606" spans="1:16" ht="15" x14ac:dyDescent="0.25">
      <c r="A606" s="611">
        <v>4</v>
      </c>
      <c r="C606" s="1640" t="s">
        <v>4181</v>
      </c>
      <c r="D606" s="1641"/>
      <c r="E606" s="1642"/>
      <c r="F606" s="1653"/>
      <c r="G606" s="1692"/>
      <c r="H606" s="1653"/>
      <c r="I606" s="1692"/>
      <c r="J606" s="1652">
        <v>47</v>
      </c>
      <c r="K606" s="1706" t="s">
        <v>4182</v>
      </c>
      <c r="L606" s="646" t="s">
        <v>3323</v>
      </c>
      <c r="M606" s="646" t="s">
        <v>3323</v>
      </c>
      <c r="N606" s="1652"/>
      <c r="O606" s="1706"/>
      <c r="P606" s="1651" t="s">
        <v>7719</v>
      </c>
    </row>
    <row r="607" spans="1:16" ht="15" x14ac:dyDescent="0.25">
      <c r="A607" s="611">
        <v>4</v>
      </c>
      <c r="C607" s="1640" t="s">
        <v>4183</v>
      </c>
      <c r="D607" s="1641"/>
      <c r="E607" s="1642"/>
      <c r="F607" s="1653"/>
      <c r="G607" s="1692"/>
      <c r="H607" s="1653"/>
      <c r="I607" s="1692"/>
      <c r="J607" s="1652">
        <v>48</v>
      </c>
      <c r="K607" s="1706" t="s">
        <v>4184</v>
      </c>
      <c r="L607" s="646" t="s">
        <v>3323</v>
      </c>
      <c r="M607" s="646" t="s">
        <v>3323</v>
      </c>
      <c r="N607" s="1652"/>
      <c r="O607" s="1706"/>
      <c r="P607" s="1651" t="s">
        <v>7719</v>
      </c>
    </row>
    <row r="608" spans="1:16" ht="15" x14ac:dyDescent="0.25">
      <c r="A608" s="611">
        <v>4</v>
      </c>
      <c r="C608" s="1640" t="s">
        <v>4185</v>
      </c>
      <c r="D608" s="1641"/>
      <c r="E608" s="1642"/>
      <c r="F608" s="1653"/>
      <c r="G608" s="1692"/>
      <c r="H608" s="1653"/>
      <c r="I608" s="1692"/>
      <c r="J608" s="1652">
        <v>49</v>
      </c>
      <c r="K608" s="1706" t="s">
        <v>4186</v>
      </c>
      <c r="L608" s="646" t="s">
        <v>3323</v>
      </c>
      <c r="M608" s="646" t="s">
        <v>3323</v>
      </c>
      <c r="N608" s="1652"/>
      <c r="O608" s="1706"/>
      <c r="P608" s="1651" t="s">
        <v>7719</v>
      </c>
    </row>
    <row r="609" spans="1:16" ht="15" x14ac:dyDescent="0.25">
      <c r="A609" s="611">
        <v>4</v>
      </c>
      <c r="C609" s="1640" t="s">
        <v>4187</v>
      </c>
      <c r="D609" s="1641"/>
      <c r="E609" s="1642"/>
      <c r="F609" s="1653"/>
      <c r="G609" s="1692"/>
      <c r="H609" s="1653"/>
      <c r="I609" s="1692"/>
      <c r="J609" s="1652">
        <v>50</v>
      </c>
      <c r="K609" s="1706" t="s">
        <v>4188</v>
      </c>
      <c r="L609" s="646" t="s">
        <v>3323</v>
      </c>
      <c r="M609" s="646" t="s">
        <v>3323</v>
      </c>
      <c r="N609" s="1652"/>
      <c r="O609" s="1706"/>
      <c r="P609" s="1651" t="s">
        <v>7719</v>
      </c>
    </row>
    <row r="610" spans="1:16" ht="15" x14ac:dyDescent="0.25">
      <c r="A610" s="611">
        <v>4</v>
      </c>
      <c r="C610" s="1640" t="s">
        <v>4189</v>
      </c>
      <c r="D610" s="1641"/>
      <c r="E610" s="1642"/>
      <c r="F610" s="1653"/>
      <c r="G610" s="1692"/>
      <c r="H610" s="1653"/>
      <c r="I610" s="1692"/>
      <c r="J610" s="1652">
        <v>51</v>
      </c>
      <c r="K610" s="1706" t="s">
        <v>4190</v>
      </c>
      <c r="L610" s="646" t="s">
        <v>3323</v>
      </c>
      <c r="M610" s="646" t="s">
        <v>3323</v>
      </c>
      <c r="N610" s="1652"/>
      <c r="O610" s="1706"/>
      <c r="P610" s="1651" t="s">
        <v>7719</v>
      </c>
    </row>
    <row r="611" spans="1:16" ht="15" x14ac:dyDescent="0.25">
      <c r="A611" s="611">
        <v>4</v>
      </c>
      <c r="C611" s="1640" t="s">
        <v>4191</v>
      </c>
      <c r="D611" s="1641"/>
      <c r="E611" s="1642"/>
      <c r="F611" s="1653"/>
      <c r="G611" s="1692"/>
      <c r="H611" s="1653"/>
      <c r="I611" s="1692"/>
      <c r="J611" s="1652">
        <v>52</v>
      </c>
      <c r="K611" s="1706" t="s">
        <v>4192</v>
      </c>
      <c r="L611" s="646" t="s">
        <v>3323</v>
      </c>
      <c r="M611" s="646" t="s">
        <v>3323</v>
      </c>
      <c r="N611" s="1652"/>
      <c r="O611" s="1706"/>
      <c r="P611" s="1651" t="s">
        <v>7719</v>
      </c>
    </row>
    <row r="612" spans="1:16" ht="15" x14ac:dyDescent="0.25">
      <c r="A612" s="611">
        <v>4</v>
      </c>
      <c r="C612" s="1640" t="s">
        <v>4193</v>
      </c>
      <c r="D612" s="1641"/>
      <c r="E612" s="1642"/>
      <c r="F612" s="1653"/>
      <c r="G612" s="1692"/>
      <c r="H612" s="1653"/>
      <c r="I612" s="1692"/>
      <c r="J612" s="1652">
        <v>53</v>
      </c>
      <c r="K612" s="1706" t="s">
        <v>4194</v>
      </c>
      <c r="L612" s="646" t="s">
        <v>3323</v>
      </c>
      <c r="M612" s="646" t="s">
        <v>3323</v>
      </c>
      <c r="N612" s="1652"/>
      <c r="O612" s="1706"/>
      <c r="P612" s="1651" t="s">
        <v>7719</v>
      </c>
    </row>
    <row r="613" spans="1:16" ht="15" x14ac:dyDescent="0.25">
      <c r="A613" s="611">
        <v>4</v>
      </c>
      <c r="C613" s="1640" t="s">
        <v>4195</v>
      </c>
      <c r="D613" s="1641"/>
      <c r="E613" s="1642"/>
      <c r="F613" s="1653"/>
      <c r="G613" s="1692"/>
      <c r="H613" s="1653"/>
      <c r="I613" s="1692"/>
      <c r="J613" s="1652">
        <v>54</v>
      </c>
      <c r="K613" s="1706" t="s">
        <v>4196</v>
      </c>
      <c r="L613" s="646" t="s">
        <v>3323</v>
      </c>
      <c r="M613" s="646" t="s">
        <v>3323</v>
      </c>
      <c r="N613" s="1652"/>
      <c r="O613" s="1706"/>
      <c r="P613" s="1651" t="s">
        <v>7719</v>
      </c>
    </row>
    <row r="614" spans="1:16" ht="15" x14ac:dyDescent="0.25">
      <c r="A614" s="611">
        <v>4</v>
      </c>
      <c r="C614" s="1640" t="s">
        <v>4197</v>
      </c>
      <c r="D614" s="1641"/>
      <c r="E614" s="1642"/>
      <c r="F614" s="1653"/>
      <c r="G614" s="1692"/>
      <c r="H614" s="1653"/>
      <c r="I614" s="1692"/>
      <c r="J614" s="1652">
        <v>55</v>
      </c>
      <c r="K614" s="1706" t="s">
        <v>4198</v>
      </c>
      <c r="L614" s="646" t="s">
        <v>3323</v>
      </c>
      <c r="M614" s="646" t="s">
        <v>3323</v>
      </c>
      <c r="N614" s="1652"/>
      <c r="O614" s="1706"/>
      <c r="P614" s="1651" t="s">
        <v>7719</v>
      </c>
    </row>
    <row r="615" spans="1:16" ht="15" x14ac:dyDescent="0.25">
      <c r="A615" s="611">
        <v>4</v>
      </c>
      <c r="C615" s="1640" t="s">
        <v>4199</v>
      </c>
      <c r="D615" s="1641"/>
      <c r="E615" s="1642"/>
      <c r="F615" s="1653"/>
      <c r="G615" s="1692"/>
      <c r="H615" s="1653"/>
      <c r="I615" s="1692"/>
      <c r="J615" s="1652">
        <v>56</v>
      </c>
      <c r="K615" s="1706" t="s">
        <v>4200</v>
      </c>
      <c r="L615" s="646" t="s">
        <v>3323</v>
      </c>
      <c r="M615" s="646" t="s">
        <v>3323</v>
      </c>
      <c r="N615" s="1652"/>
      <c r="O615" s="1706"/>
      <c r="P615" s="1651" t="s">
        <v>7719</v>
      </c>
    </row>
    <row r="616" spans="1:16" ht="15" x14ac:dyDescent="0.25">
      <c r="A616" s="611">
        <v>4</v>
      </c>
      <c r="C616" s="1640" t="s">
        <v>4201</v>
      </c>
      <c r="D616" s="1641"/>
      <c r="E616" s="1642"/>
      <c r="F616" s="1653"/>
      <c r="G616" s="1692"/>
      <c r="H616" s="1653"/>
      <c r="I616" s="1692"/>
      <c r="J616" s="1652">
        <v>57</v>
      </c>
      <c r="K616" s="1706" t="s">
        <v>4202</v>
      </c>
      <c r="L616" s="646" t="s">
        <v>3323</v>
      </c>
      <c r="M616" s="646" t="s">
        <v>3323</v>
      </c>
      <c r="N616" s="1652"/>
      <c r="O616" s="1706"/>
      <c r="P616" s="1651" t="s">
        <v>7719</v>
      </c>
    </row>
    <row r="617" spans="1:16" ht="15" x14ac:dyDescent="0.25">
      <c r="A617" s="611">
        <v>4</v>
      </c>
      <c r="C617" s="1640" t="s">
        <v>4203</v>
      </c>
      <c r="D617" s="1641"/>
      <c r="E617" s="1642"/>
      <c r="F617" s="1653"/>
      <c r="G617" s="1692"/>
      <c r="H617" s="1653"/>
      <c r="I617" s="1692"/>
      <c r="J617" s="1652">
        <v>58</v>
      </c>
      <c r="K617" s="1706" t="s">
        <v>4204</v>
      </c>
      <c r="L617" s="646"/>
      <c r="M617" s="646"/>
      <c r="N617" s="1652"/>
      <c r="O617" s="1706"/>
      <c r="P617" s="1651"/>
    </row>
    <row r="618" spans="1:16" ht="15" x14ac:dyDescent="0.25">
      <c r="A618" s="611">
        <v>5</v>
      </c>
      <c r="C618" s="1640" t="s">
        <v>4205</v>
      </c>
      <c r="D618" s="1641"/>
      <c r="E618" s="1642"/>
      <c r="F618" s="1653"/>
      <c r="G618" s="1692"/>
      <c r="H618" s="1653"/>
      <c r="I618" s="1692"/>
      <c r="J618" s="1653"/>
      <c r="K618" s="1707"/>
      <c r="L618" s="642" t="s">
        <v>3323</v>
      </c>
      <c r="M618" s="642" t="s">
        <v>3323</v>
      </c>
      <c r="N618" s="1654">
        <v>1</v>
      </c>
      <c r="O618" s="1705" t="s">
        <v>4206</v>
      </c>
      <c r="P618" s="1650" t="s">
        <v>7719</v>
      </c>
    </row>
    <row r="619" spans="1:16" ht="15" x14ac:dyDescent="0.25">
      <c r="A619" s="611">
        <v>5</v>
      </c>
      <c r="C619" s="1640" t="s">
        <v>4207</v>
      </c>
      <c r="D619" s="1641"/>
      <c r="E619" s="1642"/>
      <c r="F619" s="1653"/>
      <c r="G619" s="1692"/>
      <c r="H619" s="1653"/>
      <c r="I619" s="1692"/>
      <c r="J619" s="1653"/>
      <c r="K619" s="1707"/>
      <c r="L619" s="646" t="s">
        <v>3323</v>
      </c>
      <c r="M619" s="646" t="s">
        <v>3323</v>
      </c>
      <c r="N619" s="1652">
        <v>2</v>
      </c>
      <c r="O619" s="1706" t="s">
        <v>4208</v>
      </c>
      <c r="P619" s="1651" t="s">
        <v>7719</v>
      </c>
    </row>
    <row r="620" spans="1:16" ht="15" x14ac:dyDescent="0.25">
      <c r="A620" s="611">
        <v>4</v>
      </c>
      <c r="C620" s="1640" t="s">
        <v>4209</v>
      </c>
      <c r="D620" s="1641"/>
      <c r="E620" s="1642"/>
      <c r="F620" s="1653"/>
      <c r="G620" s="1692"/>
      <c r="H620" s="1653"/>
      <c r="I620" s="1692"/>
      <c r="J620" s="1652">
        <v>59</v>
      </c>
      <c r="K620" s="1706" t="s">
        <v>4210</v>
      </c>
      <c r="L620" s="646" t="s">
        <v>3323</v>
      </c>
      <c r="M620" s="646" t="s">
        <v>3323</v>
      </c>
      <c r="N620" s="1652"/>
      <c r="O620" s="1706"/>
      <c r="P620" s="1651" t="s">
        <v>7719</v>
      </c>
    </row>
    <row r="621" spans="1:16" ht="15" x14ac:dyDescent="0.25">
      <c r="A621" s="611">
        <v>4</v>
      </c>
      <c r="C621" s="1640" t="s">
        <v>4211</v>
      </c>
      <c r="D621" s="1641"/>
      <c r="E621" s="1642"/>
      <c r="F621" s="1653"/>
      <c r="G621" s="1692"/>
      <c r="H621" s="1653"/>
      <c r="I621" s="1692"/>
      <c r="J621" s="1652">
        <v>60</v>
      </c>
      <c r="K621" s="1706" t="s">
        <v>4212</v>
      </c>
      <c r="L621" s="646" t="s">
        <v>3323</v>
      </c>
      <c r="M621" s="646" t="s">
        <v>3323</v>
      </c>
      <c r="N621" s="1652"/>
      <c r="O621" s="1706"/>
      <c r="P621" s="1651" t="s">
        <v>7719</v>
      </c>
    </row>
    <row r="622" spans="1:16" ht="15" x14ac:dyDescent="0.25">
      <c r="A622" s="611">
        <v>4</v>
      </c>
      <c r="C622" s="1640" t="s">
        <v>4213</v>
      </c>
      <c r="D622" s="1641"/>
      <c r="E622" s="1642"/>
      <c r="F622" s="1653"/>
      <c r="G622" s="1692"/>
      <c r="H622" s="1653"/>
      <c r="I622" s="1692"/>
      <c r="J622" s="1652">
        <v>61</v>
      </c>
      <c r="K622" s="1706" t="s">
        <v>4214</v>
      </c>
      <c r="L622" s="646"/>
      <c r="M622" s="646"/>
      <c r="N622" s="1652"/>
      <c r="O622" s="1706"/>
      <c r="P622" s="1651"/>
    </row>
    <row r="623" spans="1:16" ht="15" x14ac:dyDescent="0.25">
      <c r="A623" s="611">
        <v>5</v>
      </c>
      <c r="C623" s="1640" t="s">
        <v>4215</v>
      </c>
      <c r="D623" s="1641"/>
      <c r="E623" s="1642"/>
      <c r="F623" s="1653"/>
      <c r="G623" s="1692"/>
      <c r="H623" s="1653"/>
      <c r="I623" s="1692"/>
      <c r="J623" s="1653"/>
      <c r="K623" s="1707"/>
      <c r="L623" s="642" t="s">
        <v>3323</v>
      </c>
      <c r="M623" s="642" t="s">
        <v>3323</v>
      </c>
      <c r="N623" s="1654">
        <v>1</v>
      </c>
      <c r="O623" s="1705" t="s">
        <v>4216</v>
      </c>
      <c r="P623" s="1650" t="s">
        <v>7719</v>
      </c>
    </row>
    <row r="624" spans="1:16" ht="15" x14ac:dyDescent="0.25">
      <c r="A624" s="611">
        <v>5</v>
      </c>
      <c r="C624" s="1640" t="s">
        <v>4217</v>
      </c>
      <c r="D624" s="1641"/>
      <c r="E624" s="1642"/>
      <c r="F624" s="1653"/>
      <c r="G624" s="1692"/>
      <c r="H624" s="1653"/>
      <c r="I624" s="1692"/>
      <c r="J624" s="1653"/>
      <c r="K624" s="1707"/>
      <c r="L624" s="646" t="s">
        <v>3323</v>
      </c>
      <c r="M624" s="646" t="s">
        <v>3323</v>
      </c>
      <c r="N624" s="1652">
        <v>2</v>
      </c>
      <c r="O624" s="1706" t="s">
        <v>4218</v>
      </c>
      <c r="P624" s="1651" t="s">
        <v>7719</v>
      </c>
    </row>
    <row r="625" spans="1:16" ht="15" x14ac:dyDescent="0.25">
      <c r="A625" s="611">
        <v>5</v>
      </c>
      <c r="C625" s="1640" t="s">
        <v>4219</v>
      </c>
      <c r="D625" s="1641"/>
      <c r="E625" s="1642"/>
      <c r="F625" s="1653"/>
      <c r="G625" s="1692"/>
      <c r="H625" s="1653"/>
      <c r="I625" s="1692"/>
      <c r="J625" s="1653"/>
      <c r="K625" s="1707"/>
      <c r="L625" s="646" t="s">
        <v>3323</v>
      </c>
      <c r="M625" s="646" t="s">
        <v>3323</v>
      </c>
      <c r="N625" s="1652">
        <v>3</v>
      </c>
      <c r="O625" s="1706" t="s">
        <v>4220</v>
      </c>
      <c r="P625" s="1651" t="s">
        <v>7719</v>
      </c>
    </row>
    <row r="626" spans="1:16" ht="15" x14ac:dyDescent="0.25">
      <c r="A626" s="611">
        <v>5</v>
      </c>
      <c r="C626" s="1640" t="s">
        <v>4221</v>
      </c>
      <c r="D626" s="1641"/>
      <c r="E626" s="1642"/>
      <c r="F626" s="1653"/>
      <c r="G626" s="1692"/>
      <c r="H626" s="1653"/>
      <c r="I626" s="1692"/>
      <c r="J626" s="1653"/>
      <c r="K626" s="1707"/>
      <c r="L626" s="646" t="s">
        <v>3323</v>
      </c>
      <c r="M626" s="646" t="s">
        <v>3323</v>
      </c>
      <c r="N626" s="1652">
        <v>4</v>
      </c>
      <c r="O626" s="1706" t="s">
        <v>4222</v>
      </c>
      <c r="P626" s="1651" t="s">
        <v>7719</v>
      </c>
    </row>
    <row r="627" spans="1:16" ht="15" x14ac:dyDescent="0.25">
      <c r="A627" s="611">
        <v>4</v>
      </c>
      <c r="C627" s="1640" t="s">
        <v>4223</v>
      </c>
      <c r="D627" s="1641"/>
      <c r="E627" s="1642"/>
      <c r="F627" s="1653"/>
      <c r="G627" s="1692"/>
      <c r="H627" s="1653"/>
      <c r="I627" s="1692"/>
      <c r="J627" s="1652">
        <v>62</v>
      </c>
      <c r="K627" s="1706" t="s">
        <v>4224</v>
      </c>
      <c r="L627" s="646"/>
      <c r="M627" s="646"/>
      <c r="N627" s="1652"/>
      <c r="O627" s="1706"/>
      <c r="P627" s="1651"/>
    </row>
    <row r="628" spans="1:16" ht="15" x14ac:dyDescent="0.25">
      <c r="A628" s="611">
        <v>5</v>
      </c>
      <c r="C628" s="1640" t="s">
        <v>4225</v>
      </c>
      <c r="D628" s="1641"/>
      <c r="E628" s="1642"/>
      <c r="F628" s="1653"/>
      <c r="G628" s="1692"/>
      <c r="H628" s="1653"/>
      <c r="I628" s="1692"/>
      <c r="J628" s="1653"/>
      <c r="K628" s="1707"/>
      <c r="L628" s="642" t="s">
        <v>3323</v>
      </c>
      <c r="M628" s="642" t="s">
        <v>3323</v>
      </c>
      <c r="N628" s="1654">
        <v>1</v>
      </c>
      <c r="O628" s="1705" t="s">
        <v>4226</v>
      </c>
      <c r="P628" s="1650" t="s">
        <v>7719</v>
      </c>
    </row>
    <row r="629" spans="1:16" ht="15" x14ac:dyDescent="0.25">
      <c r="A629" s="611">
        <v>5</v>
      </c>
      <c r="C629" s="1640" t="s">
        <v>4227</v>
      </c>
      <c r="D629" s="1641"/>
      <c r="E629" s="1642"/>
      <c r="F629" s="1653"/>
      <c r="G629" s="1692"/>
      <c r="H629" s="1653"/>
      <c r="I629" s="1692"/>
      <c r="J629" s="1653"/>
      <c r="K629" s="1707"/>
      <c r="L629" s="646" t="s">
        <v>3323</v>
      </c>
      <c r="M629" s="646" t="s">
        <v>3323</v>
      </c>
      <c r="N629" s="1652">
        <v>2</v>
      </c>
      <c r="O629" s="1706" t="s">
        <v>4228</v>
      </c>
      <c r="P629" s="1651" t="s">
        <v>7719</v>
      </c>
    </row>
    <row r="630" spans="1:16" ht="15" x14ac:dyDescent="0.25">
      <c r="A630" s="611">
        <v>4</v>
      </c>
      <c r="C630" s="1640" t="s">
        <v>4229</v>
      </c>
      <c r="D630" s="1641"/>
      <c r="E630" s="1642"/>
      <c r="F630" s="1653"/>
      <c r="G630" s="1692"/>
      <c r="H630" s="1653"/>
      <c r="I630" s="1692"/>
      <c r="J630" s="1652">
        <v>63</v>
      </c>
      <c r="K630" s="1706" t="s">
        <v>4230</v>
      </c>
      <c r="L630" s="646" t="s">
        <v>3323</v>
      </c>
      <c r="M630" s="646" t="s">
        <v>3323</v>
      </c>
      <c r="N630" s="1652"/>
      <c r="O630" s="1706"/>
      <c r="P630" s="1651" t="s">
        <v>7719</v>
      </c>
    </row>
    <row r="631" spans="1:16" ht="15" x14ac:dyDescent="0.25">
      <c r="A631" s="611">
        <v>4</v>
      </c>
      <c r="C631" s="1640" t="s">
        <v>4231</v>
      </c>
      <c r="D631" s="1641"/>
      <c r="E631" s="1642"/>
      <c r="F631" s="1653"/>
      <c r="G631" s="1692"/>
      <c r="H631" s="1653"/>
      <c r="I631" s="1692"/>
      <c r="J631" s="1652">
        <v>64</v>
      </c>
      <c r="K631" s="1706" t="s">
        <v>4232</v>
      </c>
      <c r="L631" s="646"/>
      <c r="M631" s="646"/>
      <c r="N631" s="1652"/>
      <c r="O631" s="1706"/>
      <c r="P631" s="1651"/>
    </row>
    <row r="632" spans="1:16" ht="15" x14ac:dyDescent="0.25">
      <c r="A632" s="611">
        <v>5</v>
      </c>
      <c r="C632" s="1640" t="s">
        <v>4233</v>
      </c>
      <c r="D632" s="1641"/>
      <c r="E632" s="1642"/>
      <c r="F632" s="1653"/>
      <c r="G632" s="1692"/>
      <c r="H632" s="1653"/>
      <c r="I632" s="1692"/>
      <c r="J632" s="1653"/>
      <c r="K632" s="1707"/>
      <c r="L632" s="642" t="s">
        <v>3323</v>
      </c>
      <c r="M632" s="642" t="s">
        <v>3323</v>
      </c>
      <c r="N632" s="1654">
        <v>1</v>
      </c>
      <c r="O632" s="1705" t="s">
        <v>4234</v>
      </c>
      <c r="P632" s="1650" t="s">
        <v>7719</v>
      </c>
    </row>
    <row r="633" spans="1:16" ht="15" x14ac:dyDescent="0.25">
      <c r="A633" s="611">
        <v>5</v>
      </c>
      <c r="C633" s="1640" t="s">
        <v>4235</v>
      </c>
      <c r="D633" s="1641"/>
      <c r="E633" s="1642"/>
      <c r="F633" s="1653"/>
      <c r="G633" s="1692"/>
      <c r="H633" s="1653"/>
      <c r="I633" s="1692"/>
      <c r="J633" s="1653"/>
      <c r="K633" s="1707"/>
      <c r="L633" s="646" t="s">
        <v>3323</v>
      </c>
      <c r="M633" s="646" t="s">
        <v>3323</v>
      </c>
      <c r="N633" s="1652">
        <v>2</v>
      </c>
      <c r="O633" s="1706" t="s">
        <v>4236</v>
      </c>
      <c r="P633" s="1651" t="s">
        <v>7719</v>
      </c>
    </row>
    <row r="634" spans="1:16" ht="15" x14ac:dyDescent="0.25">
      <c r="A634" s="611">
        <v>4</v>
      </c>
      <c r="C634" s="1640" t="s">
        <v>4237</v>
      </c>
      <c r="D634" s="1641"/>
      <c r="E634" s="1642"/>
      <c r="F634" s="1653"/>
      <c r="G634" s="1692"/>
      <c r="H634" s="1653"/>
      <c r="I634" s="1692"/>
      <c r="J634" s="1652">
        <v>65</v>
      </c>
      <c r="K634" s="1706" t="s">
        <v>4238</v>
      </c>
      <c r="L634" s="646" t="s">
        <v>3323</v>
      </c>
      <c r="M634" s="646" t="s">
        <v>3323</v>
      </c>
      <c r="N634" s="1652"/>
      <c r="O634" s="1706"/>
      <c r="P634" s="1651" t="s">
        <v>7719</v>
      </c>
    </row>
    <row r="635" spans="1:16" ht="15" x14ac:dyDescent="0.25">
      <c r="A635" s="611">
        <v>4</v>
      </c>
      <c r="C635" s="1640" t="s">
        <v>4239</v>
      </c>
      <c r="D635" s="1641"/>
      <c r="E635" s="1642"/>
      <c r="F635" s="1653"/>
      <c r="G635" s="1692"/>
      <c r="H635" s="1653"/>
      <c r="I635" s="1692"/>
      <c r="J635" s="1652">
        <v>66</v>
      </c>
      <c r="K635" s="1706" t="s">
        <v>4240</v>
      </c>
      <c r="L635" s="646" t="s">
        <v>3323</v>
      </c>
      <c r="M635" s="646" t="s">
        <v>3323</v>
      </c>
      <c r="N635" s="1652"/>
      <c r="O635" s="1706"/>
      <c r="P635" s="1651" t="s">
        <v>7719</v>
      </c>
    </row>
    <row r="636" spans="1:16" ht="15" x14ac:dyDescent="0.25">
      <c r="A636" s="611">
        <v>4</v>
      </c>
      <c r="C636" s="1640" t="s">
        <v>4241</v>
      </c>
      <c r="D636" s="1641"/>
      <c r="E636" s="1642"/>
      <c r="F636" s="1653"/>
      <c r="G636" s="1692"/>
      <c r="H636" s="1653"/>
      <c r="I636" s="1692"/>
      <c r="J636" s="1652">
        <v>67</v>
      </c>
      <c r="K636" s="1706" t="s">
        <v>4242</v>
      </c>
      <c r="L636" s="646" t="s">
        <v>3323</v>
      </c>
      <c r="M636" s="646" t="s">
        <v>3323</v>
      </c>
      <c r="N636" s="1652"/>
      <c r="O636" s="1706"/>
      <c r="P636" s="1651" t="s">
        <v>7719</v>
      </c>
    </row>
    <row r="637" spans="1:16" ht="15" x14ac:dyDescent="0.25">
      <c r="A637" s="611">
        <v>4</v>
      </c>
      <c r="C637" s="1640" t="s">
        <v>4243</v>
      </c>
      <c r="D637" s="1641"/>
      <c r="E637" s="1642"/>
      <c r="F637" s="1653"/>
      <c r="G637" s="1692"/>
      <c r="H637" s="1653"/>
      <c r="I637" s="1692"/>
      <c r="J637" s="1652">
        <v>68</v>
      </c>
      <c r="K637" s="1706" t="s">
        <v>4244</v>
      </c>
      <c r="L637" s="646" t="s">
        <v>3323</v>
      </c>
      <c r="M637" s="646" t="s">
        <v>3323</v>
      </c>
      <c r="N637" s="1652"/>
      <c r="O637" s="1706"/>
      <c r="P637" s="1651" t="s">
        <v>7719</v>
      </c>
    </row>
    <row r="638" spans="1:16" ht="15" x14ac:dyDescent="0.25">
      <c r="A638" s="611">
        <v>4</v>
      </c>
      <c r="C638" s="1640" t="s">
        <v>4245</v>
      </c>
      <c r="D638" s="1641"/>
      <c r="E638" s="1642"/>
      <c r="F638" s="1653"/>
      <c r="G638" s="1692"/>
      <c r="H638" s="1653"/>
      <c r="I638" s="1692"/>
      <c r="J638" s="1652">
        <v>69</v>
      </c>
      <c r="K638" s="1706" t="s">
        <v>4246</v>
      </c>
      <c r="L638" s="646" t="s">
        <v>3323</v>
      </c>
      <c r="M638" s="646" t="s">
        <v>3323</v>
      </c>
      <c r="N638" s="1652"/>
      <c r="O638" s="1706"/>
      <c r="P638" s="1651" t="s">
        <v>7719</v>
      </c>
    </row>
    <row r="639" spans="1:16" ht="15" x14ac:dyDescent="0.25">
      <c r="A639" s="611">
        <v>4</v>
      </c>
      <c r="C639" s="1640" t="s">
        <v>4247</v>
      </c>
      <c r="D639" s="1641"/>
      <c r="E639" s="1642"/>
      <c r="F639" s="1653"/>
      <c r="G639" s="1692"/>
      <c r="H639" s="1653"/>
      <c r="I639" s="1692"/>
      <c r="J639" s="1652">
        <v>70</v>
      </c>
      <c r="K639" s="1706" t="s">
        <v>4248</v>
      </c>
      <c r="L639" s="646" t="s">
        <v>3323</v>
      </c>
      <c r="M639" s="646" t="s">
        <v>3323</v>
      </c>
      <c r="N639" s="1652"/>
      <c r="O639" s="1706"/>
      <c r="P639" s="1651" t="s">
        <v>7719</v>
      </c>
    </row>
    <row r="640" spans="1:16" ht="15" x14ac:dyDescent="0.25">
      <c r="A640" s="611">
        <v>4</v>
      </c>
      <c r="C640" s="1640" t="s">
        <v>4249</v>
      </c>
      <c r="D640" s="1641"/>
      <c r="E640" s="1642"/>
      <c r="F640" s="1653"/>
      <c r="G640" s="1692"/>
      <c r="H640" s="1653"/>
      <c r="I640" s="1692"/>
      <c r="J640" s="1652">
        <v>71</v>
      </c>
      <c r="K640" s="1706" t="s">
        <v>4250</v>
      </c>
      <c r="L640" s="646" t="s">
        <v>3323</v>
      </c>
      <c r="M640" s="646" t="s">
        <v>3323</v>
      </c>
      <c r="N640" s="1652"/>
      <c r="O640" s="1706"/>
      <c r="P640" s="1651" t="s">
        <v>7719</v>
      </c>
    </row>
    <row r="641" spans="1:16" ht="15" x14ac:dyDescent="0.25">
      <c r="A641" s="611">
        <v>4</v>
      </c>
      <c r="C641" s="1640" t="s">
        <v>4251</v>
      </c>
      <c r="D641" s="1641"/>
      <c r="E641" s="1642"/>
      <c r="F641" s="1653"/>
      <c r="G641" s="1692"/>
      <c r="H641" s="1653"/>
      <c r="I641" s="1692"/>
      <c r="J641" s="1652">
        <v>72</v>
      </c>
      <c r="K641" s="1706" t="s">
        <v>4252</v>
      </c>
      <c r="L641" s="646"/>
      <c r="M641" s="646"/>
      <c r="N641" s="1652"/>
      <c r="O641" s="1706"/>
      <c r="P641" s="1651"/>
    </row>
    <row r="642" spans="1:16" ht="15" x14ac:dyDescent="0.25">
      <c r="A642" s="611">
        <v>5</v>
      </c>
      <c r="C642" s="1640" t="s">
        <v>4253</v>
      </c>
      <c r="D642" s="1641"/>
      <c r="E642" s="1642"/>
      <c r="F642" s="1653"/>
      <c r="G642" s="1692"/>
      <c r="H642" s="1653"/>
      <c r="I642" s="1692"/>
      <c r="J642" s="1653"/>
      <c r="K642" s="1707"/>
      <c r="L642" s="642" t="s">
        <v>3323</v>
      </c>
      <c r="M642" s="642" t="s">
        <v>3323</v>
      </c>
      <c r="N642" s="1654">
        <v>1</v>
      </c>
      <c r="O642" s="1705" t="s">
        <v>4254</v>
      </c>
      <c r="P642" s="1650" t="s">
        <v>7719</v>
      </c>
    </row>
    <row r="643" spans="1:16" ht="15" x14ac:dyDescent="0.25">
      <c r="A643" s="611">
        <v>5</v>
      </c>
      <c r="C643" s="1640" t="s">
        <v>4255</v>
      </c>
      <c r="D643" s="1641"/>
      <c r="E643" s="1642"/>
      <c r="F643" s="1653"/>
      <c r="G643" s="1692"/>
      <c r="H643" s="1653"/>
      <c r="I643" s="1692"/>
      <c r="J643" s="1653"/>
      <c r="K643" s="1707"/>
      <c r="L643" s="646" t="s">
        <v>3323</v>
      </c>
      <c r="M643" s="646" t="s">
        <v>3323</v>
      </c>
      <c r="N643" s="1652">
        <v>2</v>
      </c>
      <c r="O643" s="1706" t="s">
        <v>4256</v>
      </c>
      <c r="P643" s="1651" t="s">
        <v>7719</v>
      </c>
    </row>
    <row r="644" spans="1:16" ht="15" x14ac:dyDescent="0.25">
      <c r="A644" s="611">
        <v>4</v>
      </c>
      <c r="C644" s="1640" t="s">
        <v>4257</v>
      </c>
      <c r="D644" s="1641"/>
      <c r="E644" s="1642"/>
      <c r="F644" s="1653"/>
      <c r="G644" s="1692"/>
      <c r="H644" s="1653"/>
      <c r="I644" s="1692"/>
      <c r="J644" s="1652">
        <v>73</v>
      </c>
      <c r="K644" s="1706" t="s">
        <v>4258</v>
      </c>
      <c r="L644" s="646" t="s">
        <v>3323</v>
      </c>
      <c r="M644" s="646" t="s">
        <v>3323</v>
      </c>
      <c r="N644" s="1652"/>
      <c r="O644" s="1706"/>
      <c r="P644" s="1651" t="s">
        <v>7719</v>
      </c>
    </row>
    <row r="645" spans="1:16" ht="15" x14ac:dyDescent="0.25">
      <c r="A645" s="611">
        <v>4</v>
      </c>
      <c r="C645" s="1640" t="s">
        <v>4259</v>
      </c>
      <c r="D645" s="1641"/>
      <c r="E645" s="1642"/>
      <c r="F645" s="1653"/>
      <c r="G645" s="1692"/>
      <c r="H645" s="1653"/>
      <c r="I645" s="1692"/>
      <c r="J645" s="1652">
        <v>74</v>
      </c>
      <c r="K645" s="1706" t="s">
        <v>4260</v>
      </c>
      <c r="L645" s="646"/>
      <c r="M645" s="646"/>
      <c r="N645" s="1652"/>
      <c r="O645" s="1706"/>
      <c r="P645" s="1651"/>
    </row>
    <row r="646" spans="1:16" ht="15" x14ac:dyDescent="0.25">
      <c r="A646" s="611">
        <v>5</v>
      </c>
      <c r="C646" s="1640" t="s">
        <v>4261</v>
      </c>
      <c r="D646" s="1641"/>
      <c r="E646" s="1642"/>
      <c r="F646" s="1653"/>
      <c r="G646" s="1692"/>
      <c r="H646" s="1653"/>
      <c r="I646" s="1692"/>
      <c r="J646" s="1653"/>
      <c r="K646" s="1707"/>
      <c r="L646" s="642" t="s">
        <v>3323</v>
      </c>
      <c r="M646" s="642" t="s">
        <v>3323</v>
      </c>
      <c r="N646" s="1654">
        <v>1</v>
      </c>
      <c r="O646" s="1705" t="s">
        <v>4262</v>
      </c>
      <c r="P646" s="1650" t="s">
        <v>7719</v>
      </c>
    </row>
    <row r="647" spans="1:16" ht="15" x14ac:dyDescent="0.25">
      <c r="A647" s="611">
        <v>5</v>
      </c>
      <c r="C647" s="1640" t="s">
        <v>4263</v>
      </c>
      <c r="D647" s="1641"/>
      <c r="E647" s="1642"/>
      <c r="F647" s="1653"/>
      <c r="G647" s="1692"/>
      <c r="H647" s="1653"/>
      <c r="I647" s="1692"/>
      <c r="J647" s="1653"/>
      <c r="K647" s="1707"/>
      <c r="L647" s="646" t="s">
        <v>3323</v>
      </c>
      <c r="M647" s="646" t="s">
        <v>3323</v>
      </c>
      <c r="N647" s="1652">
        <v>2</v>
      </c>
      <c r="O647" s="1706" t="s">
        <v>4264</v>
      </c>
      <c r="P647" s="1651" t="s">
        <v>7719</v>
      </c>
    </row>
    <row r="648" spans="1:16" ht="15" x14ac:dyDescent="0.25">
      <c r="A648" s="611">
        <v>4</v>
      </c>
      <c r="C648" s="1640" t="s">
        <v>4265</v>
      </c>
      <c r="D648" s="1641"/>
      <c r="E648" s="1642"/>
      <c r="F648" s="1653"/>
      <c r="G648" s="1692"/>
      <c r="H648" s="1653"/>
      <c r="I648" s="1692"/>
      <c r="J648" s="1652">
        <v>75</v>
      </c>
      <c r="K648" s="1706" t="s">
        <v>4266</v>
      </c>
      <c r="L648" s="646" t="s">
        <v>3323</v>
      </c>
      <c r="M648" s="646" t="s">
        <v>3323</v>
      </c>
      <c r="N648" s="1652"/>
      <c r="O648" s="1706"/>
      <c r="P648" s="1651" t="s">
        <v>7719</v>
      </c>
    </row>
    <row r="649" spans="1:16" ht="15" x14ac:dyDescent="0.25">
      <c r="A649" s="611">
        <v>4</v>
      </c>
      <c r="C649" s="1640" t="s">
        <v>4267</v>
      </c>
      <c r="D649" s="1641"/>
      <c r="E649" s="1642"/>
      <c r="F649" s="1653"/>
      <c r="G649" s="1692"/>
      <c r="H649" s="1653"/>
      <c r="I649" s="1692"/>
      <c r="J649" s="1652">
        <v>76</v>
      </c>
      <c r="K649" s="1706" t="s">
        <v>4268</v>
      </c>
      <c r="L649" s="646"/>
      <c r="M649" s="646"/>
      <c r="N649" s="1652"/>
      <c r="O649" s="1706"/>
      <c r="P649" s="1651"/>
    </row>
    <row r="650" spans="1:16" ht="15" x14ac:dyDescent="0.25">
      <c r="A650" s="611">
        <v>5</v>
      </c>
      <c r="C650" s="1640" t="s">
        <v>4269</v>
      </c>
      <c r="D650" s="1641"/>
      <c r="E650" s="1642"/>
      <c r="F650" s="1653"/>
      <c r="G650" s="1692"/>
      <c r="H650" s="1653"/>
      <c r="I650" s="1692"/>
      <c r="J650" s="1653"/>
      <c r="K650" s="1707"/>
      <c r="L650" s="642" t="s">
        <v>3323</v>
      </c>
      <c r="M650" s="642" t="s">
        <v>3323</v>
      </c>
      <c r="N650" s="1654">
        <v>1</v>
      </c>
      <c r="O650" s="1705" t="s">
        <v>4270</v>
      </c>
      <c r="P650" s="1650" t="s">
        <v>7719</v>
      </c>
    </row>
    <row r="651" spans="1:16" ht="15" x14ac:dyDescent="0.25">
      <c r="A651" s="611">
        <v>5</v>
      </c>
      <c r="C651" s="1640" t="s">
        <v>4271</v>
      </c>
      <c r="D651" s="1641"/>
      <c r="E651" s="1642"/>
      <c r="F651" s="1653"/>
      <c r="G651" s="1692"/>
      <c r="H651" s="1653"/>
      <c r="I651" s="1692"/>
      <c r="J651" s="1653"/>
      <c r="K651" s="1707"/>
      <c r="L651" s="646" t="s">
        <v>3323</v>
      </c>
      <c r="M651" s="646" t="s">
        <v>3323</v>
      </c>
      <c r="N651" s="1652">
        <v>2</v>
      </c>
      <c r="O651" s="1706" t="s">
        <v>4272</v>
      </c>
      <c r="P651" s="1651" t="s">
        <v>7719</v>
      </c>
    </row>
    <row r="652" spans="1:16" ht="15" x14ac:dyDescent="0.25">
      <c r="A652" s="611">
        <v>4</v>
      </c>
      <c r="C652" s="1640" t="s">
        <v>4273</v>
      </c>
      <c r="D652" s="1641"/>
      <c r="E652" s="1642"/>
      <c r="F652" s="1653"/>
      <c r="G652" s="1692"/>
      <c r="H652" s="1653"/>
      <c r="I652" s="1692"/>
      <c r="J652" s="1652">
        <v>77</v>
      </c>
      <c r="K652" s="1706" t="s">
        <v>4274</v>
      </c>
      <c r="L652" s="646"/>
      <c r="M652" s="646"/>
      <c r="N652" s="1652"/>
      <c r="O652" s="1706"/>
      <c r="P652" s="1651"/>
    </row>
    <row r="653" spans="1:16" ht="15" x14ac:dyDescent="0.25">
      <c r="A653" s="611">
        <v>5</v>
      </c>
      <c r="C653" s="1640" t="s">
        <v>4275</v>
      </c>
      <c r="D653" s="1641"/>
      <c r="E653" s="1642"/>
      <c r="F653" s="1653"/>
      <c r="G653" s="1692"/>
      <c r="H653" s="1653"/>
      <c r="I653" s="1692"/>
      <c r="J653" s="1653"/>
      <c r="K653" s="1707"/>
      <c r="L653" s="642" t="s">
        <v>3323</v>
      </c>
      <c r="M653" s="642" t="s">
        <v>3323</v>
      </c>
      <c r="N653" s="1654">
        <v>1</v>
      </c>
      <c r="O653" s="1705" t="s">
        <v>4276</v>
      </c>
      <c r="P653" s="1650" t="s">
        <v>7719</v>
      </c>
    </row>
    <row r="654" spans="1:16" ht="15" x14ac:dyDescent="0.25">
      <c r="A654" s="611">
        <v>5</v>
      </c>
      <c r="C654" s="1640" t="s">
        <v>4277</v>
      </c>
      <c r="D654" s="1641"/>
      <c r="E654" s="1642"/>
      <c r="F654" s="1653"/>
      <c r="G654" s="1692"/>
      <c r="H654" s="1653"/>
      <c r="I654" s="1692"/>
      <c r="J654" s="1653"/>
      <c r="K654" s="1707"/>
      <c r="L654" s="646" t="s">
        <v>3323</v>
      </c>
      <c r="M654" s="646" t="s">
        <v>3323</v>
      </c>
      <c r="N654" s="1652">
        <v>2</v>
      </c>
      <c r="O654" s="1706" t="s">
        <v>4278</v>
      </c>
      <c r="P654" s="1651" t="s">
        <v>7719</v>
      </c>
    </row>
    <row r="655" spans="1:16" ht="15" x14ac:dyDescent="0.25">
      <c r="A655" s="611">
        <v>4</v>
      </c>
      <c r="C655" s="1640" t="s">
        <v>4279</v>
      </c>
      <c r="D655" s="1641"/>
      <c r="E655" s="1642"/>
      <c r="F655" s="1653"/>
      <c r="G655" s="1692"/>
      <c r="H655" s="1653"/>
      <c r="I655" s="1692"/>
      <c r="J655" s="1652">
        <v>78</v>
      </c>
      <c r="K655" s="1706" t="s">
        <v>4280</v>
      </c>
      <c r="L655" s="646"/>
      <c r="M655" s="646"/>
      <c r="N655" s="1652"/>
      <c r="O655" s="1706"/>
      <c r="P655" s="1651"/>
    </row>
    <row r="656" spans="1:16" ht="15" x14ac:dyDescent="0.25">
      <c r="A656" s="611">
        <v>5</v>
      </c>
      <c r="C656" s="1640" t="s">
        <v>4281</v>
      </c>
      <c r="D656" s="1641"/>
      <c r="E656" s="1642"/>
      <c r="F656" s="1653"/>
      <c r="G656" s="1692"/>
      <c r="H656" s="1653"/>
      <c r="I656" s="1692"/>
      <c r="J656" s="1653"/>
      <c r="K656" s="1707"/>
      <c r="L656" s="642" t="s">
        <v>3323</v>
      </c>
      <c r="M656" s="642" t="s">
        <v>3323</v>
      </c>
      <c r="N656" s="1654">
        <v>1</v>
      </c>
      <c r="O656" s="1705" t="s">
        <v>4282</v>
      </c>
      <c r="P656" s="1650" t="s">
        <v>7719</v>
      </c>
    </row>
    <row r="657" spans="1:16" ht="15" x14ac:dyDescent="0.25">
      <c r="A657" s="611">
        <v>5</v>
      </c>
      <c r="C657" s="1640" t="s">
        <v>4283</v>
      </c>
      <c r="D657" s="1641"/>
      <c r="E657" s="1642"/>
      <c r="F657" s="1653"/>
      <c r="G657" s="1692"/>
      <c r="H657" s="1653"/>
      <c r="I657" s="1692"/>
      <c r="J657" s="1653"/>
      <c r="K657" s="1707"/>
      <c r="L657" s="646" t="s">
        <v>3323</v>
      </c>
      <c r="M657" s="646" t="s">
        <v>3323</v>
      </c>
      <c r="N657" s="1652">
        <v>2</v>
      </c>
      <c r="O657" s="1706" t="s">
        <v>4284</v>
      </c>
      <c r="P657" s="1651" t="s">
        <v>7719</v>
      </c>
    </row>
    <row r="658" spans="1:16" ht="15" x14ac:dyDescent="0.25">
      <c r="A658" s="611">
        <v>4</v>
      </c>
      <c r="C658" s="1640" t="s">
        <v>4285</v>
      </c>
      <c r="D658" s="1641"/>
      <c r="E658" s="1642"/>
      <c r="F658" s="1653"/>
      <c r="G658" s="1692"/>
      <c r="H658" s="1653"/>
      <c r="I658" s="1692"/>
      <c r="J658" s="1652">
        <v>79</v>
      </c>
      <c r="K658" s="1706" t="s">
        <v>4286</v>
      </c>
      <c r="L658" s="646"/>
      <c r="M658" s="646"/>
      <c r="N658" s="1652"/>
      <c r="O658" s="1706"/>
      <c r="P658" s="1651"/>
    </row>
    <row r="659" spans="1:16" ht="15" x14ac:dyDescent="0.25">
      <c r="A659" s="611">
        <v>5</v>
      </c>
      <c r="C659" s="1640" t="s">
        <v>4287</v>
      </c>
      <c r="D659" s="1641"/>
      <c r="E659" s="1642"/>
      <c r="F659" s="1653"/>
      <c r="G659" s="1692"/>
      <c r="H659" s="1653"/>
      <c r="I659" s="1692"/>
      <c r="J659" s="1653"/>
      <c r="K659" s="1707"/>
      <c r="L659" s="642" t="s">
        <v>3323</v>
      </c>
      <c r="M659" s="642" t="s">
        <v>3323</v>
      </c>
      <c r="N659" s="1654">
        <v>1</v>
      </c>
      <c r="O659" s="1705" t="s">
        <v>4288</v>
      </c>
      <c r="P659" s="1650" t="s">
        <v>7719</v>
      </c>
    </row>
    <row r="660" spans="1:16" ht="15" x14ac:dyDescent="0.25">
      <c r="A660" s="611">
        <v>5</v>
      </c>
      <c r="C660" s="1640" t="s">
        <v>4289</v>
      </c>
      <c r="D660" s="1641"/>
      <c r="E660" s="1642"/>
      <c r="F660" s="1653"/>
      <c r="G660" s="1692"/>
      <c r="H660" s="1653"/>
      <c r="I660" s="1692"/>
      <c r="J660" s="1653"/>
      <c r="K660" s="1707"/>
      <c r="L660" s="646" t="s">
        <v>3323</v>
      </c>
      <c r="M660" s="646" t="s">
        <v>3323</v>
      </c>
      <c r="N660" s="1652">
        <v>2</v>
      </c>
      <c r="O660" s="1706" t="s">
        <v>4290</v>
      </c>
      <c r="P660" s="1651" t="s">
        <v>7719</v>
      </c>
    </row>
    <row r="661" spans="1:16" ht="15" x14ac:dyDescent="0.25">
      <c r="A661" s="611">
        <v>4</v>
      </c>
      <c r="C661" s="1640" t="s">
        <v>4291</v>
      </c>
      <c r="D661" s="1641"/>
      <c r="E661" s="1642"/>
      <c r="F661" s="1653"/>
      <c r="G661" s="1692"/>
      <c r="H661" s="1653"/>
      <c r="I661" s="1692"/>
      <c r="J661" s="1652">
        <v>80</v>
      </c>
      <c r="K661" s="1706" t="s">
        <v>4292</v>
      </c>
      <c r="L661" s="646"/>
      <c r="M661" s="646"/>
      <c r="N661" s="1652"/>
      <c r="O661" s="1706"/>
      <c r="P661" s="1651"/>
    </row>
    <row r="662" spans="1:16" ht="15" x14ac:dyDescent="0.25">
      <c r="A662" s="611">
        <v>5</v>
      </c>
      <c r="C662" s="1640" t="s">
        <v>4293</v>
      </c>
      <c r="D662" s="1641"/>
      <c r="E662" s="1642"/>
      <c r="F662" s="1653"/>
      <c r="G662" s="1692"/>
      <c r="H662" s="1653"/>
      <c r="I662" s="1692"/>
      <c r="J662" s="1653"/>
      <c r="K662" s="1707"/>
      <c r="L662" s="642" t="s">
        <v>3323</v>
      </c>
      <c r="M662" s="642" t="s">
        <v>3323</v>
      </c>
      <c r="N662" s="1654">
        <v>1</v>
      </c>
      <c r="O662" s="1705" t="s">
        <v>4294</v>
      </c>
      <c r="P662" s="1650" t="s">
        <v>7719</v>
      </c>
    </row>
    <row r="663" spans="1:16" ht="15" x14ac:dyDescent="0.25">
      <c r="A663" s="611">
        <v>5</v>
      </c>
      <c r="C663" s="1640" t="s">
        <v>4295</v>
      </c>
      <c r="D663" s="1641"/>
      <c r="E663" s="1642"/>
      <c r="F663" s="1653"/>
      <c r="G663" s="1692"/>
      <c r="H663" s="1653"/>
      <c r="I663" s="1692"/>
      <c r="J663" s="1653"/>
      <c r="K663" s="1707"/>
      <c r="L663" s="646" t="s">
        <v>3323</v>
      </c>
      <c r="M663" s="646" t="s">
        <v>3323</v>
      </c>
      <c r="N663" s="1652">
        <v>2</v>
      </c>
      <c r="O663" s="1706" t="s">
        <v>4296</v>
      </c>
      <c r="P663" s="1651" t="s">
        <v>7719</v>
      </c>
    </row>
    <row r="664" spans="1:16" ht="15" x14ac:dyDescent="0.25">
      <c r="A664" s="611">
        <v>5</v>
      </c>
      <c r="C664" s="1640" t="s">
        <v>4297</v>
      </c>
      <c r="D664" s="1641"/>
      <c r="E664" s="1642"/>
      <c r="F664" s="1653"/>
      <c r="G664" s="1692"/>
      <c r="H664" s="1653"/>
      <c r="I664" s="1692"/>
      <c r="J664" s="1653"/>
      <c r="K664" s="1707"/>
      <c r="L664" s="646" t="s">
        <v>3323</v>
      </c>
      <c r="M664" s="646" t="s">
        <v>3323</v>
      </c>
      <c r="N664" s="1652">
        <v>3</v>
      </c>
      <c r="O664" s="1706" t="s">
        <v>4298</v>
      </c>
      <c r="P664" s="1651" t="s">
        <v>7719</v>
      </c>
    </row>
    <row r="665" spans="1:16" ht="15" x14ac:dyDescent="0.25">
      <c r="A665" s="611">
        <v>4</v>
      </c>
      <c r="C665" s="1640" t="s">
        <v>4299</v>
      </c>
      <c r="D665" s="1641"/>
      <c r="E665" s="1642"/>
      <c r="F665" s="1653"/>
      <c r="G665" s="1692"/>
      <c r="H665" s="1653"/>
      <c r="I665" s="1692"/>
      <c r="J665" s="1652">
        <v>81</v>
      </c>
      <c r="K665" s="1706" t="s">
        <v>4300</v>
      </c>
      <c r="L665" s="646"/>
      <c r="M665" s="646"/>
      <c r="N665" s="1652"/>
      <c r="O665" s="1706"/>
      <c r="P665" s="1651"/>
    </row>
    <row r="666" spans="1:16" ht="15" x14ac:dyDescent="0.25">
      <c r="A666" s="611">
        <v>5</v>
      </c>
      <c r="C666" s="1640" t="s">
        <v>4301</v>
      </c>
      <c r="D666" s="1641"/>
      <c r="E666" s="1642"/>
      <c r="F666" s="1653"/>
      <c r="G666" s="1692"/>
      <c r="H666" s="1653"/>
      <c r="I666" s="1692"/>
      <c r="J666" s="1653"/>
      <c r="K666" s="1707"/>
      <c r="L666" s="642" t="s">
        <v>3323</v>
      </c>
      <c r="M666" s="642" t="s">
        <v>3323</v>
      </c>
      <c r="N666" s="1654">
        <v>1</v>
      </c>
      <c r="O666" s="1705" t="s">
        <v>4302</v>
      </c>
      <c r="P666" s="1650" t="s">
        <v>7719</v>
      </c>
    </row>
    <row r="667" spans="1:16" ht="15" x14ac:dyDescent="0.25">
      <c r="A667" s="611">
        <v>5</v>
      </c>
      <c r="C667" s="1640" t="s">
        <v>4303</v>
      </c>
      <c r="D667" s="1641"/>
      <c r="E667" s="1642"/>
      <c r="F667" s="1653"/>
      <c r="G667" s="1692"/>
      <c r="H667" s="1653"/>
      <c r="I667" s="1692"/>
      <c r="J667" s="1653"/>
      <c r="K667" s="1707"/>
      <c r="L667" s="646" t="s">
        <v>3323</v>
      </c>
      <c r="M667" s="646" t="s">
        <v>3323</v>
      </c>
      <c r="N667" s="1652">
        <v>2</v>
      </c>
      <c r="O667" s="1706" t="s">
        <v>4304</v>
      </c>
      <c r="P667" s="1651" t="s">
        <v>7719</v>
      </c>
    </row>
    <row r="668" spans="1:16" ht="15" x14ac:dyDescent="0.25">
      <c r="A668" s="611">
        <v>4</v>
      </c>
      <c r="C668" s="1640" t="s">
        <v>4305</v>
      </c>
      <c r="D668" s="1641"/>
      <c r="E668" s="1642"/>
      <c r="F668" s="1653"/>
      <c r="G668" s="1692"/>
      <c r="H668" s="1653"/>
      <c r="I668" s="1692"/>
      <c r="J668" s="1652">
        <v>82</v>
      </c>
      <c r="K668" s="1706" t="s">
        <v>4306</v>
      </c>
      <c r="L668" s="646"/>
      <c r="M668" s="646"/>
      <c r="N668" s="1652"/>
      <c r="O668" s="1706"/>
      <c r="P668" s="1651"/>
    </row>
    <row r="669" spans="1:16" ht="15" x14ac:dyDescent="0.25">
      <c r="A669" s="611">
        <v>5</v>
      </c>
      <c r="C669" s="1640" t="s">
        <v>4307</v>
      </c>
      <c r="D669" s="1641"/>
      <c r="E669" s="1642"/>
      <c r="F669" s="1653"/>
      <c r="G669" s="1692"/>
      <c r="H669" s="1653"/>
      <c r="I669" s="1692"/>
      <c r="J669" s="1653"/>
      <c r="K669" s="1707"/>
      <c r="L669" s="642" t="s">
        <v>3323</v>
      </c>
      <c r="M669" s="642" t="s">
        <v>3323</v>
      </c>
      <c r="N669" s="1654">
        <v>1</v>
      </c>
      <c r="O669" s="1705" t="s">
        <v>4308</v>
      </c>
      <c r="P669" s="1650" t="s">
        <v>7719</v>
      </c>
    </row>
    <row r="670" spans="1:16" ht="15" x14ac:dyDescent="0.25">
      <c r="A670" s="611">
        <v>5</v>
      </c>
      <c r="C670" s="1640" t="s">
        <v>4309</v>
      </c>
      <c r="D670" s="1641"/>
      <c r="E670" s="1642"/>
      <c r="F670" s="1653"/>
      <c r="G670" s="1692"/>
      <c r="H670" s="1653"/>
      <c r="I670" s="1692"/>
      <c r="J670" s="1653"/>
      <c r="K670" s="1707"/>
      <c r="L670" s="646" t="s">
        <v>3323</v>
      </c>
      <c r="M670" s="646" t="s">
        <v>3323</v>
      </c>
      <c r="N670" s="1652">
        <v>2</v>
      </c>
      <c r="O670" s="1706" t="s">
        <v>4310</v>
      </c>
      <c r="P670" s="1651" t="s">
        <v>7719</v>
      </c>
    </row>
    <row r="671" spans="1:16" ht="15" x14ac:dyDescent="0.25">
      <c r="A671" s="611">
        <v>4</v>
      </c>
      <c r="C671" s="1640" t="s">
        <v>4311</v>
      </c>
      <c r="D671" s="1641"/>
      <c r="E671" s="1642"/>
      <c r="F671" s="1653"/>
      <c r="G671" s="1692"/>
      <c r="H671" s="1653"/>
      <c r="I671" s="1692"/>
      <c r="J671" s="1652">
        <v>83</v>
      </c>
      <c r="K671" s="1706" t="s">
        <v>4312</v>
      </c>
      <c r="L671" s="646"/>
      <c r="M671" s="646"/>
      <c r="N671" s="1652"/>
      <c r="O671" s="1706"/>
      <c r="P671" s="1651"/>
    </row>
    <row r="672" spans="1:16" ht="15" x14ac:dyDescent="0.25">
      <c r="A672" s="611">
        <v>5</v>
      </c>
      <c r="C672" s="1640" t="s">
        <v>4313</v>
      </c>
      <c r="D672" s="1641"/>
      <c r="E672" s="1642"/>
      <c r="F672" s="1653"/>
      <c r="G672" s="1692"/>
      <c r="H672" s="1653"/>
      <c r="I672" s="1692"/>
      <c r="J672" s="1653"/>
      <c r="K672" s="1707"/>
      <c r="L672" s="642" t="s">
        <v>3323</v>
      </c>
      <c r="M672" s="642" t="s">
        <v>3323</v>
      </c>
      <c r="N672" s="1654">
        <v>1</v>
      </c>
      <c r="O672" s="1705" t="s">
        <v>4314</v>
      </c>
      <c r="P672" s="1650" t="s">
        <v>7719</v>
      </c>
    </row>
    <row r="673" spans="1:16" ht="15" x14ac:dyDescent="0.25">
      <c r="A673" s="611">
        <v>5</v>
      </c>
      <c r="C673" s="1640" t="s">
        <v>4315</v>
      </c>
      <c r="D673" s="1641"/>
      <c r="E673" s="1642"/>
      <c r="F673" s="1653"/>
      <c r="G673" s="1692"/>
      <c r="H673" s="1653"/>
      <c r="I673" s="1692"/>
      <c r="J673" s="1653"/>
      <c r="K673" s="1707"/>
      <c r="L673" s="646" t="s">
        <v>3323</v>
      </c>
      <c r="M673" s="646" t="s">
        <v>3323</v>
      </c>
      <c r="N673" s="1652">
        <v>2</v>
      </c>
      <c r="O673" s="1706" t="s">
        <v>4316</v>
      </c>
      <c r="P673" s="1651" t="s">
        <v>7719</v>
      </c>
    </row>
    <row r="674" spans="1:16" ht="15" x14ac:dyDescent="0.25">
      <c r="A674" s="611">
        <v>4</v>
      </c>
      <c r="C674" s="1640" t="s">
        <v>4317</v>
      </c>
      <c r="D674" s="1641"/>
      <c r="E674" s="1642"/>
      <c r="F674" s="1653"/>
      <c r="G674" s="1692"/>
      <c r="H674" s="1653"/>
      <c r="I674" s="1692"/>
      <c r="J674" s="1652">
        <v>84</v>
      </c>
      <c r="K674" s="1706" t="s">
        <v>4318</v>
      </c>
      <c r="L674" s="646"/>
      <c r="M674" s="646"/>
      <c r="N674" s="1652"/>
      <c r="O674" s="1706"/>
      <c r="P674" s="1651"/>
    </row>
    <row r="675" spans="1:16" ht="15" x14ac:dyDescent="0.25">
      <c r="A675" s="611">
        <v>5</v>
      </c>
      <c r="C675" s="1640" t="s">
        <v>4319</v>
      </c>
      <c r="D675" s="1641"/>
      <c r="E675" s="1642"/>
      <c r="F675" s="1653"/>
      <c r="G675" s="1692"/>
      <c r="H675" s="1653"/>
      <c r="I675" s="1692"/>
      <c r="J675" s="1653"/>
      <c r="K675" s="1707"/>
      <c r="L675" s="642" t="s">
        <v>3323</v>
      </c>
      <c r="M675" s="642" t="s">
        <v>3323</v>
      </c>
      <c r="N675" s="1654">
        <v>1</v>
      </c>
      <c r="O675" s="1705" t="s">
        <v>4320</v>
      </c>
      <c r="P675" s="1650" t="s">
        <v>7719</v>
      </c>
    </row>
    <row r="676" spans="1:16" ht="15" x14ac:dyDescent="0.25">
      <c r="A676" s="611">
        <v>5</v>
      </c>
      <c r="C676" s="1640" t="s">
        <v>4321</v>
      </c>
      <c r="D676" s="1641"/>
      <c r="E676" s="1642"/>
      <c r="F676" s="1653"/>
      <c r="G676" s="1692"/>
      <c r="H676" s="1653"/>
      <c r="I676" s="1692"/>
      <c r="J676" s="1653"/>
      <c r="K676" s="1707"/>
      <c r="L676" s="646" t="s">
        <v>3323</v>
      </c>
      <c r="M676" s="646" t="s">
        <v>3323</v>
      </c>
      <c r="N676" s="1652">
        <v>2</v>
      </c>
      <c r="O676" s="1706" t="s">
        <v>4322</v>
      </c>
      <c r="P676" s="1651" t="s">
        <v>7719</v>
      </c>
    </row>
    <row r="677" spans="1:16" ht="15" x14ac:dyDescent="0.25">
      <c r="A677" s="611">
        <v>4</v>
      </c>
      <c r="C677" s="1640" t="s">
        <v>4323</v>
      </c>
      <c r="D677" s="1641"/>
      <c r="E677" s="1642"/>
      <c r="F677" s="1653"/>
      <c r="G677" s="1692"/>
      <c r="H677" s="1653"/>
      <c r="I677" s="1692"/>
      <c r="J677" s="1652">
        <v>85</v>
      </c>
      <c r="K677" s="1706" t="s">
        <v>4324</v>
      </c>
      <c r="L677" s="646"/>
      <c r="M677" s="646"/>
      <c r="N677" s="1652"/>
      <c r="O677" s="1706"/>
      <c r="P677" s="1651"/>
    </row>
    <row r="678" spans="1:16" ht="15" x14ac:dyDescent="0.25">
      <c r="A678" s="611">
        <v>5</v>
      </c>
      <c r="C678" s="1640" t="s">
        <v>4325</v>
      </c>
      <c r="D678" s="1641"/>
      <c r="E678" s="1642"/>
      <c r="F678" s="1653"/>
      <c r="G678" s="1692"/>
      <c r="H678" s="1653"/>
      <c r="I678" s="1692"/>
      <c r="J678" s="1653"/>
      <c r="K678" s="1707"/>
      <c r="L678" s="642" t="s">
        <v>3323</v>
      </c>
      <c r="M678" s="642" t="s">
        <v>3323</v>
      </c>
      <c r="N678" s="1654">
        <v>1</v>
      </c>
      <c r="O678" s="1705" t="s">
        <v>4326</v>
      </c>
      <c r="P678" s="1650" t="s">
        <v>7719</v>
      </c>
    </row>
    <row r="679" spans="1:16" ht="15" x14ac:dyDescent="0.25">
      <c r="A679" s="611">
        <v>5</v>
      </c>
      <c r="C679" s="1640" t="s">
        <v>4327</v>
      </c>
      <c r="D679" s="1641"/>
      <c r="E679" s="1642"/>
      <c r="F679" s="1653"/>
      <c r="G679" s="1692"/>
      <c r="H679" s="1653"/>
      <c r="I679" s="1692"/>
      <c r="J679" s="1653"/>
      <c r="K679" s="1707"/>
      <c r="L679" s="646" t="s">
        <v>3323</v>
      </c>
      <c r="M679" s="646" t="s">
        <v>3323</v>
      </c>
      <c r="N679" s="1652">
        <v>2</v>
      </c>
      <c r="O679" s="1706" t="s">
        <v>4328</v>
      </c>
      <c r="P679" s="1651" t="s">
        <v>7719</v>
      </c>
    </row>
    <row r="680" spans="1:16" ht="15" x14ac:dyDescent="0.25">
      <c r="A680" s="611">
        <v>4</v>
      </c>
      <c r="C680" s="1640" t="s">
        <v>4329</v>
      </c>
      <c r="D680" s="1641"/>
      <c r="E680" s="1642"/>
      <c r="F680" s="1653"/>
      <c r="G680" s="1692"/>
      <c r="H680" s="1653"/>
      <c r="I680" s="1692"/>
      <c r="J680" s="1652">
        <v>86</v>
      </c>
      <c r="K680" s="1706" t="s">
        <v>4330</v>
      </c>
      <c r="L680" s="646" t="s">
        <v>3323</v>
      </c>
      <c r="M680" s="646" t="s">
        <v>3323</v>
      </c>
      <c r="N680" s="1652"/>
      <c r="O680" s="1706"/>
      <c r="P680" s="1651" t="s">
        <v>7719</v>
      </c>
    </row>
    <row r="681" spans="1:16" ht="15" x14ac:dyDescent="0.25">
      <c r="A681" s="611">
        <v>4</v>
      </c>
      <c r="C681" s="1640" t="s">
        <v>4331</v>
      </c>
      <c r="D681" s="1641"/>
      <c r="E681" s="1642"/>
      <c r="F681" s="1653"/>
      <c r="G681" s="1692"/>
      <c r="H681" s="1653"/>
      <c r="I681" s="1692"/>
      <c r="J681" s="1652">
        <v>87</v>
      </c>
      <c r="K681" s="1706" t="s">
        <v>4332</v>
      </c>
      <c r="L681" s="646"/>
      <c r="M681" s="646"/>
      <c r="N681" s="1652"/>
      <c r="O681" s="1706"/>
      <c r="P681" s="1651"/>
    </row>
    <row r="682" spans="1:16" ht="15" x14ac:dyDescent="0.25">
      <c r="A682" s="611">
        <v>5</v>
      </c>
      <c r="C682" s="1640" t="s">
        <v>4333</v>
      </c>
      <c r="D682" s="1641"/>
      <c r="E682" s="1642"/>
      <c r="F682" s="1653"/>
      <c r="G682" s="1692"/>
      <c r="H682" s="1653"/>
      <c r="I682" s="1692"/>
      <c r="J682" s="1653"/>
      <c r="K682" s="1707"/>
      <c r="L682" s="642" t="s">
        <v>3323</v>
      </c>
      <c r="M682" s="642" t="s">
        <v>3323</v>
      </c>
      <c r="N682" s="1654">
        <v>1</v>
      </c>
      <c r="O682" s="1705" t="s">
        <v>4334</v>
      </c>
      <c r="P682" s="1650" t="s">
        <v>7719</v>
      </c>
    </row>
    <row r="683" spans="1:16" ht="15" x14ac:dyDescent="0.25">
      <c r="A683" s="611">
        <v>5</v>
      </c>
      <c r="C683" s="1640" t="s">
        <v>4335</v>
      </c>
      <c r="D683" s="1641"/>
      <c r="E683" s="1642"/>
      <c r="F683" s="1653"/>
      <c r="G683" s="1692"/>
      <c r="H683" s="1653"/>
      <c r="I683" s="1692"/>
      <c r="J683" s="1653"/>
      <c r="K683" s="1707"/>
      <c r="L683" s="646" t="s">
        <v>3323</v>
      </c>
      <c r="M683" s="646" t="s">
        <v>3323</v>
      </c>
      <c r="N683" s="1652">
        <v>2</v>
      </c>
      <c r="O683" s="1706" t="s">
        <v>4336</v>
      </c>
      <c r="P683" s="1651" t="s">
        <v>7719</v>
      </c>
    </row>
    <row r="684" spans="1:16" ht="15" x14ac:dyDescent="0.25">
      <c r="A684" s="611">
        <v>4</v>
      </c>
      <c r="C684" s="1640" t="s">
        <v>4337</v>
      </c>
      <c r="D684" s="1641"/>
      <c r="E684" s="1642"/>
      <c r="F684" s="1653"/>
      <c r="G684" s="1692"/>
      <c r="H684" s="1653"/>
      <c r="I684" s="1692"/>
      <c r="J684" s="1652">
        <v>88</v>
      </c>
      <c r="K684" s="1706" t="s">
        <v>4338</v>
      </c>
      <c r="L684" s="646" t="s">
        <v>3323</v>
      </c>
      <c r="M684" s="646" t="s">
        <v>3323</v>
      </c>
      <c r="N684" s="1652"/>
      <c r="O684" s="1706"/>
      <c r="P684" s="1651" t="s">
        <v>7719</v>
      </c>
    </row>
    <row r="685" spans="1:16" ht="15" x14ac:dyDescent="0.25">
      <c r="A685" s="611">
        <v>4</v>
      </c>
      <c r="C685" s="1640" t="s">
        <v>4339</v>
      </c>
      <c r="D685" s="1641"/>
      <c r="E685" s="1642"/>
      <c r="F685" s="1653"/>
      <c r="G685" s="1692"/>
      <c r="H685" s="1653"/>
      <c r="I685" s="1692"/>
      <c r="J685" s="1652">
        <v>89</v>
      </c>
      <c r="K685" s="1706" t="s">
        <v>4340</v>
      </c>
      <c r="L685" s="646" t="s">
        <v>3323</v>
      </c>
      <c r="M685" s="646" t="s">
        <v>3323</v>
      </c>
      <c r="N685" s="1652"/>
      <c r="O685" s="1706"/>
      <c r="P685" s="1651" t="s">
        <v>7719</v>
      </c>
    </row>
    <row r="686" spans="1:16" ht="15" x14ac:dyDescent="0.25">
      <c r="A686" s="611">
        <v>4</v>
      </c>
      <c r="C686" s="1640" t="s">
        <v>4341</v>
      </c>
      <c r="D686" s="1641"/>
      <c r="E686" s="1642"/>
      <c r="F686" s="1653"/>
      <c r="G686" s="1692"/>
      <c r="H686" s="1653"/>
      <c r="I686" s="1692"/>
      <c r="J686" s="1652">
        <v>90</v>
      </c>
      <c r="K686" s="1706" t="s">
        <v>4342</v>
      </c>
      <c r="L686" s="646" t="s">
        <v>3323</v>
      </c>
      <c r="M686" s="646" t="s">
        <v>3323</v>
      </c>
      <c r="N686" s="1652"/>
      <c r="O686" s="1706"/>
      <c r="P686" s="1651" t="s">
        <v>7719</v>
      </c>
    </row>
    <row r="687" spans="1:16" ht="15" x14ac:dyDescent="0.25">
      <c r="A687" s="611">
        <v>4</v>
      </c>
      <c r="C687" s="1640" t="s">
        <v>4343</v>
      </c>
      <c r="D687" s="1641"/>
      <c r="E687" s="1642"/>
      <c r="F687" s="1653"/>
      <c r="G687" s="1692"/>
      <c r="H687" s="1653"/>
      <c r="I687" s="1692"/>
      <c r="J687" s="1652">
        <v>91</v>
      </c>
      <c r="K687" s="1706" t="s">
        <v>4344</v>
      </c>
      <c r="L687" s="646" t="s">
        <v>3323</v>
      </c>
      <c r="M687" s="646" t="s">
        <v>3323</v>
      </c>
      <c r="N687" s="1652"/>
      <c r="O687" s="1706"/>
      <c r="P687" s="1651" t="s">
        <v>7719</v>
      </c>
    </row>
    <row r="688" spans="1:16" ht="15" x14ac:dyDescent="0.25">
      <c r="A688" s="611">
        <v>4</v>
      </c>
      <c r="C688" s="1640" t="s">
        <v>4345</v>
      </c>
      <c r="D688" s="1641"/>
      <c r="E688" s="1642"/>
      <c r="F688" s="1653"/>
      <c r="G688" s="1692"/>
      <c r="H688" s="1653"/>
      <c r="I688" s="1692"/>
      <c r="J688" s="1652">
        <v>92</v>
      </c>
      <c r="K688" s="1706" t="s">
        <v>4346</v>
      </c>
      <c r="L688" s="646" t="s">
        <v>3323</v>
      </c>
      <c r="M688" s="646" t="s">
        <v>3323</v>
      </c>
      <c r="N688" s="1652"/>
      <c r="O688" s="1706"/>
      <c r="P688" s="1651" t="s">
        <v>7719</v>
      </c>
    </row>
    <row r="689" spans="1:16" ht="15" x14ac:dyDescent="0.25">
      <c r="A689" s="611">
        <v>4</v>
      </c>
      <c r="C689" s="1640" t="s">
        <v>4347</v>
      </c>
      <c r="D689" s="1641"/>
      <c r="E689" s="1642"/>
      <c r="F689" s="1653"/>
      <c r="G689" s="1692"/>
      <c r="H689" s="1653"/>
      <c r="I689" s="1692"/>
      <c r="J689" s="1652">
        <v>93</v>
      </c>
      <c r="K689" s="1706" t="s">
        <v>4348</v>
      </c>
      <c r="L689" s="646" t="s">
        <v>3323</v>
      </c>
      <c r="M689" s="646" t="s">
        <v>3323</v>
      </c>
      <c r="N689" s="1652"/>
      <c r="O689" s="1706"/>
      <c r="P689" s="1651" t="s">
        <v>7719</v>
      </c>
    </row>
    <row r="690" spans="1:16" ht="15" x14ac:dyDescent="0.25">
      <c r="A690" s="611">
        <v>4</v>
      </c>
      <c r="C690" s="1640" t="s">
        <v>4349</v>
      </c>
      <c r="D690" s="1641"/>
      <c r="E690" s="1642"/>
      <c r="F690" s="1653"/>
      <c r="G690" s="1692"/>
      <c r="H690" s="1653"/>
      <c r="I690" s="1692"/>
      <c r="J690" s="1652">
        <v>94</v>
      </c>
      <c r="K690" s="1706" t="s">
        <v>4350</v>
      </c>
      <c r="L690" s="646" t="s">
        <v>3323</v>
      </c>
      <c r="M690" s="646" t="s">
        <v>3323</v>
      </c>
      <c r="N690" s="1652"/>
      <c r="O690" s="1706"/>
      <c r="P690" s="1651" t="s">
        <v>7719</v>
      </c>
    </row>
    <row r="691" spans="1:16" ht="15" x14ac:dyDescent="0.25">
      <c r="A691" s="611">
        <v>4</v>
      </c>
      <c r="C691" s="1640" t="s">
        <v>4351</v>
      </c>
      <c r="D691" s="1641"/>
      <c r="E691" s="1642"/>
      <c r="F691" s="1653"/>
      <c r="G691" s="1692"/>
      <c r="H691" s="1653"/>
      <c r="I691" s="1692"/>
      <c r="J691" s="1652">
        <v>95</v>
      </c>
      <c r="K691" s="1693" t="s">
        <v>3963</v>
      </c>
      <c r="L691" s="646" t="s">
        <v>3323</v>
      </c>
      <c r="M691" s="646" t="s">
        <v>3323</v>
      </c>
      <c r="N691" s="1652"/>
      <c r="O691" s="1693"/>
      <c r="P691" s="1645" t="s">
        <v>7719</v>
      </c>
    </row>
    <row r="692" spans="1:16" ht="15" x14ac:dyDescent="0.25">
      <c r="A692" s="611">
        <v>4</v>
      </c>
      <c r="C692" s="1640" t="s">
        <v>4352</v>
      </c>
      <c r="D692" s="1641"/>
      <c r="E692" s="1642"/>
      <c r="F692" s="1653"/>
      <c r="G692" s="1692"/>
      <c r="H692" s="1653"/>
      <c r="I692" s="1692"/>
      <c r="J692" s="1652">
        <v>101</v>
      </c>
      <c r="K692" s="1693" t="s">
        <v>4353</v>
      </c>
      <c r="L692" s="646" t="s">
        <v>3377</v>
      </c>
      <c r="M692" s="646" t="s">
        <v>3378</v>
      </c>
      <c r="N692" s="1652"/>
      <c r="O692" s="1693"/>
      <c r="P692" s="1645" t="s">
        <v>7719</v>
      </c>
    </row>
    <row r="693" spans="1:16" ht="15" x14ac:dyDescent="0.25">
      <c r="A693" s="611">
        <v>3</v>
      </c>
      <c r="C693" s="1640" t="s">
        <v>4354</v>
      </c>
      <c r="D693" s="1641"/>
      <c r="E693" s="1642"/>
      <c r="F693" s="1653"/>
      <c r="G693" s="1692"/>
      <c r="H693" s="1652">
        <v>2</v>
      </c>
      <c r="I693" s="1693" t="s">
        <v>2272</v>
      </c>
      <c r="J693" s="1652"/>
      <c r="K693" s="1706"/>
      <c r="L693" s="646"/>
      <c r="M693" s="1655"/>
      <c r="N693" s="1652"/>
      <c r="O693" s="1693"/>
      <c r="P693" s="1645"/>
    </row>
    <row r="694" spans="1:16" ht="15" x14ac:dyDescent="0.25">
      <c r="A694" s="611">
        <v>4</v>
      </c>
      <c r="C694" s="1640" t="s">
        <v>4355</v>
      </c>
      <c r="D694" s="1641"/>
      <c r="E694" s="1642"/>
      <c r="F694" s="1653"/>
      <c r="G694" s="1692"/>
      <c r="H694" s="1653"/>
      <c r="I694" s="1692"/>
      <c r="J694" s="1654">
        <v>96</v>
      </c>
      <c r="K694" s="1705" t="s">
        <v>4356</v>
      </c>
      <c r="L694" s="642" t="s">
        <v>3323</v>
      </c>
      <c r="M694" s="642" t="s">
        <v>3323</v>
      </c>
      <c r="N694" s="1654"/>
      <c r="O694" s="1691"/>
      <c r="P694" s="1643" t="s">
        <v>7719</v>
      </c>
    </row>
    <row r="695" spans="1:16" ht="15" x14ac:dyDescent="0.25">
      <c r="A695" s="611">
        <v>4</v>
      </c>
      <c r="C695" s="1640" t="s">
        <v>4357</v>
      </c>
      <c r="D695" s="1641"/>
      <c r="E695" s="1642"/>
      <c r="F695" s="1653"/>
      <c r="G695" s="1692"/>
      <c r="H695" s="1653"/>
      <c r="I695" s="1692"/>
      <c r="J695" s="1652">
        <v>97</v>
      </c>
      <c r="K695" s="1706" t="s">
        <v>4358</v>
      </c>
      <c r="L695" s="646" t="s">
        <v>3323</v>
      </c>
      <c r="M695" s="646" t="s">
        <v>3323</v>
      </c>
      <c r="N695" s="1652"/>
      <c r="O695" s="1693"/>
      <c r="P695" s="1645" t="s">
        <v>7719</v>
      </c>
    </row>
    <row r="696" spans="1:16" ht="15" x14ac:dyDescent="0.25">
      <c r="A696" s="611">
        <v>4</v>
      </c>
      <c r="C696" s="1640" t="s">
        <v>4359</v>
      </c>
      <c r="D696" s="1641"/>
      <c r="E696" s="1642"/>
      <c r="F696" s="1653"/>
      <c r="G696" s="1692"/>
      <c r="H696" s="1653"/>
      <c r="I696" s="1692"/>
      <c r="J696" s="1652">
        <v>98</v>
      </c>
      <c r="K696" s="1706" t="s">
        <v>4360</v>
      </c>
      <c r="L696" s="646" t="s">
        <v>3323</v>
      </c>
      <c r="M696" s="646" t="s">
        <v>3323</v>
      </c>
      <c r="N696" s="1652"/>
      <c r="O696" s="1693"/>
      <c r="P696" s="1645" t="s">
        <v>7719</v>
      </c>
    </row>
    <row r="697" spans="1:16" ht="15" x14ac:dyDescent="0.25">
      <c r="A697" s="611">
        <v>4</v>
      </c>
      <c r="C697" s="1640" t="s">
        <v>4361</v>
      </c>
      <c r="D697" s="1641"/>
      <c r="E697" s="1642"/>
      <c r="F697" s="1653"/>
      <c r="G697" s="1692"/>
      <c r="H697" s="1653"/>
      <c r="I697" s="1692"/>
      <c r="J697" s="1652">
        <v>99</v>
      </c>
      <c r="K697" s="1706" t="s">
        <v>4362</v>
      </c>
      <c r="L697" s="646" t="s">
        <v>3323</v>
      </c>
      <c r="M697" s="646" t="s">
        <v>3323</v>
      </c>
      <c r="N697" s="1652"/>
      <c r="O697" s="1693"/>
      <c r="P697" s="1645" t="s">
        <v>7719</v>
      </c>
    </row>
    <row r="698" spans="1:16" ht="15" x14ac:dyDescent="0.25">
      <c r="A698" s="611">
        <v>4</v>
      </c>
      <c r="C698" s="1640" t="s">
        <v>4363</v>
      </c>
      <c r="D698" s="1641"/>
      <c r="E698" s="1642"/>
      <c r="F698" s="1653"/>
      <c r="G698" s="1692"/>
      <c r="H698" s="1653"/>
      <c r="I698" s="1692"/>
      <c r="J698" s="1652">
        <v>100</v>
      </c>
      <c r="K698" s="1706" t="s">
        <v>4364</v>
      </c>
      <c r="L698" s="646" t="s">
        <v>3323</v>
      </c>
      <c r="M698" s="646" t="s">
        <v>3323</v>
      </c>
      <c r="N698" s="1652"/>
      <c r="O698" s="1693"/>
      <c r="P698" s="1645" t="s">
        <v>7719</v>
      </c>
    </row>
    <row r="699" spans="1:16" ht="15" x14ac:dyDescent="0.25">
      <c r="A699" s="611">
        <v>3</v>
      </c>
      <c r="C699" s="1640" t="s">
        <v>4365</v>
      </c>
      <c r="D699" s="1641"/>
      <c r="E699" s="1642"/>
      <c r="F699" s="1653"/>
      <c r="G699" s="1692"/>
      <c r="H699" s="1652">
        <v>3</v>
      </c>
      <c r="I699" s="1693" t="s">
        <v>4366</v>
      </c>
      <c r="J699" s="1652"/>
      <c r="K699" s="1693"/>
      <c r="L699" s="646"/>
      <c r="M699" s="1655"/>
      <c r="N699" s="1652"/>
      <c r="O699" s="1693"/>
      <c r="P699" s="1645"/>
    </row>
    <row r="700" spans="1:16" ht="15" x14ac:dyDescent="0.25">
      <c r="A700" s="611">
        <v>4</v>
      </c>
      <c r="C700" s="1640" t="s">
        <v>4367</v>
      </c>
      <c r="D700" s="1641"/>
      <c r="E700" s="1642"/>
      <c r="F700" s="1653"/>
      <c r="G700" s="1692"/>
      <c r="H700" s="1653"/>
      <c r="I700" s="1692"/>
      <c r="J700" s="1654">
        <v>1</v>
      </c>
      <c r="K700" s="1691" t="s">
        <v>4368</v>
      </c>
      <c r="L700" s="642"/>
      <c r="M700" s="642"/>
      <c r="N700" s="1654"/>
      <c r="O700" s="1691"/>
      <c r="P700" s="1643"/>
    </row>
    <row r="701" spans="1:16" ht="15" x14ac:dyDescent="0.25">
      <c r="A701" s="611">
        <v>5</v>
      </c>
      <c r="C701" s="1640" t="s">
        <v>4369</v>
      </c>
      <c r="D701" s="1641"/>
      <c r="E701" s="1642"/>
      <c r="F701" s="1653"/>
      <c r="G701" s="1692"/>
      <c r="H701" s="1653"/>
      <c r="I701" s="1692"/>
      <c r="J701" s="1653"/>
      <c r="K701" s="1692"/>
      <c r="L701" s="642" t="s">
        <v>3323</v>
      </c>
      <c r="M701" s="642" t="s">
        <v>3323</v>
      </c>
      <c r="N701" s="1654">
        <v>1</v>
      </c>
      <c r="O701" s="1705" t="s">
        <v>4370</v>
      </c>
      <c r="P701" s="1650" t="s">
        <v>7719</v>
      </c>
    </row>
    <row r="702" spans="1:16" ht="15" x14ac:dyDescent="0.25">
      <c r="A702" s="611">
        <v>5</v>
      </c>
      <c r="C702" s="1640" t="s">
        <v>4371</v>
      </c>
      <c r="D702" s="1641"/>
      <c r="E702" s="1642"/>
      <c r="F702" s="1653"/>
      <c r="G702" s="1692"/>
      <c r="H702" s="1653"/>
      <c r="I702" s="1692"/>
      <c r="J702" s="1653"/>
      <c r="K702" s="1692"/>
      <c r="L702" s="646" t="s">
        <v>3323</v>
      </c>
      <c r="M702" s="646" t="s">
        <v>3323</v>
      </c>
      <c r="N702" s="1652">
        <v>2</v>
      </c>
      <c r="O702" s="1706" t="s">
        <v>4372</v>
      </c>
      <c r="P702" s="1651" t="s">
        <v>7719</v>
      </c>
    </row>
    <row r="703" spans="1:16" ht="15" x14ac:dyDescent="0.25">
      <c r="A703" s="611">
        <v>3</v>
      </c>
      <c r="C703" s="1640" t="s">
        <v>4373</v>
      </c>
      <c r="D703" s="1641"/>
      <c r="E703" s="1642"/>
      <c r="F703" s="1653"/>
      <c r="G703" s="1692"/>
      <c r="H703" s="1652">
        <v>4</v>
      </c>
      <c r="I703" s="1693" t="s">
        <v>4374</v>
      </c>
      <c r="J703" s="1652"/>
      <c r="K703" s="1693"/>
      <c r="L703" s="646"/>
      <c r="M703" s="1655"/>
      <c r="N703" s="1652"/>
      <c r="O703" s="1693"/>
      <c r="P703" s="1645"/>
    </row>
    <row r="704" spans="1:16" ht="15" x14ac:dyDescent="0.25">
      <c r="A704" s="611">
        <v>4</v>
      </c>
      <c r="C704" s="1640" t="s">
        <v>4375</v>
      </c>
      <c r="D704" s="1641"/>
      <c r="E704" s="1642"/>
      <c r="F704" s="1653"/>
      <c r="G704" s="1692"/>
      <c r="H704" s="1653"/>
      <c r="I704" s="1692"/>
      <c r="J704" s="1654">
        <v>1</v>
      </c>
      <c r="K704" s="1691" t="s">
        <v>4376</v>
      </c>
      <c r="L704" s="642" t="s">
        <v>3323</v>
      </c>
      <c r="M704" s="642" t="s">
        <v>3323</v>
      </c>
      <c r="N704" s="1654"/>
      <c r="O704" s="1691"/>
      <c r="P704" s="1643" t="s">
        <v>7719</v>
      </c>
    </row>
    <row r="705" spans="1:16" ht="15" x14ac:dyDescent="0.25">
      <c r="A705" s="611">
        <v>4</v>
      </c>
      <c r="C705" s="1640" t="s">
        <v>4377</v>
      </c>
      <c r="D705" s="1641"/>
      <c r="E705" s="1642"/>
      <c r="F705" s="1653"/>
      <c r="G705" s="1692"/>
      <c r="H705" s="1653"/>
      <c r="I705" s="1692"/>
      <c r="J705" s="1652">
        <v>2</v>
      </c>
      <c r="K705" s="1693" t="s">
        <v>4378</v>
      </c>
      <c r="L705" s="646" t="s">
        <v>3323</v>
      </c>
      <c r="M705" s="646" t="s">
        <v>3323</v>
      </c>
      <c r="N705" s="1652"/>
      <c r="O705" s="1693"/>
      <c r="P705" s="1645" t="s">
        <v>7719</v>
      </c>
    </row>
    <row r="706" spans="1:16" ht="15" x14ac:dyDescent="0.25">
      <c r="A706" s="611">
        <v>4</v>
      </c>
      <c r="C706" s="1640" t="s">
        <v>4379</v>
      </c>
      <c r="D706" s="1641"/>
      <c r="E706" s="1642"/>
      <c r="F706" s="1653"/>
      <c r="G706" s="1692"/>
      <c r="H706" s="1653"/>
      <c r="I706" s="1692"/>
      <c r="J706" s="1652">
        <v>3</v>
      </c>
      <c r="K706" s="1693" t="s">
        <v>4380</v>
      </c>
      <c r="L706" s="646" t="s">
        <v>3323</v>
      </c>
      <c r="M706" s="646" t="s">
        <v>3323</v>
      </c>
      <c r="N706" s="1652"/>
      <c r="O706" s="1693"/>
      <c r="P706" s="1645" t="s">
        <v>7719</v>
      </c>
    </row>
    <row r="707" spans="1:16" ht="15" x14ac:dyDescent="0.25">
      <c r="A707" s="611">
        <v>2</v>
      </c>
      <c r="C707" s="1640" t="s">
        <v>4381</v>
      </c>
      <c r="D707" s="1641"/>
      <c r="E707" s="1644"/>
      <c r="F707" s="1652">
        <v>3</v>
      </c>
      <c r="G707" s="1693" t="s">
        <v>4382</v>
      </c>
      <c r="H707" s="1652"/>
      <c r="I707" s="1693"/>
      <c r="J707" s="1652"/>
      <c r="K707" s="1693"/>
      <c r="L707" s="646"/>
      <c r="M707" s="646"/>
      <c r="N707" s="1652"/>
      <c r="O707" s="1693"/>
      <c r="P707" s="1645"/>
    </row>
    <row r="708" spans="1:16" ht="15" x14ac:dyDescent="0.25">
      <c r="A708" s="611">
        <v>3</v>
      </c>
      <c r="C708" s="1640" t="s">
        <v>4383</v>
      </c>
      <c r="D708" s="1641"/>
      <c r="E708" s="1642"/>
      <c r="F708" s="1653"/>
      <c r="G708" s="1692"/>
      <c r="H708" s="1654">
        <v>1</v>
      </c>
      <c r="I708" s="1691" t="s">
        <v>2275</v>
      </c>
      <c r="J708" s="1654"/>
      <c r="K708" s="1691"/>
      <c r="L708" s="642"/>
      <c r="M708" s="642"/>
      <c r="N708" s="1654"/>
      <c r="O708" s="1691"/>
      <c r="P708" s="1643"/>
    </row>
    <row r="709" spans="1:16" ht="15" x14ac:dyDescent="0.25">
      <c r="A709" s="611">
        <v>4</v>
      </c>
      <c r="C709" s="1640" t="s">
        <v>4384</v>
      </c>
      <c r="D709" s="1641"/>
      <c r="E709" s="1642"/>
      <c r="F709" s="1653"/>
      <c r="G709" s="1692"/>
      <c r="H709" s="1653"/>
      <c r="I709" s="1692"/>
      <c r="J709" s="1654">
        <v>1</v>
      </c>
      <c r="K709" s="1691" t="s">
        <v>2277</v>
      </c>
      <c r="L709" s="642"/>
      <c r="M709" s="642"/>
      <c r="N709" s="1654"/>
      <c r="O709" s="1691"/>
      <c r="P709" s="1643"/>
    </row>
    <row r="710" spans="1:16" ht="15" x14ac:dyDescent="0.25">
      <c r="A710" s="611">
        <v>5</v>
      </c>
      <c r="C710" s="1640" t="s">
        <v>333</v>
      </c>
      <c r="D710" s="1641"/>
      <c r="E710" s="1642"/>
      <c r="F710" s="1653"/>
      <c r="G710" s="1692"/>
      <c r="H710" s="1653"/>
      <c r="I710" s="1692"/>
      <c r="J710" s="1653"/>
      <c r="K710" s="1692"/>
      <c r="L710" s="642" t="s">
        <v>3323</v>
      </c>
      <c r="M710" s="642" t="s">
        <v>3378</v>
      </c>
      <c r="N710" s="1654">
        <v>1</v>
      </c>
      <c r="O710" s="1705" t="s">
        <v>4385</v>
      </c>
      <c r="P710" s="1650" t="s">
        <v>7721</v>
      </c>
    </row>
    <row r="711" spans="1:16" ht="15" x14ac:dyDescent="0.25">
      <c r="A711" s="611">
        <v>5</v>
      </c>
      <c r="C711" s="1640" t="s">
        <v>4386</v>
      </c>
      <c r="D711" s="1641"/>
      <c r="E711" s="1642"/>
      <c r="F711" s="1653"/>
      <c r="G711" s="1692"/>
      <c r="H711" s="1653"/>
      <c r="I711" s="1692"/>
      <c r="J711" s="1653"/>
      <c r="K711" s="1692"/>
      <c r="L711" s="646" t="s">
        <v>3323</v>
      </c>
      <c r="M711" s="646" t="s">
        <v>3378</v>
      </c>
      <c r="N711" s="1652">
        <v>2</v>
      </c>
      <c r="O711" s="1706" t="s">
        <v>4387</v>
      </c>
      <c r="P711" s="1651" t="s">
        <v>7721</v>
      </c>
    </row>
    <row r="712" spans="1:16" ht="15" x14ac:dyDescent="0.25">
      <c r="A712" s="611">
        <v>5</v>
      </c>
      <c r="C712" s="1640" t="s">
        <v>4388</v>
      </c>
      <c r="D712" s="1641"/>
      <c r="E712" s="1642"/>
      <c r="F712" s="1653"/>
      <c r="G712" s="1692"/>
      <c r="H712" s="1653"/>
      <c r="I712" s="1692"/>
      <c r="J712" s="1653"/>
      <c r="K712" s="1692"/>
      <c r="L712" s="646" t="s">
        <v>3323</v>
      </c>
      <c r="M712" s="646" t="s">
        <v>3378</v>
      </c>
      <c r="N712" s="1652">
        <v>3</v>
      </c>
      <c r="O712" s="1706" t="s">
        <v>4389</v>
      </c>
      <c r="P712" s="1651" t="s">
        <v>7721</v>
      </c>
    </row>
    <row r="713" spans="1:16" ht="15" x14ac:dyDescent="0.25">
      <c r="A713" s="611">
        <v>4</v>
      </c>
      <c r="C713" s="1640" t="s">
        <v>4390</v>
      </c>
      <c r="D713" s="1641"/>
      <c r="E713" s="1642"/>
      <c r="F713" s="1653"/>
      <c r="G713" s="1692"/>
      <c r="H713" s="1653"/>
      <c r="I713" s="1692"/>
      <c r="J713" s="1652">
        <v>2</v>
      </c>
      <c r="K713" s="1693" t="s">
        <v>4391</v>
      </c>
      <c r="L713" s="646"/>
      <c r="M713" s="646"/>
      <c r="N713" s="1652"/>
      <c r="O713" s="1693"/>
      <c r="P713" s="1645"/>
    </row>
    <row r="714" spans="1:16" ht="15" x14ac:dyDescent="0.25">
      <c r="A714" s="611">
        <v>5</v>
      </c>
      <c r="C714" s="1640" t="s">
        <v>4392</v>
      </c>
      <c r="D714" s="1641"/>
      <c r="E714" s="1642"/>
      <c r="F714" s="1653"/>
      <c r="G714" s="1692"/>
      <c r="H714" s="1653"/>
      <c r="I714" s="1692"/>
      <c r="J714" s="1653"/>
      <c r="K714" s="1692"/>
      <c r="L714" s="642" t="s">
        <v>3323</v>
      </c>
      <c r="M714" s="642" t="s">
        <v>3378</v>
      </c>
      <c r="N714" s="1654">
        <v>1</v>
      </c>
      <c r="O714" s="1705" t="s">
        <v>4385</v>
      </c>
      <c r="P714" s="1650" t="s">
        <v>7721</v>
      </c>
    </row>
    <row r="715" spans="1:16" ht="15" x14ac:dyDescent="0.25">
      <c r="A715" s="611">
        <v>5</v>
      </c>
      <c r="C715" s="1640" t="s">
        <v>334</v>
      </c>
      <c r="D715" s="1641"/>
      <c r="E715" s="1642"/>
      <c r="F715" s="1653"/>
      <c r="G715" s="1692"/>
      <c r="H715" s="1653"/>
      <c r="I715" s="1692"/>
      <c r="J715" s="1653"/>
      <c r="K715" s="1692"/>
      <c r="L715" s="646" t="s">
        <v>3323</v>
      </c>
      <c r="M715" s="646" t="s">
        <v>3378</v>
      </c>
      <c r="N715" s="1652">
        <v>2</v>
      </c>
      <c r="O715" s="1706" t="s">
        <v>4387</v>
      </c>
      <c r="P715" s="1651" t="s">
        <v>7721</v>
      </c>
    </row>
    <row r="716" spans="1:16" ht="15" x14ac:dyDescent="0.25">
      <c r="A716" s="611">
        <v>5</v>
      </c>
      <c r="C716" s="1640" t="s">
        <v>335</v>
      </c>
      <c r="D716" s="1641"/>
      <c r="E716" s="1642"/>
      <c r="F716" s="1653"/>
      <c r="G716" s="1692"/>
      <c r="H716" s="1653"/>
      <c r="I716" s="1692"/>
      <c r="J716" s="1653"/>
      <c r="K716" s="1692"/>
      <c r="L716" s="646" t="s">
        <v>3323</v>
      </c>
      <c r="M716" s="646" t="s">
        <v>3378</v>
      </c>
      <c r="N716" s="1652">
        <v>3</v>
      </c>
      <c r="O716" s="1706" t="s">
        <v>4389</v>
      </c>
      <c r="P716" s="1651" t="s">
        <v>7721</v>
      </c>
    </row>
    <row r="717" spans="1:16" ht="15" x14ac:dyDescent="0.25">
      <c r="A717" s="611">
        <v>4</v>
      </c>
      <c r="C717" s="1640" t="s">
        <v>4393</v>
      </c>
      <c r="D717" s="1641"/>
      <c r="E717" s="1642"/>
      <c r="F717" s="1653"/>
      <c r="G717" s="1692"/>
      <c r="H717" s="1653"/>
      <c r="I717" s="1692"/>
      <c r="J717" s="1652">
        <v>3</v>
      </c>
      <c r="K717" s="1693" t="s">
        <v>4394</v>
      </c>
      <c r="L717" s="646"/>
      <c r="M717" s="646"/>
      <c r="N717" s="1652"/>
      <c r="O717" s="1693"/>
      <c r="P717" s="1645"/>
    </row>
    <row r="718" spans="1:16" ht="15" x14ac:dyDescent="0.25">
      <c r="A718" s="611">
        <v>5</v>
      </c>
      <c r="C718" s="1640" t="s">
        <v>4395</v>
      </c>
      <c r="D718" s="1641"/>
      <c r="E718" s="1642"/>
      <c r="F718" s="1653"/>
      <c r="G718" s="1692"/>
      <c r="H718" s="1653"/>
      <c r="I718" s="1692"/>
      <c r="J718" s="1653"/>
      <c r="K718" s="1692"/>
      <c r="L718" s="642" t="s">
        <v>3323</v>
      </c>
      <c r="M718" s="642" t="s">
        <v>3323</v>
      </c>
      <c r="N718" s="1654">
        <v>1</v>
      </c>
      <c r="O718" s="1705" t="s">
        <v>4385</v>
      </c>
      <c r="P718" s="1650" t="s">
        <v>7721</v>
      </c>
    </row>
    <row r="719" spans="1:16" ht="15" x14ac:dyDescent="0.25">
      <c r="A719" s="611">
        <v>5</v>
      </c>
      <c r="C719" s="1640" t="s">
        <v>4396</v>
      </c>
      <c r="D719" s="1641"/>
      <c r="E719" s="1642"/>
      <c r="F719" s="1653"/>
      <c r="G719" s="1692"/>
      <c r="H719" s="1653"/>
      <c r="I719" s="1692"/>
      <c r="J719" s="1653"/>
      <c r="K719" s="1692"/>
      <c r="L719" s="642" t="s">
        <v>3323</v>
      </c>
      <c r="M719" s="642" t="s">
        <v>3323</v>
      </c>
      <c r="N719" s="1654">
        <v>2</v>
      </c>
      <c r="O719" s="1705" t="s">
        <v>4428</v>
      </c>
      <c r="P719" s="1650" t="s">
        <v>7721</v>
      </c>
    </row>
    <row r="720" spans="1:16" ht="15" x14ac:dyDescent="0.25">
      <c r="A720" s="611">
        <v>5</v>
      </c>
      <c r="C720" s="1640" t="s">
        <v>7960</v>
      </c>
      <c r="D720" s="1641"/>
      <c r="E720" s="1642"/>
      <c r="F720" s="1653"/>
      <c r="G720" s="1692"/>
      <c r="H720" s="1653"/>
      <c r="I720" s="1692"/>
      <c r="J720" s="1653"/>
      <c r="K720" s="1692"/>
      <c r="L720" s="646" t="s">
        <v>3323</v>
      </c>
      <c r="M720" s="646" t="s">
        <v>3323</v>
      </c>
      <c r="N720" s="1652">
        <v>3</v>
      </c>
      <c r="O720" s="1706" t="s">
        <v>4389</v>
      </c>
      <c r="P720" s="1651" t="s">
        <v>7721</v>
      </c>
    </row>
    <row r="721" spans="1:16" ht="15" x14ac:dyDescent="0.25">
      <c r="A721" s="611">
        <v>4</v>
      </c>
      <c r="C721" s="1640" t="s">
        <v>4397</v>
      </c>
      <c r="D721" s="1641"/>
      <c r="E721" s="1642"/>
      <c r="F721" s="1653"/>
      <c r="G721" s="1692"/>
      <c r="H721" s="1653"/>
      <c r="I721" s="1692"/>
      <c r="J721" s="1652">
        <v>4</v>
      </c>
      <c r="K721" s="1706" t="s">
        <v>4398</v>
      </c>
      <c r="L721" s="646"/>
      <c r="M721" s="646"/>
      <c r="N721" s="1652"/>
      <c r="O721" s="1693"/>
      <c r="P721" s="1645"/>
    </row>
    <row r="722" spans="1:16" ht="15" x14ac:dyDescent="0.25">
      <c r="A722" s="611">
        <v>5</v>
      </c>
      <c r="C722" s="1640" t="s">
        <v>4399</v>
      </c>
      <c r="D722" s="1641"/>
      <c r="E722" s="1642"/>
      <c r="F722" s="1653"/>
      <c r="G722" s="1692"/>
      <c r="H722" s="1653"/>
      <c r="I722" s="1692"/>
      <c r="J722" s="1653"/>
      <c r="K722" s="1707"/>
      <c r="L722" s="642" t="s">
        <v>3323</v>
      </c>
      <c r="M722" s="642" t="s">
        <v>3323</v>
      </c>
      <c r="N722" s="1654">
        <v>1</v>
      </c>
      <c r="O722" s="1705" t="s">
        <v>4385</v>
      </c>
      <c r="P722" s="1650" t="s">
        <v>7721</v>
      </c>
    </row>
    <row r="723" spans="1:16" ht="15" x14ac:dyDescent="0.25">
      <c r="A723" s="611">
        <v>5</v>
      </c>
      <c r="C723" s="1640" t="s">
        <v>4400</v>
      </c>
      <c r="D723" s="1641"/>
      <c r="E723" s="1642"/>
      <c r="F723" s="1653"/>
      <c r="G723" s="1692"/>
      <c r="H723" s="1653"/>
      <c r="I723" s="1692"/>
      <c r="J723" s="1653"/>
      <c r="K723" s="1707"/>
      <c r="L723" s="646" t="s">
        <v>3323</v>
      </c>
      <c r="M723" s="646" t="s">
        <v>3323</v>
      </c>
      <c r="N723" s="1652">
        <v>2</v>
      </c>
      <c r="O723" s="1706" t="s">
        <v>4387</v>
      </c>
      <c r="P723" s="1651" t="s">
        <v>7721</v>
      </c>
    </row>
    <row r="724" spans="1:16" ht="15" x14ac:dyDescent="0.25">
      <c r="A724" s="611">
        <v>5</v>
      </c>
      <c r="C724" s="1640" t="s">
        <v>4401</v>
      </c>
      <c r="D724" s="1641"/>
      <c r="E724" s="1642"/>
      <c r="F724" s="1653"/>
      <c r="G724" s="1692"/>
      <c r="H724" s="1653"/>
      <c r="I724" s="1692"/>
      <c r="J724" s="1653"/>
      <c r="K724" s="1707"/>
      <c r="L724" s="646" t="s">
        <v>3323</v>
      </c>
      <c r="M724" s="646" t="s">
        <v>3323</v>
      </c>
      <c r="N724" s="1652">
        <v>3</v>
      </c>
      <c r="O724" s="1706" t="s">
        <v>4389</v>
      </c>
      <c r="P724" s="1651" t="s">
        <v>7721</v>
      </c>
    </row>
    <row r="725" spans="1:16" ht="15" x14ac:dyDescent="0.25">
      <c r="A725" s="611">
        <v>4</v>
      </c>
      <c r="C725" s="1640" t="s">
        <v>4402</v>
      </c>
      <c r="D725" s="1641"/>
      <c r="E725" s="1642"/>
      <c r="F725" s="1653"/>
      <c r="G725" s="1692"/>
      <c r="H725" s="1653"/>
      <c r="I725" s="1692"/>
      <c r="J725" s="1652">
        <v>5</v>
      </c>
      <c r="K725" s="1706" t="s">
        <v>4403</v>
      </c>
      <c r="L725" s="646"/>
      <c r="M725" s="646"/>
      <c r="N725" s="1652"/>
      <c r="O725" s="1693"/>
      <c r="P725" s="1645"/>
    </row>
    <row r="726" spans="1:16" ht="15" x14ac:dyDescent="0.25">
      <c r="A726" s="611">
        <v>5</v>
      </c>
      <c r="C726" s="1640" t="s">
        <v>4404</v>
      </c>
      <c r="D726" s="1641"/>
      <c r="E726" s="1642"/>
      <c r="F726" s="1653"/>
      <c r="G726" s="1692"/>
      <c r="H726" s="1653"/>
      <c r="I726" s="1692"/>
      <c r="J726" s="1653"/>
      <c r="K726" s="1707"/>
      <c r="L726" s="642" t="s">
        <v>3323</v>
      </c>
      <c r="M726" s="642" t="s">
        <v>3378</v>
      </c>
      <c r="N726" s="1654">
        <v>1</v>
      </c>
      <c r="O726" s="1705" t="s">
        <v>4385</v>
      </c>
      <c r="P726" s="1650" t="s">
        <v>7721</v>
      </c>
    </row>
    <row r="727" spans="1:16" ht="15" x14ac:dyDescent="0.25">
      <c r="A727" s="611">
        <v>5</v>
      </c>
      <c r="C727" s="1640" t="s">
        <v>4405</v>
      </c>
      <c r="D727" s="1641"/>
      <c r="E727" s="1642"/>
      <c r="F727" s="1653"/>
      <c r="G727" s="1692"/>
      <c r="H727" s="1653"/>
      <c r="I727" s="1692"/>
      <c r="J727" s="1653"/>
      <c r="K727" s="1692"/>
      <c r="L727" s="646" t="s">
        <v>3323</v>
      </c>
      <c r="M727" s="646" t="s">
        <v>3378</v>
      </c>
      <c r="N727" s="1652">
        <v>2</v>
      </c>
      <c r="O727" s="1706" t="s">
        <v>4387</v>
      </c>
      <c r="P727" s="1651" t="s">
        <v>7721</v>
      </c>
    </row>
    <row r="728" spans="1:16" ht="15" x14ac:dyDescent="0.25">
      <c r="A728" s="611">
        <v>5</v>
      </c>
      <c r="C728" s="1640" t="s">
        <v>4406</v>
      </c>
      <c r="D728" s="1641"/>
      <c r="E728" s="1642"/>
      <c r="F728" s="1653"/>
      <c r="G728" s="1692"/>
      <c r="H728" s="1653"/>
      <c r="I728" s="1692"/>
      <c r="J728" s="1653"/>
      <c r="K728" s="1707"/>
      <c r="L728" s="646" t="s">
        <v>3323</v>
      </c>
      <c r="M728" s="646" t="s">
        <v>3378</v>
      </c>
      <c r="N728" s="1652">
        <v>3</v>
      </c>
      <c r="O728" s="1706" t="s">
        <v>4389</v>
      </c>
      <c r="P728" s="1651" t="s">
        <v>7721</v>
      </c>
    </row>
    <row r="729" spans="1:16" ht="15" x14ac:dyDescent="0.25">
      <c r="A729" s="611">
        <v>4</v>
      </c>
      <c r="C729" s="1640" t="s">
        <v>4407</v>
      </c>
      <c r="D729" s="1641"/>
      <c r="E729" s="1642"/>
      <c r="F729" s="1653"/>
      <c r="G729" s="1692"/>
      <c r="H729" s="1653"/>
      <c r="I729" s="1692"/>
      <c r="J729" s="1652">
        <v>6</v>
      </c>
      <c r="K729" s="1706" t="s">
        <v>2280</v>
      </c>
      <c r="L729" s="646"/>
      <c r="M729" s="646"/>
      <c r="N729" s="1652"/>
      <c r="O729" s="1693"/>
      <c r="P729" s="1645"/>
    </row>
    <row r="730" spans="1:16" ht="15" x14ac:dyDescent="0.25">
      <c r="A730" s="611">
        <v>5</v>
      </c>
      <c r="C730" s="1640" t="s">
        <v>4408</v>
      </c>
      <c r="D730" s="1641"/>
      <c r="E730" s="1642"/>
      <c r="F730" s="1653"/>
      <c r="G730" s="1692"/>
      <c r="H730" s="1653"/>
      <c r="I730" s="1692"/>
      <c r="J730" s="1653"/>
      <c r="K730" s="1707"/>
      <c r="L730" s="642" t="s">
        <v>3323</v>
      </c>
      <c r="M730" s="642" t="s">
        <v>3378</v>
      </c>
      <c r="N730" s="1654">
        <v>1</v>
      </c>
      <c r="O730" s="1705" t="s">
        <v>4385</v>
      </c>
      <c r="P730" s="1650" t="s">
        <v>7721</v>
      </c>
    </row>
    <row r="731" spans="1:16" ht="15" x14ac:dyDescent="0.25">
      <c r="A731" s="611">
        <v>5</v>
      </c>
      <c r="C731" s="1640" t="s">
        <v>4409</v>
      </c>
      <c r="D731" s="1641"/>
      <c r="E731" s="1642"/>
      <c r="F731" s="1653"/>
      <c r="G731" s="1692"/>
      <c r="H731" s="1653"/>
      <c r="I731" s="1692"/>
      <c r="J731" s="1653"/>
      <c r="K731" s="1707"/>
      <c r="L731" s="646" t="s">
        <v>3323</v>
      </c>
      <c r="M731" s="646" t="s">
        <v>3378</v>
      </c>
      <c r="N731" s="1652">
        <v>2</v>
      </c>
      <c r="O731" s="1706" t="s">
        <v>4387</v>
      </c>
      <c r="P731" s="1651" t="s">
        <v>7721</v>
      </c>
    </row>
    <row r="732" spans="1:16" ht="15" x14ac:dyDescent="0.25">
      <c r="A732" s="611">
        <v>5</v>
      </c>
      <c r="C732" s="1640" t="s">
        <v>4410</v>
      </c>
      <c r="D732" s="1641"/>
      <c r="E732" s="1642"/>
      <c r="F732" s="1653"/>
      <c r="G732" s="1692"/>
      <c r="H732" s="1653"/>
      <c r="I732" s="1692"/>
      <c r="J732" s="1653"/>
      <c r="K732" s="1707"/>
      <c r="L732" s="646" t="s">
        <v>3323</v>
      </c>
      <c r="M732" s="646" t="s">
        <v>3378</v>
      </c>
      <c r="N732" s="1652">
        <v>3</v>
      </c>
      <c r="O732" s="1706" t="s">
        <v>4389</v>
      </c>
      <c r="P732" s="1651" t="s">
        <v>7721</v>
      </c>
    </row>
    <row r="733" spans="1:16" ht="15" x14ac:dyDescent="0.25">
      <c r="A733" s="611">
        <v>4</v>
      </c>
      <c r="C733" s="1640" t="s">
        <v>4411</v>
      </c>
      <c r="D733" s="1641"/>
      <c r="E733" s="1642"/>
      <c r="F733" s="1653"/>
      <c r="G733" s="1692"/>
      <c r="H733" s="1653"/>
      <c r="I733" s="1692"/>
      <c r="J733" s="1652">
        <v>7</v>
      </c>
      <c r="K733" s="1706" t="s">
        <v>2281</v>
      </c>
      <c r="L733" s="646"/>
      <c r="M733" s="646"/>
      <c r="N733" s="1652"/>
      <c r="O733" s="1693"/>
      <c r="P733" s="1645"/>
    </row>
    <row r="734" spans="1:16" ht="15" x14ac:dyDescent="0.25">
      <c r="A734" s="611">
        <v>5</v>
      </c>
      <c r="C734" s="1640" t="s">
        <v>4412</v>
      </c>
      <c r="D734" s="1641"/>
      <c r="E734" s="1642"/>
      <c r="F734" s="1653"/>
      <c r="G734" s="1692"/>
      <c r="H734" s="1653"/>
      <c r="I734" s="1692"/>
      <c r="J734" s="1653"/>
      <c r="K734" s="1707"/>
      <c r="L734" s="642" t="s">
        <v>3323</v>
      </c>
      <c r="M734" s="642" t="s">
        <v>3378</v>
      </c>
      <c r="N734" s="1654">
        <v>1</v>
      </c>
      <c r="O734" s="1705" t="s">
        <v>4385</v>
      </c>
      <c r="P734" s="1650" t="s">
        <v>7721</v>
      </c>
    </row>
    <row r="735" spans="1:16" ht="15" x14ac:dyDescent="0.25">
      <c r="A735" s="611">
        <v>5</v>
      </c>
      <c r="C735" s="1640" t="s">
        <v>4413</v>
      </c>
      <c r="D735" s="1641"/>
      <c r="E735" s="1642"/>
      <c r="F735" s="1653"/>
      <c r="G735" s="1692"/>
      <c r="H735" s="1653"/>
      <c r="I735" s="1692"/>
      <c r="J735" s="1653"/>
      <c r="K735" s="1707"/>
      <c r="L735" s="646" t="s">
        <v>3323</v>
      </c>
      <c r="M735" s="646" t="s">
        <v>3378</v>
      </c>
      <c r="N735" s="1652">
        <v>2</v>
      </c>
      <c r="O735" s="1706" t="s">
        <v>4387</v>
      </c>
      <c r="P735" s="1651" t="s">
        <v>7721</v>
      </c>
    </row>
    <row r="736" spans="1:16" ht="15" x14ac:dyDescent="0.25">
      <c r="A736" s="611">
        <v>5</v>
      </c>
      <c r="C736" s="1640" t="s">
        <v>4414</v>
      </c>
      <c r="D736" s="1641"/>
      <c r="E736" s="1642"/>
      <c r="F736" s="1653"/>
      <c r="G736" s="1692"/>
      <c r="H736" s="1653"/>
      <c r="I736" s="1692"/>
      <c r="J736" s="1653"/>
      <c r="K736" s="1707"/>
      <c r="L736" s="646" t="s">
        <v>3323</v>
      </c>
      <c r="M736" s="646" t="s">
        <v>3378</v>
      </c>
      <c r="N736" s="1652">
        <v>3</v>
      </c>
      <c r="O736" s="1706" t="s">
        <v>4389</v>
      </c>
      <c r="P736" s="1651" t="s">
        <v>7721</v>
      </c>
    </row>
    <row r="737" spans="1:16" ht="15" x14ac:dyDescent="0.25">
      <c r="A737" s="611">
        <v>4</v>
      </c>
      <c r="C737" s="1640" t="s">
        <v>4415</v>
      </c>
      <c r="D737" s="1641"/>
      <c r="E737" s="1642"/>
      <c r="F737" s="1653"/>
      <c r="G737" s="1692"/>
      <c r="H737" s="1653"/>
      <c r="I737" s="1692"/>
      <c r="J737" s="1652">
        <v>8</v>
      </c>
      <c r="K737" s="1706" t="s">
        <v>4420</v>
      </c>
      <c r="L737" s="646"/>
      <c r="M737" s="646" t="s">
        <v>3323</v>
      </c>
      <c r="N737" s="1652"/>
      <c r="O737" s="1693"/>
      <c r="P737" s="1645"/>
    </row>
    <row r="738" spans="1:16" ht="15" x14ac:dyDescent="0.25">
      <c r="A738" s="611">
        <v>5</v>
      </c>
      <c r="C738" s="1640" t="s">
        <v>4416</v>
      </c>
      <c r="D738" s="1641"/>
      <c r="E738" s="1642"/>
      <c r="F738" s="1653"/>
      <c r="G738" s="1692"/>
      <c r="H738" s="1653"/>
      <c r="I738" s="1692"/>
      <c r="J738" s="1653"/>
      <c r="K738" s="1707"/>
      <c r="L738" s="642" t="s">
        <v>3323</v>
      </c>
      <c r="M738" s="642" t="s">
        <v>3378</v>
      </c>
      <c r="N738" s="1654">
        <v>1</v>
      </c>
      <c r="O738" s="1705" t="s">
        <v>4385</v>
      </c>
      <c r="P738" s="1650" t="s">
        <v>7721</v>
      </c>
    </row>
    <row r="739" spans="1:16" ht="15" x14ac:dyDescent="0.25">
      <c r="A739" s="611">
        <v>5</v>
      </c>
      <c r="C739" s="1640" t="s">
        <v>4417</v>
      </c>
      <c r="D739" s="1641"/>
      <c r="E739" s="1642"/>
      <c r="F739" s="1653"/>
      <c r="G739" s="1692"/>
      <c r="H739" s="1653"/>
      <c r="I739" s="1692"/>
      <c r="J739" s="1653"/>
      <c r="K739" s="1707"/>
      <c r="L739" s="646" t="s">
        <v>3323</v>
      </c>
      <c r="M739" s="646" t="s">
        <v>3378</v>
      </c>
      <c r="N739" s="1652">
        <v>2</v>
      </c>
      <c r="O739" s="1706" t="s">
        <v>4387</v>
      </c>
      <c r="P739" s="1651" t="s">
        <v>7721</v>
      </c>
    </row>
    <row r="740" spans="1:16" ht="15" x14ac:dyDescent="0.25">
      <c r="A740" s="611">
        <v>5</v>
      </c>
      <c r="C740" s="1640" t="s">
        <v>4418</v>
      </c>
      <c r="D740" s="1641"/>
      <c r="E740" s="1642"/>
      <c r="F740" s="1653"/>
      <c r="G740" s="1692"/>
      <c r="H740" s="1653"/>
      <c r="I740" s="1692"/>
      <c r="J740" s="1653"/>
      <c r="K740" s="1707"/>
      <c r="L740" s="646" t="s">
        <v>3323</v>
      </c>
      <c r="M740" s="646" t="s">
        <v>3378</v>
      </c>
      <c r="N740" s="1652">
        <v>3</v>
      </c>
      <c r="O740" s="1706" t="s">
        <v>4389</v>
      </c>
      <c r="P740" s="1651" t="s">
        <v>7721</v>
      </c>
    </row>
    <row r="741" spans="1:16" ht="15" x14ac:dyDescent="0.25">
      <c r="A741" s="611">
        <v>4</v>
      </c>
      <c r="C741" s="1640" t="s">
        <v>4419</v>
      </c>
      <c r="D741" s="1641"/>
      <c r="E741" s="1642"/>
      <c r="F741" s="1653"/>
      <c r="G741" s="1692"/>
      <c r="H741" s="1653"/>
      <c r="I741" s="1692"/>
      <c r="J741" s="1652">
        <v>9</v>
      </c>
      <c r="K741" s="1706" t="s">
        <v>2284</v>
      </c>
      <c r="L741" s="646"/>
      <c r="M741" s="646"/>
      <c r="N741" s="1652"/>
      <c r="O741" s="1693"/>
      <c r="P741" s="1645"/>
    </row>
    <row r="742" spans="1:16" ht="15" x14ac:dyDescent="0.25">
      <c r="A742" s="611">
        <v>5</v>
      </c>
      <c r="C742" s="1640" t="s">
        <v>7961</v>
      </c>
      <c r="D742" s="1641"/>
      <c r="E742" s="1642"/>
      <c r="F742" s="1653"/>
      <c r="G742" s="1692"/>
      <c r="H742" s="1653"/>
      <c r="I742" s="1692"/>
      <c r="J742" s="1653"/>
      <c r="K742" s="1707"/>
      <c r="L742" s="642" t="s">
        <v>3323</v>
      </c>
      <c r="M742" s="642" t="s">
        <v>3323</v>
      </c>
      <c r="N742" s="1654" t="s">
        <v>3327</v>
      </c>
      <c r="O742" s="1691" t="s">
        <v>3328</v>
      </c>
      <c r="P742" s="1643" t="s">
        <v>7721</v>
      </c>
    </row>
    <row r="743" spans="1:16" ht="15" x14ac:dyDescent="0.25">
      <c r="A743" s="611">
        <v>4</v>
      </c>
      <c r="C743" s="1640" t="s">
        <v>4421</v>
      </c>
      <c r="D743" s="1641"/>
      <c r="E743" s="1642"/>
      <c r="F743" s="1653"/>
      <c r="G743" s="1692"/>
      <c r="H743" s="1653"/>
      <c r="I743" s="1692"/>
      <c r="J743" s="1652">
        <v>10</v>
      </c>
      <c r="K743" s="1693" t="s">
        <v>4423</v>
      </c>
      <c r="L743" s="646"/>
      <c r="M743" s="646"/>
      <c r="N743" s="1652"/>
      <c r="O743" s="1693"/>
      <c r="P743" s="1645"/>
    </row>
    <row r="744" spans="1:16" ht="15" x14ac:dyDescent="0.25">
      <c r="A744" s="611">
        <v>5</v>
      </c>
      <c r="C744" s="1640" t="s">
        <v>4422</v>
      </c>
      <c r="D744" s="1641"/>
      <c r="E744" s="1642"/>
      <c r="F744" s="1653"/>
      <c r="G744" s="1692"/>
      <c r="H744" s="1653"/>
      <c r="I744" s="1692"/>
      <c r="J744" s="1653"/>
      <c r="K744" s="1692"/>
      <c r="L744" s="642" t="s">
        <v>3323</v>
      </c>
      <c r="M744" s="642" t="s">
        <v>3323</v>
      </c>
      <c r="N744" s="1654" t="s">
        <v>3327</v>
      </c>
      <c r="O744" s="1691" t="s">
        <v>4424</v>
      </c>
      <c r="P744" s="1643" t="s">
        <v>7721</v>
      </c>
    </row>
    <row r="745" spans="1:16" ht="15" x14ac:dyDescent="0.25">
      <c r="A745" s="611">
        <v>3</v>
      </c>
      <c r="C745" s="1640" t="s">
        <v>4425</v>
      </c>
      <c r="D745" s="1641"/>
      <c r="E745" s="1642"/>
      <c r="F745" s="1653"/>
      <c r="G745" s="1692"/>
      <c r="H745" s="1652">
        <v>2</v>
      </c>
      <c r="I745" s="1693" t="s">
        <v>2285</v>
      </c>
      <c r="J745" s="1652"/>
      <c r="K745" s="1693"/>
      <c r="L745" s="646"/>
      <c r="M745" s="646"/>
      <c r="N745" s="1652"/>
      <c r="O745" s="1693"/>
      <c r="P745" s="1645"/>
    </row>
    <row r="746" spans="1:16" ht="15" x14ac:dyDescent="0.25">
      <c r="A746" s="611">
        <v>4</v>
      </c>
      <c r="C746" s="1640" t="s">
        <v>4426</v>
      </c>
      <c r="D746" s="1641"/>
      <c r="E746" s="1642"/>
      <c r="F746" s="1653"/>
      <c r="G746" s="1692"/>
      <c r="H746" s="1653"/>
      <c r="I746" s="1692"/>
      <c r="J746" s="1654">
        <v>1</v>
      </c>
      <c r="K746" s="1691" t="s">
        <v>2401</v>
      </c>
      <c r="L746" s="642"/>
      <c r="M746" s="642"/>
      <c r="N746" s="1654"/>
      <c r="O746" s="1691"/>
      <c r="P746" s="1643"/>
    </row>
    <row r="747" spans="1:16" ht="15" x14ac:dyDescent="0.25">
      <c r="A747" s="611">
        <v>5</v>
      </c>
      <c r="C747" s="1640" t="s">
        <v>340</v>
      </c>
      <c r="D747" s="1641"/>
      <c r="E747" s="1642"/>
      <c r="F747" s="1653"/>
      <c r="G747" s="1692"/>
      <c r="H747" s="1653"/>
      <c r="I747" s="1692"/>
      <c r="J747" s="1653"/>
      <c r="K747" s="1692"/>
      <c r="L747" s="642" t="s">
        <v>3323</v>
      </c>
      <c r="M747" s="642" t="s">
        <v>3378</v>
      </c>
      <c r="N747" s="1654">
        <v>1</v>
      </c>
      <c r="O747" s="1705" t="s">
        <v>3662</v>
      </c>
      <c r="P747" s="1650" t="s">
        <v>7721</v>
      </c>
    </row>
    <row r="748" spans="1:16" ht="15" x14ac:dyDescent="0.25">
      <c r="A748" s="611">
        <v>5</v>
      </c>
      <c r="C748" s="1640" t="s">
        <v>341</v>
      </c>
      <c r="D748" s="1641"/>
      <c r="E748" s="1642"/>
      <c r="F748" s="1653"/>
      <c r="G748" s="1692"/>
      <c r="H748" s="1653"/>
      <c r="I748" s="1692"/>
      <c r="J748" s="1653"/>
      <c r="K748" s="1692"/>
      <c r="L748" s="646" t="s">
        <v>3323</v>
      </c>
      <c r="M748" s="646" t="s">
        <v>3378</v>
      </c>
      <c r="N748" s="1652">
        <v>2</v>
      </c>
      <c r="O748" s="1706" t="s">
        <v>4427</v>
      </c>
      <c r="P748" s="1651" t="s">
        <v>7721</v>
      </c>
    </row>
    <row r="749" spans="1:16" ht="15" x14ac:dyDescent="0.25">
      <c r="A749" s="611">
        <v>5</v>
      </c>
      <c r="C749" s="1640" t="s">
        <v>342</v>
      </c>
      <c r="D749" s="1641"/>
      <c r="E749" s="1642"/>
      <c r="F749" s="1653"/>
      <c r="G749" s="1692"/>
      <c r="H749" s="1653"/>
      <c r="I749" s="1692"/>
      <c r="J749" s="1653"/>
      <c r="K749" s="1692"/>
      <c r="L749" s="646" t="s">
        <v>3323</v>
      </c>
      <c r="M749" s="646" t="s">
        <v>3378</v>
      </c>
      <c r="N749" s="1652">
        <v>3</v>
      </c>
      <c r="O749" s="1706" t="s">
        <v>4428</v>
      </c>
      <c r="P749" s="1651" t="s">
        <v>7721</v>
      </c>
    </row>
    <row r="750" spans="1:16" ht="15" x14ac:dyDescent="0.25">
      <c r="A750" s="611">
        <v>5</v>
      </c>
      <c r="C750" s="1640" t="s">
        <v>4429</v>
      </c>
      <c r="D750" s="1641"/>
      <c r="E750" s="1642"/>
      <c r="F750" s="1653"/>
      <c r="G750" s="1692"/>
      <c r="H750" s="1653"/>
      <c r="I750" s="1692"/>
      <c r="J750" s="1653"/>
      <c r="K750" s="1692"/>
      <c r="L750" s="646" t="s">
        <v>3323</v>
      </c>
      <c r="M750" s="646" t="s">
        <v>3378</v>
      </c>
      <c r="N750" s="1652">
        <v>4</v>
      </c>
      <c r="O750" s="1706" t="s">
        <v>4430</v>
      </c>
      <c r="P750" s="1651" t="s">
        <v>7721</v>
      </c>
    </row>
    <row r="751" spans="1:16" ht="15" x14ac:dyDescent="0.25">
      <c r="A751" s="611">
        <v>4</v>
      </c>
      <c r="C751" s="1640" t="s">
        <v>4431</v>
      </c>
      <c r="D751" s="1641"/>
      <c r="E751" s="1642"/>
      <c r="F751" s="1653"/>
      <c r="G751" s="1692"/>
      <c r="H751" s="1653"/>
      <c r="I751" s="1692"/>
      <c r="J751" s="1652">
        <v>2</v>
      </c>
      <c r="K751" s="1693" t="s">
        <v>2281</v>
      </c>
      <c r="L751" s="646"/>
      <c r="M751" s="646"/>
      <c r="N751" s="1652"/>
      <c r="O751" s="1693"/>
      <c r="P751" s="1645"/>
    </row>
    <row r="752" spans="1:16" ht="15" x14ac:dyDescent="0.25">
      <c r="A752" s="611">
        <v>5</v>
      </c>
      <c r="C752" s="1640" t="s">
        <v>4432</v>
      </c>
      <c r="D752" s="1641"/>
      <c r="E752" s="1642"/>
      <c r="F752" s="1653"/>
      <c r="G752" s="1692"/>
      <c r="H752" s="1653"/>
      <c r="I752" s="1692"/>
      <c r="J752" s="1653"/>
      <c r="K752" s="1692"/>
      <c r="L752" s="642" t="s">
        <v>3323</v>
      </c>
      <c r="M752" s="642" t="s">
        <v>3378</v>
      </c>
      <c r="N752" s="1654">
        <v>1</v>
      </c>
      <c r="O752" s="1705" t="s">
        <v>4427</v>
      </c>
      <c r="P752" s="1650" t="s">
        <v>7721</v>
      </c>
    </row>
    <row r="753" spans="1:16" ht="15" x14ac:dyDescent="0.25">
      <c r="A753" s="611">
        <v>5</v>
      </c>
      <c r="C753" s="1640" t="s">
        <v>4433</v>
      </c>
      <c r="D753" s="1641"/>
      <c r="E753" s="1642"/>
      <c r="F753" s="1653"/>
      <c r="G753" s="1692"/>
      <c r="H753" s="1653"/>
      <c r="I753" s="1692"/>
      <c r="J753" s="1653"/>
      <c r="K753" s="1692"/>
      <c r="L753" s="646" t="s">
        <v>3323</v>
      </c>
      <c r="M753" s="646" t="s">
        <v>3378</v>
      </c>
      <c r="N753" s="1652">
        <v>2</v>
      </c>
      <c r="O753" s="1706" t="s">
        <v>4428</v>
      </c>
      <c r="P753" s="1651" t="s">
        <v>7721</v>
      </c>
    </row>
    <row r="754" spans="1:16" ht="15" x14ac:dyDescent="0.25">
      <c r="A754" s="611">
        <v>5</v>
      </c>
      <c r="C754" s="1640" t="s">
        <v>4434</v>
      </c>
      <c r="D754" s="1641"/>
      <c r="E754" s="1642"/>
      <c r="F754" s="1653"/>
      <c r="G754" s="1692"/>
      <c r="H754" s="1653"/>
      <c r="I754" s="1692"/>
      <c r="J754" s="1653"/>
      <c r="K754" s="1692"/>
      <c r="L754" s="646" t="s">
        <v>3323</v>
      </c>
      <c r="M754" s="646" t="s">
        <v>3378</v>
      </c>
      <c r="N754" s="1652">
        <v>3</v>
      </c>
      <c r="O754" s="1706" t="s">
        <v>4430</v>
      </c>
      <c r="P754" s="1651" t="s">
        <v>7721</v>
      </c>
    </row>
    <row r="755" spans="1:16" ht="15" x14ac:dyDescent="0.25">
      <c r="A755" s="611">
        <v>4</v>
      </c>
      <c r="C755" s="1640" t="s">
        <v>4435</v>
      </c>
      <c r="D755" s="1641"/>
      <c r="E755" s="1642"/>
      <c r="F755" s="1653"/>
      <c r="G755" s="1692"/>
      <c r="H755" s="1653"/>
      <c r="I755" s="1692"/>
      <c r="J755" s="1652">
        <v>3</v>
      </c>
      <c r="K755" s="1693" t="s">
        <v>2288</v>
      </c>
      <c r="L755" s="646"/>
      <c r="M755" s="646"/>
      <c r="N755" s="1652"/>
      <c r="O755" s="1693"/>
      <c r="P755" s="1645"/>
    </row>
    <row r="756" spans="1:16" ht="15" x14ac:dyDescent="0.25">
      <c r="A756" s="611">
        <v>5</v>
      </c>
      <c r="C756" s="1640" t="s">
        <v>4436</v>
      </c>
      <c r="D756" s="1641"/>
      <c r="E756" s="1642"/>
      <c r="F756" s="1653"/>
      <c r="G756" s="1692"/>
      <c r="H756" s="1653"/>
      <c r="I756" s="1692"/>
      <c r="J756" s="1653"/>
      <c r="K756" s="1692"/>
      <c r="L756" s="642" t="s">
        <v>3323</v>
      </c>
      <c r="M756" s="642" t="s">
        <v>3323</v>
      </c>
      <c r="N756" s="1654">
        <v>1</v>
      </c>
      <c r="O756" s="1705" t="s">
        <v>4427</v>
      </c>
      <c r="P756" s="1650" t="s">
        <v>7721</v>
      </c>
    </row>
    <row r="757" spans="1:16" ht="15" x14ac:dyDescent="0.25">
      <c r="A757" s="611">
        <v>5</v>
      </c>
      <c r="C757" s="1640" t="s">
        <v>4437</v>
      </c>
      <c r="D757" s="1641"/>
      <c r="E757" s="1642"/>
      <c r="F757" s="1653"/>
      <c r="G757" s="1692"/>
      <c r="H757" s="1653"/>
      <c r="I757" s="1692"/>
      <c r="J757" s="1653"/>
      <c r="K757" s="1692"/>
      <c r="L757" s="646" t="s">
        <v>3323</v>
      </c>
      <c r="M757" s="646" t="s">
        <v>3323</v>
      </c>
      <c r="N757" s="1652">
        <v>2</v>
      </c>
      <c r="O757" s="1706" t="s">
        <v>4428</v>
      </c>
      <c r="P757" s="1651" t="s">
        <v>7721</v>
      </c>
    </row>
    <row r="758" spans="1:16" ht="15" x14ac:dyDescent="0.25">
      <c r="A758" s="611">
        <v>5</v>
      </c>
      <c r="C758" s="1640" t="s">
        <v>4438</v>
      </c>
      <c r="D758" s="1641"/>
      <c r="E758" s="1642"/>
      <c r="F758" s="1653"/>
      <c r="G758" s="1692"/>
      <c r="H758" s="1653"/>
      <c r="I758" s="1692"/>
      <c r="J758" s="1653"/>
      <c r="K758" s="1692"/>
      <c r="L758" s="646" t="s">
        <v>3323</v>
      </c>
      <c r="M758" s="646" t="s">
        <v>3323</v>
      </c>
      <c r="N758" s="1652">
        <v>3</v>
      </c>
      <c r="O758" s="1706" t="s">
        <v>4430</v>
      </c>
      <c r="P758" s="1651" t="s">
        <v>7721</v>
      </c>
    </row>
    <row r="759" spans="1:16" ht="15" x14ac:dyDescent="0.25">
      <c r="A759" s="611">
        <v>4</v>
      </c>
      <c r="C759" s="1640" t="s">
        <v>4439</v>
      </c>
      <c r="D759" s="1641"/>
      <c r="E759" s="1642"/>
      <c r="F759" s="1653"/>
      <c r="G759" s="1692"/>
      <c r="H759" s="1653"/>
      <c r="I759" s="1692"/>
      <c r="J759" s="1652">
        <v>4</v>
      </c>
      <c r="K759" s="1693" t="s">
        <v>1940</v>
      </c>
      <c r="L759" s="646" t="s">
        <v>3323</v>
      </c>
      <c r="M759" s="646" t="s">
        <v>3323</v>
      </c>
      <c r="N759" s="1652"/>
      <c r="O759" s="1693"/>
      <c r="P759" s="1645" t="s">
        <v>7721</v>
      </c>
    </row>
    <row r="760" spans="1:16" ht="15" x14ac:dyDescent="0.25">
      <c r="A760" s="611">
        <v>4</v>
      </c>
      <c r="C760" s="1640" t="s">
        <v>4440</v>
      </c>
      <c r="D760" s="1641"/>
      <c r="E760" s="1642"/>
      <c r="F760" s="1653"/>
      <c r="G760" s="1692"/>
      <c r="H760" s="1653"/>
      <c r="I760" s="1692"/>
      <c r="J760" s="1652">
        <v>5</v>
      </c>
      <c r="K760" s="1693" t="s">
        <v>2005</v>
      </c>
      <c r="L760" s="646" t="s">
        <v>3323</v>
      </c>
      <c r="M760" s="646" t="s">
        <v>3323</v>
      </c>
      <c r="N760" s="1652"/>
      <c r="O760" s="1693"/>
      <c r="P760" s="1645" t="s">
        <v>7721</v>
      </c>
    </row>
    <row r="761" spans="1:16" ht="15" x14ac:dyDescent="0.25">
      <c r="A761" s="611">
        <v>4</v>
      </c>
      <c r="C761" s="1640" t="s">
        <v>4441</v>
      </c>
      <c r="D761" s="1641"/>
      <c r="E761" s="1642"/>
      <c r="F761" s="1653"/>
      <c r="G761" s="1692"/>
      <c r="H761" s="1653"/>
      <c r="I761" s="1692"/>
      <c r="J761" s="1652">
        <v>6</v>
      </c>
      <c r="K761" s="1693" t="s">
        <v>2006</v>
      </c>
      <c r="L761" s="646"/>
      <c r="M761" s="646"/>
      <c r="N761" s="1652"/>
      <c r="O761" s="1693"/>
      <c r="P761" s="1645"/>
    </row>
    <row r="762" spans="1:16" ht="15" x14ac:dyDescent="0.25">
      <c r="A762" s="611">
        <v>5</v>
      </c>
      <c r="C762" s="1640" t="s">
        <v>4442</v>
      </c>
      <c r="D762" s="1641"/>
      <c r="E762" s="1642"/>
      <c r="F762" s="1653"/>
      <c r="G762" s="1692"/>
      <c r="H762" s="1653"/>
      <c r="I762" s="1692"/>
      <c r="J762" s="1653"/>
      <c r="K762" s="1692"/>
      <c r="L762" s="642" t="s">
        <v>3323</v>
      </c>
      <c r="M762" s="642" t="s">
        <v>3323</v>
      </c>
      <c r="N762" s="1654">
        <v>1</v>
      </c>
      <c r="O762" s="1691" t="s">
        <v>4443</v>
      </c>
      <c r="P762" s="1643" t="s">
        <v>7721</v>
      </c>
    </row>
    <row r="763" spans="1:16" ht="15" x14ac:dyDescent="0.25">
      <c r="A763" s="611">
        <v>5</v>
      </c>
      <c r="C763" s="1640" t="s">
        <v>4444</v>
      </c>
      <c r="D763" s="1641"/>
      <c r="E763" s="1642"/>
      <c r="F763" s="1653"/>
      <c r="G763" s="1692"/>
      <c r="H763" s="1653"/>
      <c r="I763" s="1692"/>
      <c r="J763" s="1653"/>
      <c r="K763" s="1692"/>
      <c r="L763" s="646" t="s">
        <v>3323</v>
      </c>
      <c r="M763" s="646" t="s">
        <v>3323</v>
      </c>
      <c r="N763" s="1652">
        <v>2</v>
      </c>
      <c r="O763" s="1693" t="s">
        <v>4445</v>
      </c>
      <c r="P763" s="1645" t="s">
        <v>7721</v>
      </c>
    </row>
    <row r="764" spans="1:16" ht="15" x14ac:dyDescent="0.25">
      <c r="A764" s="611">
        <v>5</v>
      </c>
      <c r="C764" s="1640" t="s">
        <v>4446</v>
      </c>
      <c r="D764" s="1641"/>
      <c r="E764" s="1642"/>
      <c r="F764" s="1653"/>
      <c r="G764" s="1692"/>
      <c r="H764" s="1653"/>
      <c r="I764" s="1692"/>
      <c r="J764" s="1653"/>
      <c r="K764" s="1692"/>
      <c r="L764" s="646" t="s">
        <v>3378</v>
      </c>
      <c r="M764" s="646" t="s">
        <v>3378</v>
      </c>
      <c r="N764" s="1652">
        <v>3</v>
      </c>
      <c r="O764" s="1693" t="s">
        <v>4447</v>
      </c>
      <c r="P764" s="1645" t="s">
        <v>7721</v>
      </c>
    </row>
    <row r="765" spans="1:16" ht="15" x14ac:dyDescent="0.25">
      <c r="A765" s="611">
        <v>5</v>
      </c>
      <c r="C765" s="1640" t="s">
        <v>4448</v>
      </c>
      <c r="D765" s="1641"/>
      <c r="E765" s="1642"/>
      <c r="F765" s="1653"/>
      <c r="G765" s="1692"/>
      <c r="H765" s="1653"/>
      <c r="I765" s="1692"/>
      <c r="J765" s="1653"/>
      <c r="K765" s="1692"/>
      <c r="L765" s="646" t="s">
        <v>3323</v>
      </c>
      <c r="M765" s="646" t="s">
        <v>3323</v>
      </c>
      <c r="N765" s="1652">
        <v>4</v>
      </c>
      <c r="O765" s="1693" t="s">
        <v>4449</v>
      </c>
      <c r="P765" s="1645" t="s">
        <v>7721</v>
      </c>
    </row>
    <row r="766" spans="1:16" ht="15" x14ac:dyDescent="0.25">
      <c r="A766" s="611">
        <v>5</v>
      </c>
      <c r="C766" s="1640" t="s">
        <v>4450</v>
      </c>
      <c r="D766" s="1641"/>
      <c r="E766" s="1642"/>
      <c r="F766" s="1653"/>
      <c r="G766" s="1692"/>
      <c r="H766" s="1653"/>
      <c r="I766" s="1692"/>
      <c r="J766" s="1653"/>
      <c r="K766" s="1692"/>
      <c r="L766" s="646" t="s">
        <v>3323</v>
      </c>
      <c r="M766" s="646" t="s">
        <v>3323</v>
      </c>
      <c r="N766" s="1652">
        <v>5</v>
      </c>
      <c r="O766" s="1693" t="s">
        <v>4451</v>
      </c>
      <c r="P766" s="1645" t="s">
        <v>7721</v>
      </c>
    </row>
    <row r="767" spans="1:16" ht="15" x14ac:dyDescent="0.25">
      <c r="A767" s="611">
        <v>5</v>
      </c>
      <c r="C767" s="1640" t="s">
        <v>4452</v>
      </c>
      <c r="D767" s="1641"/>
      <c r="E767" s="1642"/>
      <c r="F767" s="1653"/>
      <c r="G767" s="1692"/>
      <c r="H767" s="1653"/>
      <c r="I767" s="1692"/>
      <c r="J767" s="1653"/>
      <c r="K767" s="1692"/>
      <c r="L767" s="646" t="s">
        <v>3323</v>
      </c>
      <c r="M767" s="646" t="s">
        <v>3323</v>
      </c>
      <c r="N767" s="1652">
        <v>6</v>
      </c>
      <c r="O767" s="1693" t="s">
        <v>4453</v>
      </c>
      <c r="P767" s="1645" t="s">
        <v>7721</v>
      </c>
    </row>
    <row r="768" spans="1:16" ht="15" x14ac:dyDescent="0.25">
      <c r="A768" s="611">
        <v>5</v>
      </c>
      <c r="C768" s="1640" t="s">
        <v>4454</v>
      </c>
      <c r="D768" s="1641"/>
      <c r="E768" s="1642"/>
      <c r="F768" s="1653"/>
      <c r="G768" s="1692"/>
      <c r="H768" s="1653"/>
      <c r="I768" s="1692"/>
      <c r="J768" s="1653"/>
      <c r="K768" s="1692"/>
      <c r="L768" s="646" t="s">
        <v>3323</v>
      </c>
      <c r="M768" s="646" t="s">
        <v>3323</v>
      </c>
      <c r="N768" s="1652">
        <v>7</v>
      </c>
      <c r="O768" s="1693" t="s">
        <v>4455</v>
      </c>
      <c r="P768" s="1645" t="s">
        <v>7721</v>
      </c>
    </row>
    <row r="769" spans="1:16" ht="15" x14ac:dyDescent="0.25">
      <c r="A769" s="611">
        <v>5</v>
      </c>
      <c r="C769" s="1640" t="s">
        <v>4456</v>
      </c>
      <c r="D769" s="1641"/>
      <c r="E769" s="1642"/>
      <c r="F769" s="1653"/>
      <c r="G769" s="1692"/>
      <c r="H769" s="1653"/>
      <c r="I769" s="1692"/>
      <c r="J769" s="1653"/>
      <c r="K769" s="1692"/>
      <c r="L769" s="646" t="s">
        <v>3378</v>
      </c>
      <c r="M769" s="646" t="s">
        <v>3378</v>
      </c>
      <c r="N769" s="1652">
        <v>8</v>
      </c>
      <c r="O769" s="1693" t="s">
        <v>4457</v>
      </c>
      <c r="P769" s="1645" t="s">
        <v>7721</v>
      </c>
    </row>
    <row r="770" spans="1:16" ht="15" x14ac:dyDescent="0.25">
      <c r="A770" s="611">
        <v>4</v>
      </c>
      <c r="C770" s="1640" t="s">
        <v>4458</v>
      </c>
      <c r="D770" s="1641"/>
      <c r="E770" s="1642"/>
      <c r="F770" s="1653"/>
      <c r="G770" s="1692"/>
      <c r="H770" s="1653"/>
      <c r="I770" s="1692"/>
      <c r="J770" s="1652">
        <v>7</v>
      </c>
      <c r="K770" s="1693" t="s">
        <v>2007</v>
      </c>
      <c r="L770" s="646"/>
      <c r="M770" s="646"/>
      <c r="N770" s="1652"/>
      <c r="O770" s="1693"/>
      <c r="P770" s="1645"/>
    </row>
    <row r="771" spans="1:16" ht="15" x14ac:dyDescent="0.25">
      <c r="A771" s="611">
        <v>5</v>
      </c>
      <c r="C771" s="1640" t="s">
        <v>4459</v>
      </c>
      <c r="D771" s="1641"/>
      <c r="E771" s="1642"/>
      <c r="F771" s="1653"/>
      <c r="G771" s="1692"/>
      <c r="H771" s="1653"/>
      <c r="I771" s="1692"/>
      <c r="J771" s="1653"/>
      <c r="K771" s="1692"/>
      <c r="L771" s="642" t="s">
        <v>3323</v>
      </c>
      <c r="M771" s="642" t="s">
        <v>3323</v>
      </c>
      <c r="N771" s="1654">
        <v>1</v>
      </c>
      <c r="O771" s="1691" t="s">
        <v>4460</v>
      </c>
      <c r="P771" s="1643" t="s">
        <v>7721</v>
      </c>
    </row>
    <row r="772" spans="1:16" ht="15" x14ac:dyDescent="0.25">
      <c r="A772" s="611">
        <v>5</v>
      </c>
      <c r="C772" s="1640" t="s">
        <v>4461</v>
      </c>
      <c r="D772" s="1641"/>
      <c r="E772" s="1642"/>
      <c r="F772" s="1653"/>
      <c r="G772" s="1692"/>
      <c r="H772" s="1653"/>
      <c r="I772" s="1692"/>
      <c r="J772" s="1653"/>
      <c r="K772" s="1692"/>
      <c r="L772" s="646" t="s">
        <v>3323</v>
      </c>
      <c r="M772" s="646" t="s">
        <v>3323</v>
      </c>
      <c r="N772" s="1652">
        <v>2</v>
      </c>
      <c r="O772" s="1693" t="s">
        <v>4370</v>
      </c>
      <c r="P772" s="1645" t="s">
        <v>7721</v>
      </c>
    </row>
    <row r="773" spans="1:16" ht="15" x14ac:dyDescent="0.25">
      <c r="A773" s="611">
        <v>5</v>
      </c>
      <c r="C773" s="1640" t="s">
        <v>4462</v>
      </c>
      <c r="D773" s="1641"/>
      <c r="E773" s="1642"/>
      <c r="F773" s="1653"/>
      <c r="G773" s="1692"/>
      <c r="H773" s="1653"/>
      <c r="I773" s="1692"/>
      <c r="J773" s="1653"/>
      <c r="K773" s="1692"/>
      <c r="L773" s="646" t="s">
        <v>3323</v>
      </c>
      <c r="M773" s="646" t="s">
        <v>3323</v>
      </c>
      <c r="N773" s="1652">
        <v>3</v>
      </c>
      <c r="O773" s="1693" t="s">
        <v>4463</v>
      </c>
      <c r="P773" s="1645" t="s">
        <v>7721</v>
      </c>
    </row>
    <row r="774" spans="1:16" ht="15" x14ac:dyDescent="0.25">
      <c r="A774" s="611">
        <v>5</v>
      </c>
      <c r="C774" s="1640" t="s">
        <v>4464</v>
      </c>
      <c r="D774" s="1641"/>
      <c r="E774" s="1642"/>
      <c r="F774" s="1653"/>
      <c r="G774" s="1692"/>
      <c r="H774" s="1653"/>
      <c r="I774" s="1692"/>
      <c r="J774" s="1653"/>
      <c r="K774" s="1692"/>
      <c r="L774" s="646" t="s">
        <v>3323</v>
      </c>
      <c r="M774" s="646" t="s">
        <v>3323</v>
      </c>
      <c r="N774" s="1652">
        <v>4</v>
      </c>
      <c r="O774" s="1693" t="s">
        <v>4465</v>
      </c>
      <c r="P774" s="1645" t="s">
        <v>7721</v>
      </c>
    </row>
    <row r="775" spans="1:16" ht="15" x14ac:dyDescent="0.25">
      <c r="A775" s="611">
        <v>5</v>
      </c>
      <c r="C775" s="1640" t="s">
        <v>4466</v>
      </c>
      <c r="D775" s="1641"/>
      <c r="E775" s="1642"/>
      <c r="F775" s="1653"/>
      <c r="G775" s="1692"/>
      <c r="H775" s="1653"/>
      <c r="I775" s="1692"/>
      <c r="J775" s="1653"/>
      <c r="K775" s="1692"/>
      <c r="L775" s="646" t="s">
        <v>3323</v>
      </c>
      <c r="M775" s="646" t="s">
        <v>3323</v>
      </c>
      <c r="N775" s="1652">
        <v>5</v>
      </c>
      <c r="O775" s="1693" t="s">
        <v>4467</v>
      </c>
      <c r="P775" s="1645" t="s">
        <v>7721</v>
      </c>
    </row>
    <row r="776" spans="1:16" ht="15" x14ac:dyDescent="0.25">
      <c r="A776" s="611">
        <v>5</v>
      </c>
      <c r="C776" s="1640" t="s">
        <v>4468</v>
      </c>
      <c r="D776" s="1641"/>
      <c r="E776" s="1642"/>
      <c r="F776" s="1653"/>
      <c r="G776" s="1692"/>
      <c r="H776" s="1653"/>
      <c r="I776" s="1692"/>
      <c r="J776" s="1653"/>
      <c r="K776" s="1692"/>
      <c r="L776" s="646" t="s">
        <v>3323</v>
      </c>
      <c r="M776" s="646" t="s">
        <v>3323</v>
      </c>
      <c r="N776" s="1652">
        <v>6</v>
      </c>
      <c r="O776" s="1693" t="s">
        <v>4469</v>
      </c>
      <c r="P776" s="1645" t="s">
        <v>7721</v>
      </c>
    </row>
    <row r="777" spans="1:16" ht="15" x14ac:dyDescent="0.25">
      <c r="A777" s="611">
        <v>4</v>
      </c>
      <c r="C777" s="1640" t="s">
        <v>4470</v>
      </c>
      <c r="D777" s="1641"/>
      <c r="E777" s="1642"/>
      <c r="F777" s="1653"/>
      <c r="G777" s="1692"/>
      <c r="H777" s="1653"/>
      <c r="I777" s="1692"/>
      <c r="J777" s="1652">
        <v>8</v>
      </c>
      <c r="K777" s="1693" t="s">
        <v>2008</v>
      </c>
      <c r="L777" s="646"/>
      <c r="M777" s="646"/>
      <c r="N777" s="1652"/>
      <c r="O777" s="1693"/>
      <c r="P777" s="1645"/>
    </row>
    <row r="778" spans="1:16" ht="15" x14ac:dyDescent="0.25">
      <c r="A778" s="611">
        <v>5</v>
      </c>
      <c r="C778" s="1640" t="s">
        <v>4471</v>
      </c>
      <c r="D778" s="1641"/>
      <c r="E778" s="1642"/>
      <c r="F778" s="1653"/>
      <c r="G778" s="1692"/>
      <c r="H778" s="1653"/>
      <c r="I778" s="1692"/>
      <c r="J778" s="1653"/>
      <c r="K778" s="1692"/>
      <c r="L778" s="642" t="s">
        <v>3323</v>
      </c>
      <c r="M778" s="642" t="s">
        <v>3323</v>
      </c>
      <c r="N778" s="1654">
        <v>1</v>
      </c>
      <c r="O778" s="1691" t="s">
        <v>4472</v>
      </c>
      <c r="P778" s="1643" t="s">
        <v>7721</v>
      </c>
    </row>
    <row r="779" spans="1:16" ht="15" x14ac:dyDescent="0.25">
      <c r="A779" s="611">
        <v>5</v>
      </c>
      <c r="C779" s="1640" t="s">
        <v>4473</v>
      </c>
      <c r="D779" s="1641"/>
      <c r="E779" s="1642"/>
      <c r="F779" s="1653"/>
      <c r="G779" s="1692"/>
      <c r="H779" s="1653"/>
      <c r="I779" s="1692"/>
      <c r="J779" s="1653"/>
      <c r="K779" s="1692"/>
      <c r="L779" s="646" t="s">
        <v>3323</v>
      </c>
      <c r="M779" s="646" t="s">
        <v>3323</v>
      </c>
      <c r="N779" s="1652">
        <v>2</v>
      </c>
      <c r="O779" s="1693" t="s">
        <v>4474</v>
      </c>
      <c r="P779" s="1645" t="s">
        <v>7721</v>
      </c>
    </row>
    <row r="780" spans="1:16" ht="15" x14ac:dyDescent="0.25">
      <c r="A780" s="611">
        <v>4</v>
      </c>
      <c r="C780" s="1640" t="s">
        <v>4475</v>
      </c>
      <c r="D780" s="1641"/>
      <c r="E780" s="1642"/>
      <c r="F780" s="1653"/>
      <c r="G780" s="1692"/>
      <c r="H780" s="1653"/>
      <c r="I780" s="1692"/>
      <c r="J780" s="1652">
        <v>9</v>
      </c>
      <c r="K780" s="1706" t="s">
        <v>1787</v>
      </c>
      <c r="L780" s="646"/>
      <c r="M780" s="646"/>
      <c r="N780" s="1652"/>
      <c r="O780" s="1693"/>
      <c r="P780" s="1645"/>
    </row>
    <row r="781" spans="1:16" ht="15" x14ac:dyDescent="0.25">
      <c r="A781" s="611">
        <v>5</v>
      </c>
      <c r="C781" s="1640" t="s">
        <v>4476</v>
      </c>
      <c r="D781" s="1641"/>
      <c r="E781" s="1642"/>
      <c r="F781" s="1653"/>
      <c r="G781" s="1692"/>
      <c r="H781" s="1653"/>
      <c r="I781" s="1692"/>
      <c r="J781" s="1653"/>
      <c r="K781" s="1707"/>
      <c r="L781" s="642" t="s">
        <v>3378</v>
      </c>
      <c r="M781" s="642" t="s">
        <v>3378</v>
      </c>
      <c r="N781" s="1654">
        <v>1</v>
      </c>
      <c r="O781" s="1691" t="s">
        <v>3433</v>
      </c>
      <c r="P781" s="1643" t="s">
        <v>7721</v>
      </c>
    </row>
    <row r="782" spans="1:16" ht="15" x14ac:dyDescent="0.25">
      <c r="A782" s="611">
        <v>5</v>
      </c>
      <c r="C782" s="1640" t="s">
        <v>4477</v>
      </c>
      <c r="D782" s="1641"/>
      <c r="E782" s="1642"/>
      <c r="F782" s="1653"/>
      <c r="G782" s="1692"/>
      <c r="H782" s="1653"/>
      <c r="I782" s="1692"/>
      <c r="J782" s="1653"/>
      <c r="K782" s="1692"/>
      <c r="L782" s="646" t="s">
        <v>3378</v>
      </c>
      <c r="M782" s="646" t="s">
        <v>3378</v>
      </c>
      <c r="N782" s="1652">
        <v>2</v>
      </c>
      <c r="O782" s="1693" t="s">
        <v>4478</v>
      </c>
      <c r="P782" s="1645" t="s">
        <v>7721</v>
      </c>
    </row>
    <row r="783" spans="1:16" ht="15" x14ac:dyDescent="0.25">
      <c r="A783" s="611">
        <v>4</v>
      </c>
      <c r="C783" s="1640" t="s">
        <v>4479</v>
      </c>
      <c r="D783" s="1641"/>
      <c r="E783" s="1642"/>
      <c r="F783" s="1653"/>
      <c r="G783" s="1692"/>
      <c r="H783" s="1653"/>
      <c r="I783" s="1692"/>
      <c r="J783" s="1652">
        <v>10</v>
      </c>
      <c r="K783" s="1706" t="s">
        <v>4480</v>
      </c>
      <c r="L783" s="646"/>
      <c r="M783" s="646"/>
      <c r="N783" s="1652"/>
      <c r="O783" s="1693"/>
      <c r="P783" s="1645"/>
    </row>
    <row r="784" spans="1:16" ht="15" x14ac:dyDescent="0.25">
      <c r="A784" s="611">
        <v>5</v>
      </c>
      <c r="C784" s="1640" t="s">
        <v>4481</v>
      </c>
      <c r="D784" s="1641"/>
      <c r="E784" s="1642"/>
      <c r="F784" s="1653"/>
      <c r="G784" s="1692"/>
      <c r="H784" s="1653"/>
      <c r="I784" s="1692"/>
      <c r="J784" s="1653"/>
      <c r="K784" s="1707"/>
      <c r="L784" s="642" t="s">
        <v>3323</v>
      </c>
      <c r="M784" s="642" t="s">
        <v>3323</v>
      </c>
      <c r="N784" s="1654">
        <v>1</v>
      </c>
      <c r="O784" s="1705" t="s">
        <v>4427</v>
      </c>
      <c r="P784" s="1650" t="s">
        <v>7721</v>
      </c>
    </row>
    <row r="785" spans="1:16" ht="15" x14ac:dyDescent="0.25">
      <c r="A785" s="611">
        <v>5</v>
      </c>
      <c r="C785" s="1640" t="s">
        <v>4482</v>
      </c>
      <c r="D785" s="1641"/>
      <c r="E785" s="1642"/>
      <c r="F785" s="1653"/>
      <c r="G785" s="1692"/>
      <c r="H785" s="1653"/>
      <c r="I785" s="1692"/>
      <c r="J785" s="1653"/>
      <c r="K785" s="1707"/>
      <c r="L785" s="646" t="s">
        <v>3323</v>
      </c>
      <c r="M785" s="646" t="s">
        <v>3323</v>
      </c>
      <c r="N785" s="1652">
        <v>2</v>
      </c>
      <c r="O785" s="1706" t="s">
        <v>4428</v>
      </c>
      <c r="P785" s="1651" t="s">
        <v>7721</v>
      </c>
    </row>
    <row r="786" spans="1:16" ht="15" x14ac:dyDescent="0.25">
      <c r="A786" s="611">
        <v>5</v>
      </c>
      <c r="C786" s="1640" t="s">
        <v>4483</v>
      </c>
      <c r="D786" s="1641"/>
      <c r="E786" s="1642"/>
      <c r="F786" s="1653"/>
      <c r="G786" s="1692"/>
      <c r="H786" s="1653"/>
      <c r="I786" s="1692"/>
      <c r="J786" s="1653"/>
      <c r="K786" s="1707"/>
      <c r="L786" s="646" t="s">
        <v>3323</v>
      </c>
      <c r="M786" s="646" t="s">
        <v>3323</v>
      </c>
      <c r="N786" s="1652">
        <v>3</v>
      </c>
      <c r="O786" s="1706" t="s">
        <v>4430</v>
      </c>
      <c r="P786" s="1651" t="s">
        <v>7721</v>
      </c>
    </row>
    <row r="787" spans="1:16" ht="15" x14ac:dyDescent="0.25">
      <c r="A787" s="611">
        <v>5</v>
      </c>
      <c r="C787" s="1640" t="s">
        <v>4484</v>
      </c>
      <c r="D787" s="1641"/>
      <c r="E787" s="1642"/>
      <c r="F787" s="1653"/>
      <c r="G787" s="1692"/>
      <c r="H787" s="1653"/>
      <c r="I787" s="1692"/>
      <c r="J787" s="1653"/>
      <c r="K787" s="1707"/>
      <c r="L787" s="646" t="s">
        <v>3323</v>
      </c>
      <c r="M787" s="646" t="s">
        <v>3323</v>
      </c>
      <c r="N787" s="1652">
        <v>4</v>
      </c>
      <c r="O787" s="1693" t="s">
        <v>3664</v>
      </c>
      <c r="P787" s="1645" t="s">
        <v>7721</v>
      </c>
    </row>
    <row r="788" spans="1:16" ht="15" x14ac:dyDescent="0.25">
      <c r="A788" s="611">
        <v>4</v>
      </c>
      <c r="C788" s="1640" t="s">
        <v>4485</v>
      </c>
      <c r="D788" s="1641"/>
      <c r="E788" s="1642"/>
      <c r="F788" s="1653"/>
      <c r="G788" s="1692"/>
      <c r="H788" s="1653"/>
      <c r="I788" s="1692"/>
      <c r="J788" s="1652">
        <v>11</v>
      </c>
      <c r="K788" s="1706" t="s">
        <v>4486</v>
      </c>
      <c r="L788" s="646"/>
      <c r="M788" s="646"/>
      <c r="N788" s="1652"/>
      <c r="O788" s="1693"/>
      <c r="P788" s="1645"/>
    </row>
    <row r="789" spans="1:16" ht="15" x14ac:dyDescent="0.25">
      <c r="A789" s="611">
        <v>5</v>
      </c>
      <c r="C789" s="1640" t="s">
        <v>4487</v>
      </c>
      <c r="D789" s="1641"/>
      <c r="E789" s="1642"/>
      <c r="F789" s="1653"/>
      <c r="G789" s="1692"/>
      <c r="H789" s="1653"/>
      <c r="I789" s="1692"/>
      <c r="J789" s="1653"/>
      <c r="K789" s="1707"/>
      <c r="L789" s="642" t="s">
        <v>3323</v>
      </c>
      <c r="M789" s="642" t="s">
        <v>3323</v>
      </c>
      <c r="N789" s="1654">
        <v>1</v>
      </c>
      <c r="O789" s="1705" t="s">
        <v>4427</v>
      </c>
      <c r="P789" s="1650" t="s">
        <v>7721</v>
      </c>
    </row>
    <row r="790" spans="1:16" ht="15" x14ac:dyDescent="0.25">
      <c r="A790" s="611">
        <v>5</v>
      </c>
      <c r="C790" s="1640" t="s">
        <v>4488</v>
      </c>
      <c r="D790" s="1641"/>
      <c r="E790" s="1642"/>
      <c r="F790" s="1653"/>
      <c r="G790" s="1692"/>
      <c r="H790" s="1653"/>
      <c r="I790" s="1692"/>
      <c r="J790" s="1653"/>
      <c r="K790" s="1707"/>
      <c r="L790" s="646" t="s">
        <v>3323</v>
      </c>
      <c r="M790" s="646" t="s">
        <v>3323</v>
      </c>
      <c r="N790" s="1652">
        <v>2</v>
      </c>
      <c r="O790" s="1706" t="s">
        <v>4428</v>
      </c>
      <c r="P790" s="1651" t="s">
        <v>7721</v>
      </c>
    </row>
    <row r="791" spans="1:16" ht="15" x14ac:dyDescent="0.25">
      <c r="A791" s="611">
        <v>5</v>
      </c>
      <c r="C791" s="1640" t="s">
        <v>4489</v>
      </c>
      <c r="D791" s="1641"/>
      <c r="E791" s="1642"/>
      <c r="F791" s="1653"/>
      <c r="G791" s="1692"/>
      <c r="H791" s="1653"/>
      <c r="I791" s="1692"/>
      <c r="J791" s="1653"/>
      <c r="K791" s="1707"/>
      <c r="L791" s="646" t="s">
        <v>3323</v>
      </c>
      <c r="M791" s="646" t="s">
        <v>3323</v>
      </c>
      <c r="N791" s="1652">
        <v>3</v>
      </c>
      <c r="O791" s="1706" t="s">
        <v>4430</v>
      </c>
      <c r="P791" s="1651" t="s">
        <v>7721</v>
      </c>
    </row>
    <row r="792" spans="1:16" ht="15" x14ac:dyDescent="0.25">
      <c r="A792" s="611">
        <v>5</v>
      </c>
      <c r="C792" s="1640" t="s">
        <v>4490</v>
      </c>
      <c r="D792" s="1641"/>
      <c r="E792" s="1642"/>
      <c r="F792" s="1653"/>
      <c r="G792" s="1692"/>
      <c r="H792" s="1653"/>
      <c r="I792" s="1692"/>
      <c r="J792" s="1653"/>
      <c r="K792" s="1707"/>
      <c r="L792" s="646" t="s">
        <v>3323</v>
      </c>
      <c r="M792" s="646" t="s">
        <v>3323</v>
      </c>
      <c r="N792" s="1652">
        <v>4</v>
      </c>
      <c r="O792" s="1693" t="s">
        <v>3664</v>
      </c>
      <c r="P792" s="1645" t="s">
        <v>7721</v>
      </c>
    </row>
    <row r="793" spans="1:16" ht="15" x14ac:dyDescent="0.25">
      <c r="A793" s="611">
        <v>4</v>
      </c>
      <c r="C793" s="1640" t="s">
        <v>4491</v>
      </c>
      <c r="D793" s="1641"/>
      <c r="E793" s="1642"/>
      <c r="F793" s="1653"/>
      <c r="G793" s="1692"/>
      <c r="H793" s="1653"/>
      <c r="I793" s="1692"/>
      <c r="J793" s="1652">
        <v>12</v>
      </c>
      <c r="K793" s="1706" t="s">
        <v>4035</v>
      </c>
      <c r="L793" s="646" t="s">
        <v>3323</v>
      </c>
      <c r="M793" s="646" t="s">
        <v>3323</v>
      </c>
      <c r="N793" s="1652"/>
      <c r="O793" s="1693"/>
      <c r="P793" s="1645" t="s">
        <v>7721</v>
      </c>
    </row>
    <row r="794" spans="1:16" ht="15" x14ac:dyDescent="0.25">
      <c r="A794" s="611">
        <v>3</v>
      </c>
      <c r="C794" s="1640" t="s">
        <v>4492</v>
      </c>
      <c r="D794" s="1641"/>
      <c r="E794" s="1642"/>
      <c r="F794" s="1653"/>
      <c r="G794" s="1692"/>
      <c r="H794" s="1652">
        <v>3</v>
      </c>
      <c r="I794" s="1693" t="s">
        <v>2289</v>
      </c>
      <c r="J794" s="1652"/>
      <c r="K794" s="1693"/>
      <c r="L794" s="646"/>
      <c r="M794" s="646"/>
      <c r="N794" s="1652"/>
      <c r="O794" s="1693"/>
      <c r="P794" s="1645"/>
    </row>
    <row r="795" spans="1:16" ht="15" x14ac:dyDescent="0.25">
      <c r="A795" s="611">
        <v>4</v>
      </c>
      <c r="C795" s="1640" t="s">
        <v>4493</v>
      </c>
      <c r="D795" s="1641"/>
      <c r="E795" s="1642"/>
      <c r="F795" s="1653"/>
      <c r="G795" s="1692"/>
      <c r="H795" s="1653"/>
      <c r="I795" s="1692"/>
      <c r="J795" s="1654">
        <v>1</v>
      </c>
      <c r="K795" s="1705" t="s">
        <v>4494</v>
      </c>
      <c r="L795" s="642" t="s">
        <v>3323</v>
      </c>
      <c r="M795" s="642" t="s">
        <v>3323</v>
      </c>
      <c r="N795" s="1654"/>
      <c r="O795" s="1691"/>
      <c r="P795" s="1643" t="s">
        <v>7721</v>
      </c>
    </row>
    <row r="796" spans="1:16" ht="15" x14ac:dyDescent="0.25">
      <c r="A796" s="611">
        <v>4</v>
      </c>
      <c r="C796" s="1640" t="s">
        <v>4495</v>
      </c>
      <c r="D796" s="1641"/>
      <c r="E796" s="1642"/>
      <c r="F796" s="1653"/>
      <c r="G796" s="1692"/>
      <c r="H796" s="1653"/>
      <c r="I796" s="1692"/>
      <c r="J796" s="1652">
        <v>2</v>
      </c>
      <c r="K796" s="1706" t="s">
        <v>4496</v>
      </c>
      <c r="L796" s="646" t="s">
        <v>3323</v>
      </c>
      <c r="M796" s="646" t="s">
        <v>3323</v>
      </c>
      <c r="N796" s="1652"/>
      <c r="O796" s="1693"/>
      <c r="P796" s="1645" t="s">
        <v>7721</v>
      </c>
    </row>
    <row r="797" spans="1:16" ht="15" x14ac:dyDescent="0.25">
      <c r="A797" s="611">
        <v>4</v>
      </c>
      <c r="C797" s="1640" t="s">
        <v>4497</v>
      </c>
      <c r="D797" s="1641"/>
      <c r="E797" s="1642"/>
      <c r="F797" s="1653"/>
      <c r="G797" s="1692"/>
      <c r="H797" s="1653"/>
      <c r="I797" s="1692"/>
      <c r="J797" s="1652">
        <v>3</v>
      </c>
      <c r="K797" s="1693" t="s">
        <v>2292</v>
      </c>
      <c r="L797" s="646" t="s">
        <v>3323</v>
      </c>
      <c r="M797" s="646" t="s">
        <v>3323</v>
      </c>
      <c r="N797" s="1652"/>
      <c r="O797" s="1693"/>
      <c r="P797" s="1645" t="s">
        <v>7721</v>
      </c>
    </row>
    <row r="798" spans="1:16" ht="15" x14ac:dyDescent="0.25">
      <c r="A798" s="611">
        <v>4</v>
      </c>
      <c r="C798" s="1640" t="s">
        <v>4498</v>
      </c>
      <c r="D798" s="1641"/>
      <c r="E798" s="1642"/>
      <c r="F798" s="1653"/>
      <c r="G798" s="1692"/>
      <c r="H798" s="1653"/>
      <c r="I798" s="1692"/>
      <c r="J798" s="1652">
        <v>4</v>
      </c>
      <c r="K798" s="1693" t="s">
        <v>2246</v>
      </c>
      <c r="L798" s="646" t="s">
        <v>3323</v>
      </c>
      <c r="M798" s="646" t="s">
        <v>3323</v>
      </c>
      <c r="N798" s="1652"/>
      <c r="O798" s="1693"/>
      <c r="P798" s="1645" t="s">
        <v>7721</v>
      </c>
    </row>
    <row r="799" spans="1:16" ht="15" x14ac:dyDescent="0.25">
      <c r="A799" s="611">
        <v>4</v>
      </c>
      <c r="C799" s="1640" t="s">
        <v>4499</v>
      </c>
      <c r="D799" s="1641"/>
      <c r="E799" s="1642"/>
      <c r="F799" s="1653"/>
      <c r="G799" s="1692"/>
      <c r="H799" s="1653"/>
      <c r="I799" s="1692"/>
      <c r="J799" s="1652">
        <v>5</v>
      </c>
      <c r="K799" s="1693" t="s">
        <v>2294</v>
      </c>
      <c r="L799" s="646" t="s">
        <v>3323</v>
      </c>
      <c r="M799" s="646" t="s">
        <v>3323</v>
      </c>
      <c r="N799" s="1652"/>
      <c r="O799" s="1693"/>
      <c r="P799" s="1645" t="s">
        <v>7721</v>
      </c>
    </row>
    <row r="800" spans="1:16" ht="15" x14ac:dyDescent="0.25">
      <c r="A800" s="611">
        <v>4</v>
      </c>
      <c r="C800" s="1640" t="s">
        <v>4500</v>
      </c>
      <c r="D800" s="1641"/>
      <c r="E800" s="1642"/>
      <c r="F800" s="1653"/>
      <c r="G800" s="1692"/>
      <c r="H800" s="1653"/>
      <c r="I800" s="1692"/>
      <c r="J800" s="1652">
        <v>6</v>
      </c>
      <c r="K800" s="1706" t="s">
        <v>4502</v>
      </c>
      <c r="L800" s="646" t="s">
        <v>3323</v>
      </c>
      <c r="M800" s="646" t="s">
        <v>3323</v>
      </c>
      <c r="N800" s="1652"/>
      <c r="O800" s="1693"/>
      <c r="P800" s="1645" t="s">
        <v>7721</v>
      </c>
    </row>
    <row r="801" spans="1:16" ht="15" x14ac:dyDescent="0.25">
      <c r="A801" s="611">
        <v>4</v>
      </c>
      <c r="C801" s="1640" t="s">
        <v>4501</v>
      </c>
      <c r="D801" s="1641"/>
      <c r="E801" s="1642"/>
      <c r="F801" s="1653"/>
      <c r="G801" s="1692"/>
      <c r="H801" s="1653"/>
      <c r="I801" s="1692"/>
      <c r="J801" s="1652">
        <v>7</v>
      </c>
      <c r="K801" s="1706" t="s">
        <v>4504</v>
      </c>
      <c r="L801" s="646" t="s">
        <v>3323</v>
      </c>
      <c r="M801" s="646" t="s">
        <v>3323</v>
      </c>
      <c r="N801" s="1652"/>
      <c r="O801" s="1693"/>
      <c r="P801" s="1645" t="s">
        <v>7721</v>
      </c>
    </row>
    <row r="802" spans="1:16" ht="15" x14ac:dyDescent="0.25">
      <c r="A802" s="611">
        <v>4</v>
      </c>
      <c r="C802" s="1640" t="s">
        <v>4503</v>
      </c>
      <c r="D802" s="1641"/>
      <c r="E802" s="1642"/>
      <c r="F802" s="1653"/>
      <c r="G802" s="1692"/>
      <c r="H802" s="1653"/>
      <c r="I802" s="1692"/>
      <c r="J802" s="1652">
        <v>8</v>
      </c>
      <c r="K802" s="1706" t="s">
        <v>4506</v>
      </c>
      <c r="L802" s="646" t="s">
        <v>3323</v>
      </c>
      <c r="M802" s="646" t="s">
        <v>3323</v>
      </c>
      <c r="N802" s="1652"/>
      <c r="O802" s="1693"/>
      <c r="P802" s="1645" t="s">
        <v>7721</v>
      </c>
    </row>
    <row r="803" spans="1:16" ht="15" x14ac:dyDescent="0.25">
      <c r="A803" s="611">
        <v>4</v>
      </c>
      <c r="C803" s="1640" t="s">
        <v>4505</v>
      </c>
      <c r="D803" s="1641"/>
      <c r="E803" s="1642"/>
      <c r="F803" s="1653"/>
      <c r="G803" s="1692"/>
      <c r="H803" s="1653"/>
      <c r="I803" s="1692"/>
      <c r="J803" s="1652">
        <v>9</v>
      </c>
      <c r="K803" s="1706" t="s">
        <v>4508</v>
      </c>
      <c r="L803" s="646" t="s">
        <v>3323</v>
      </c>
      <c r="M803" s="646" t="s">
        <v>3323</v>
      </c>
      <c r="N803" s="1652"/>
      <c r="O803" s="1693"/>
      <c r="P803" s="1645" t="s">
        <v>7721</v>
      </c>
    </row>
    <row r="804" spans="1:16" ht="15" x14ac:dyDescent="0.25">
      <c r="A804" s="611">
        <v>4</v>
      </c>
      <c r="C804" s="1640" t="s">
        <v>4507</v>
      </c>
      <c r="D804" s="1641"/>
      <c r="E804" s="1642"/>
      <c r="F804" s="1653"/>
      <c r="G804" s="1692"/>
      <c r="H804" s="1653"/>
      <c r="I804" s="1692"/>
      <c r="J804" s="1652">
        <v>10</v>
      </c>
      <c r="K804" s="1693" t="s">
        <v>2296</v>
      </c>
      <c r="L804" s="646"/>
      <c r="M804" s="646"/>
      <c r="N804" s="1652"/>
      <c r="O804" s="1693"/>
      <c r="P804" s="1645"/>
    </row>
    <row r="805" spans="1:16" ht="15" x14ac:dyDescent="0.25">
      <c r="A805" s="611">
        <v>5</v>
      </c>
      <c r="C805" s="1640" t="s">
        <v>7962</v>
      </c>
      <c r="D805" s="1641"/>
      <c r="E805" s="1642"/>
      <c r="F805" s="1653"/>
      <c r="G805" s="1692"/>
      <c r="H805" s="1653"/>
      <c r="I805" s="1692"/>
      <c r="J805" s="1653"/>
      <c r="K805" s="1692"/>
      <c r="L805" s="642" t="s">
        <v>3323</v>
      </c>
      <c r="M805" s="642" t="s">
        <v>3323</v>
      </c>
      <c r="N805" s="1654">
        <v>1</v>
      </c>
      <c r="O805" s="1705" t="s">
        <v>4510</v>
      </c>
      <c r="P805" s="1650" t="s">
        <v>7719</v>
      </c>
    </row>
    <row r="806" spans="1:16" ht="15" x14ac:dyDescent="0.25">
      <c r="A806" s="611">
        <v>5</v>
      </c>
      <c r="C806" s="1640" t="s">
        <v>7963</v>
      </c>
      <c r="D806" s="1641"/>
      <c r="E806" s="1642"/>
      <c r="F806" s="1653"/>
      <c r="G806" s="1692"/>
      <c r="H806" s="1653"/>
      <c r="I806" s="1692"/>
      <c r="J806" s="1653"/>
      <c r="K806" s="1692"/>
      <c r="L806" s="646" t="s">
        <v>3323</v>
      </c>
      <c r="M806" s="646" t="s">
        <v>3323</v>
      </c>
      <c r="N806" s="1652">
        <v>2</v>
      </c>
      <c r="O806" s="1706" t="s">
        <v>4511</v>
      </c>
      <c r="P806" s="1651" t="s">
        <v>7719</v>
      </c>
    </row>
    <row r="807" spans="1:16" ht="15" x14ac:dyDescent="0.25">
      <c r="A807" s="611">
        <v>4</v>
      </c>
      <c r="C807" s="1640" t="s">
        <v>4509</v>
      </c>
      <c r="D807" s="1641"/>
      <c r="E807" s="1642"/>
      <c r="F807" s="1653"/>
      <c r="G807" s="1692"/>
      <c r="H807" s="1653"/>
      <c r="I807" s="1692"/>
      <c r="J807" s="1652">
        <v>11</v>
      </c>
      <c r="K807" s="1706" t="s">
        <v>4512</v>
      </c>
      <c r="L807" s="646" t="s">
        <v>3323</v>
      </c>
      <c r="M807" s="646" t="s">
        <v>3323</v>
      </c>
      <c r="N807" s="1652"/>
      <c r="O807" s="1693"/>
      <c r="P807" s="1645" t="s">
        <v>7726</v>
      </c>
    </row>
    <row r="808" spans="1:16" ht="15" x14ac:dyDescent="0.25">
      <c r="A808" s="611">
        <v>2</v>
      </c>
      <c r="C808" s="1640" t="s">
        <v>4513</v>
      </c>
      <c r="D808" s="1641"/>
      <c r="E808" s="1644"/>
      <c r="F808" s="1652">
        <v>4</v>
      </c>
      <c r="G808" s="1693" t="s">
        <v>4514</v>
      </c>
      <c r="H808" s="1652"/>
      <c r="I808" s="1693"/>
      <c r="J808" s="1652"/>
      <c r="K808" s="1693"/>
      <c r="L808" s="646"/>
      <c r="M808" s="646"/>
      <c r="N808" s="1652"/>
      <c r="O808" s="1693"/>
      <c r="P808" s="1645"/>
    </row>
    <row r="809" spans="1:16" ht="15" x14ac:dyDescent="0.25">
      <c r="A809" s="611">
        <v>3</v>
      </c>
      <c r="C809" s="1640" t="s">
        <v>4515</v>
      </c>
      <c r="D809" s="1641"/>
      <c r="E809" s="1642"/>
      <c r="F809" s="1653"/>
      <c r="G809" s="1692"/>
      <c r="H809" s="1654">
        <v>1</v>
      </c>
      <c r="I809" s="1691" t="s">
        <v>2299</v>
      </c>
      <c r="J809" s="1654"/>
      <c r="K809" s="1691"/>
      <c r="L809" s="642"/>
      <c r="M809" s="642"/>
      <c r="N809" s="1654"/>
      <c r="O809" s="1691"/>
      <c r="P809" s="1643"/>
    </row>
    <row r="810" spans="1:16" ht="15" x14ac:dyDescent="0.25">
      <c r="A810" s="611">
        <v>4</v>
      </c>
      <c r="C810" s="1640" t="s">
        <v>4516</v>
      </c>
      <c r="D810" s="1641"/>
      <c r="E810" s="1642"/>
      <c r="F810" s="1653"/>
      <c r="G810" s="1692"/>
      <c r="H810" s="1653"/>
      <c r="I810" s="1692"/>
      <c r="J810" s="1654">
        <v>1</v>
      </c>
      <c r="K810" s="1705" t="s">
        <v>4517</v>
      </c>
      <c r="L810" s="642"/>
      <c r="M810" s="642"/>
      <c r="N810" s="1716"/>
      <c r="O810" s="1691"/>
      <c r="P810" s="1643"/>
    </row>
    <row r="811" spans="1:16" ht="15" x14ac:dyDescent="0.25">
      <c r="A811" s="611">
        <v>5</v>
      </c>
      <c r="C811" s="1640" t="s">
        <v>8077</v>
      </c>
      <c r="D811" s="1641"/>
      <c r="E811" s="1642"/>
      <c r="F811" s="1653"/>
      <c r="G811" s="1692"/>
      <c r="H811" s="1653"/>
      <c r="I811" s="1692"/>
      <c r="J811" s="1653"/>
      <c r="K811" s="1707"/>
      <c r="L811" s="642" t="s">
        <v>3482</v>
      </c>
      <c r="M811" s="642" t="s">
        <v>3378</v>
      </c>
      <c r="N811" s="1654" t="s">
        <v>3327</v>
      </c>
      <c r="O811" s="1705" t="s">
        <v>8100</v>
      </c>
      <c r="P811" s="1650" t="s">
        <v>7721</v>
      </c>
    </row>
    <row r="812" spans="1:16" ht="15" x14ac:dyDescent="0.25">
      <c r="A812" s="611">
        <v>5</v>
      </c>
      <c r="C812" s="1640" t="s">
        <v>4519</v>
      </c>
      <c r="D812" s="1641"/>
      <c r="E812" s="1642"/>
      <c r="F812" s="1653"/>
      <c r="G812" s="1692"/>
      <c r="H812" s="1653"/>
      <c r="I812" s="1692"/>
      <c r="J812" s="1652">
        <v>2</v>
      </c>
      <c r="K812" s="1693" t="s">
        <v>4520</v>
      </c>
      <c r="L812" s="646"/>
      <c r="M812" s="646"/>
      <c r="N812" s="1652"/>
      <c r="O812" s="1693"/>
      <c r="P812" s="1645"/>
    </row>
    <row r="813" spans="1:16" ht="15" x14ac:dyDescent="0.25">
      <c r="A813" s="611">
        <v>5</v>
      </c>
      <c r="C813" s="1640" t="s">
        <v>4521</v>
      </c>
      <c r="D813" s="1641"/>
      <c r="E813" s="1642"/>
      <c r="F813" s="1653"/>
      <c r="G813" s="1692"/>
      <c r="H813" s="1653"/>
      <c r="I813" s="1692"/>
      <c r="J813" s="1653"/>
      <c r="K813" s="1692"/>
      <c r="L813" s="642" t="s">
        <v>3323</v>
      </c>
      <c r="M813" s="642" t="s">
        <v>3323</v>
      </c>
      <c r="N813" s="1654" t="s">
        <v>3327</v>
      </c>
      <c r="O813" s="1691" t="s">
        <v>4424</v>
      </c>
      <c r="P813" s="1643" t="s">
        <v>7721</v>
      </c>
    </row>
    <row r="814" spans="1:16" ht="15" x14ac:dyDescent="0.25">
      <c r="A814" s="611">
        <v>4</v>
      </c>
      <c r="C814" s="1640" t="s">
        <v>4522</v>
      </c>
      <c r="D814" s="1641"/>
      <c r="E814" s="1642"/>
      <c r="F814" s="1653"/>
      <c r="G814" s="1692"/>
      <c r="H814" s="1653"/>
      <c r="I814" s="1692"/>
      <c r="J814" s="1652">
        <v>3</v>
      </c>
      <c r="K814" s="1693" t="s">
        <v>2302</v>
      </c>
      <c r="L814" s="646" t="s">
        <v>3323</v>
      </c>
      <c r="M814" s="646" t="s">
        <v>3323</v>
      </c>
      <c r="N814" s="1652"/>
      <c r="O814" s="1693"/>
      <c r="P814" s="1645" t="s">
        <v>7721</v>
      </c>
    </row>
    <row r="815" spans="1:16" ht="15" x14ac:dyDescent="0.25">
      <c r="A815" s="611">
        <v>5</v>
      </c>
      <c r="C815" s="1640" t="s">
        <v>4523</v>
      </c>
      <c r="D815" s="1641"/>
      <c r="E815" s="1642"/>
      <c r="F815" s="1653"/>
      <c r="G815" s="1692"/>
      <c r="H815" s="1653"/>
      <c r="I815" s="1692"/>
      <c r="J815" s="1652">
        <v>4</v>
      </c>
      <c r="K815" s="1706" t="s">
        <v>2303</v>
      </c>
      <c r="L815" s="646" t="s">
        <v>3323</v>
      </c>
      <c r="M815" s="646" t="s">
        <v>3323</v>
      </c>
      <c r="N815" s="1652"/>
      <c r="O815" s="1706"/>
      <c r="P815" s="1651" t="s">
        <v>7721</v>
      </c>
    </row>
    <row r="816" spans="1:16" ht="15" x14ac:dyDescent="0.25">
      <c r="A816" s="611">
        <v>4</v>
      </c>
      <c r="C816" s="1640" t="s">
        <v>4524</v>
      </c>
      <c r="D816" s="1641"/>
      <c r="E816" s="1642"/>
      <c r="F816" s="1653"/>
      <c r="G816" s="1692"/>
      <c r="H816" s="1653"/>
      <c r="I816" s="1692"/>
      <c r="J816" s="1652">
        <v>5</v>
      </c>
      <c r="K816" s="1693" t="s">
        <v>8078</v>
      </c>
      <c r="L816" s="646" t="s">
        <v>3323</v>
      </c>
      <c r="M816" s="646" t="s">
        <v>3378</v>
      </c>
      <c r="N816" s="1652"/>
      <c r="O816" s="1706"/>
      <c r="P816" s="1651" t="s">
        <v>7721</v>
      </c>
    </row>
    <row r="817" spans="1:16" ht="15" x14ac:dyDescent="0.25">
      <c r="A817" s="611">
        <v>4</v>
      </c>
      <c r="C817" s="1640" t="s">
        <v>4525</v>
      </c>
      <c r="D817" s="1641"/>
      <c r="E817" s="1642"/>
      <c r="F817" s="1653"/>
      <c r="G817" s="1692"/>
      <c r="H817" s="1653"/>
      <c r="I817" s="1692"/>
      <c r="J817" s="1652">
        <v>6</v>
      </c>
      <c r="K817" s="1693" t="s">
        <v>1787</v>
      </c>
      <c r="L817" s="646"/>
      <c r="M817" s="646"/>
      <c r="N817" s="1652"/>
      <c r="O817" s="1706"/>
      <c r="P817" s="1651"/>
    </row>
    <row r="818" spans="1:16" ht="15" x14ac:dyDescent="0.25">
      <c r="A818" s="611">
        <v>4</v>
      </c>
      <c r="C818" s="1640" t="s">
        <v>4526</v>
      </c>
      <c r="D818" s="1641"/>
      <c r="E818" s="1642"/>
      <c r="F818" s="1653"/>
      <c r="G818" s="1692"/>
      <c r="H818" s="1653"/>
      <c r="I818" s="1692"/>
      <c r="J818" s="1653"/>
      <c r="K818" s="1692"/>
      <c r="L818" s="642" t="s">
        <v>3378</v>
      </c>
      <c r="M818" s="642" t="s">
        <v>3378</v>
      </c>
      <c r="N818" s="1654">
        <v>1</v>
      </c>
      <c r="O818" s="1705" t="s">
        <v>3433</v>
      </c>
      <c r="P818" s="1650" t="s">
        <v>7721</v>
      </c>
    </row>
    <row r="819" spans="1:16" ht="15" x14ac:dyDescent="0.25">
      <c r="A819" s="611">
        <v>4</v>
      </c>
      <c r="C819" s="1640" t="s">
        <v>4527</v>
      </c>
      <c r="D819" s="1641"/>
      <c r="E819" s="1642"/>
      <c r="F819" s="1653"/>
      <c r="G819" s="1692"/>
      <c r="H819" s="1653"/>
      <c r="I819" s="1692"/>
      <c r="J819" s="1653"/>
      <c r="K819" s="1692"/>
      <c r="L819" s="646" t="s">
        <v>3378</v>
      </c>
      <c r="M819" s="646" t="s">
        <v>3378</v>
      </c>
      <c r="N819" s="1652">
        <v>2</v>
      </c>
      <c r="O819" s="1706" t="s">
        <v>4478</v>
      </c>
      <c r="P819" s="1651" t="s">
        <v>7721</v>
      </c>
    </row>
    <row r="820" spans="1:16" ht="15" x14ac:dyDescent="0.25">
      <c r="A820" s="611">
        <v>5</v>
      </c>
      <c r="C820" s="1640" t="s">
        <v>4528</v>
      </c>
      <c r="D820" s="1641"/>
      <c r="E820" s="1642"/>
      <c r="F820" s="1653"/>
      <c r="G820" s="1692"/>
      <c r="H820" s="1652">
        <v>2</v>
      </c>
      <c r="I820" s="1693" t="s">
        <v>2306</v>
      </c>
      <c r="J820" s="1652"/>
      <c r="K820" s="1693"/>
      <c r="L820" s="646"/>
      <c r="M820" s="646"/>
      <c r="N820" s="1652"/>
      <c r="O820" s="1693"/>
      <c r="P820" s="1645"/>
    </row>
    <row r="821" spans="1:16" ht="15" x14ac:dyDescent="0.25">
      <c r="A821" s="611">
        <v>5</v>
      </c>
      <c r="C821" s="1640" t="s">
        <v>4529</v>
      </c>
      <c r="D821" s="1641"/>
      <c r="E821" s="1642"/>
      <c r="F821" s="1653"/>
      <c r="G821" s="1692"/>
      <c r="H821" s="1653"/>
      <c r="I821" s="1692"/>
      <c r="J821" s="1654">
        <v>1</v>
      </c>
      <c r="K821" s="1705" t="s">
        <v>4517</v>
      </c>
      <c r="L821" s="642"/>
      <c r="M821" s="642"/>
      <c r="N821" s="1654"/>
      <c r="O821" s="1691"/>
      <c r="P821" s="1643"/>
    </row>
    <row r="822" spans="1:16" ht="15" x14ac:dyDescent="0.25">
      <c r="A822" s="611">
        <v>3</v>
      </c>
      <c r="C822" s="1640" t="s">
        <v>8079</v>
      </c>
      <c r="D822" s="1641"/>
      <c r="E822" s="1642"/>
      <c r="F822" s="1653"/>
      <c r="G822" s="1692"/>
      <c r="H822" s="1653"/>
      <c r="I822" s="1692"/>
      <c r="J822" s="1653"/>
      <c r="K822" s="1707"/>
      <c r="L822" s="642" t="s">
        <v>3482</v>
      </c>
      <c r="M822" s="642" t="s">
        <v>3378</v>
      </c>
      <c r="N822" s="1654" t="s">
        <v>3327</v>
      </c>
      <c r="O822" s="1705" t="s">
        <v>8100</v>
      </c>
      <c r="P822" s="1650" t="s">
        <v>7721</v>
      </c>
    </row>
    <row r="823" spans="1:16" ht="15" x14ac:dyDescent="0.25">
      <c r="A823" s="611">
        <v>4</v>
      </c>
      <c r="C823" s="1640" t="s">
        <v>4530</v>
      </c>
      <c r="D823" s="1641"/>
      <c r="E823" s="1642"/>
      <c r="F823" s="1653"/>
      <c r="G823" s="1692"/>
      <c r="H823" s="1653"/>
      <c r="I823" s="1692"/>
      <c r="J823" s="1652">
        <v>2</v>
      </c>
      <c r="K823" s="1693" t="s">
        <v>4531</v>
      </c>
      <c r="L823" s="646"/>
      <c r="M823" s="646"/>
      <c r="N823" s="1652"/>
      <c r="O823" s="1693"/>
      <c r="P823" s="1645"/>
    </row>
    <row r="824" spans="1:16" ht="15" x14ac:dyDescent="0.25">
      <c r="A824" s="611">
        <v>5</v>
      </c>
      <c r="C824" s="1640" t="s">
        <v>4532</v>
      </c>
      <c r="D824" s="1641"/>
      <c r="E824" s="1642"/>
      <c r="F824" s="1653"/>
      <c r="G824" s="1692"/>
      <c r="H824" s="1653"/>
      <c r="I824" s="1692"/>
      <c r="J824" s="1653"/>
      <c r="K824" s="1692"/>
      <c r="L824" s="642" t="s">
        <v>3323</v>
      </c>
      <c r="M824" s="642" t="s">
        <v>3323</v>
      </c>
      <c r="N824" s="1654" t="s">
        <v>3327</v>
      </c>
      <c r="O824" s="1691" t="s">
        <v>4424</v>
      </c>
      <c r="P824" s="1643" t="s">
        <v>7721</v>
      </c>
    </row>
    <row r="825" spans="1:16" ht="15" x14ac:dyDescent="0.25">
      <c r="A825" s="611">
        <v>5</v>
      </c>
      <c r="C825" s="1640" t="s">
        <v>4533</v>
      </c>
      <c r="D825" s="1641"/>
      <c r="E825" s="1642"/>
      <c r="F825" s="1653"/>
      <c r="G825" s="1692"/>
      <c r="H825" s="1653"/>
      <c r="I825" s="1692"/>
      <c r="J825" s="1652">
        <v>3</v>
      </c>
      <c r="K825" s="1693" t="s">
        <v>2255</v>
      </c>
      <c r="L825" s="646" t="s">
        <v>3323</v>
      </c>
      <c r="M825" s="646" t="s">
        <v>3323</v>
      </c>
      <c r="N825" s="1652"/>
      <c r="O825" s="1693"/>
      <c r="P825" s="1645" t="s">
        <v>7721</v>
      </c>
    </row>
    <row r="826" spans="1:16" ht="15" x14ac:dyDescent="0.25">
      <c r="A826" s="611">
        <v>5</v>
      </c>
      <c r="C826" s="1640" t="s">
        <v>4534</v>
      </c>
      <c r="D826" s="1641"/>
      <c r="E826" s="1642"/>
      <c r="F826" s="1653"/>
      <c r="G826" s="1692"/>
      <c r="H826" s="1653"/>
      <c r="I826" s="1692"/>
      <c r="J826" s="1652">
        <v>4</v>
      </c>
      <c r="K826" s="1693" t="s">
        <v>4007</v>
      </c>
      <c r="L826" s="646"/>
      <c r="M826" s="646"/>
      <c r="N826" s="1652"/>
      <c r="O826" s="1693"/>
      <c r="P826" s="1645"/>
    </row>
    <row r="827" spans="1:16" ht="15" x14ac:dyDescent="0.25">
      <c r="A827" s="611">
        <v>4</v>
      </c>
      <c r="C827" s="1640" t="s">
        <v>4535</v>
      </c>
      <c r="D827" s="1641"/>
      <c r="E827" s="1642"/>
      <c r="F827" s="1653"/>
      <c r="G827" s="1692"/>
      <c r="H827" s="1653"/>
      <c r="I827" s="1692"/>
      <c r="J827" s="1653"/>
      <c r="K827" s="1692"/>
      <c r="L827" s="642" t="s">
        <v>3323</v>
      </c>
      <c r="M827" s="642" t="s">
        <v>3323</v>
      </c>
      <c r="N827" s="1654" t="s">
        <v>3327</v>
      </c>
      <c r="O827" s="1691" t="s">
        <v>4009</v>
      </c>
      <c r="P827" s="1643" t="s">
        <v>7721</v>
      </c>
    </row>
    <row r="828" spans="1:16" ht="15" x14ac:dyDescent="0.25">
      <c r="A828" s="611">
        <v>5</v>
      </c>
      <c r="C828" s="1640" t="s">
        <v>4536</v>
      </c>
      <c r="D828" s="1641"/>
      <c r="E828" s="1642"/>
      <c r="F828" s="1653"/>
      <c r="G828" s="1692"/>
      <c r="H828" s="1653"/>
      <c r="I828" s="1692"/>
      <c r="J828" s="1652">
        <v>5</v>
      </c>
      <c r="K828" s="1693" t="s">
        <v>3325</v>
      </c>
      <c r="L828" s="646"/>
      <c r="M828" s="646"/>
      <c r="N828" s="1652"/>
      <c r="O828" s="1693"/>
      <c r="P828" s="1645"/>
    </row>
    <row r="829" spans="1:16" ht="15" x14ac:dyDescent="0.25">
      <c r="A829" s="611">
        <v>4</v>
      </c>
      <c r="C829" s="1640" t="s">
        <v>4537</v>
      </c>
      <c r="D829" s="1641"/>
      <c r="E829" s="1642"/>
      <c r="F829" s="1653"/>
      <c r="G829" s="1692"/>
      <c r="H829" s="1653"/>
      <c r="I829" s="1692"/>
      <c r="J829" s="1653"/>
      <c r="K829" s="1692"/>
      <c r="L829" s="642" t="s">
        <v>3323</v>
      </c>
      <c r="M829" s="642" t="s">
        <v>3323</v>
      </c>
      <c r="N829" s="1654" t="s">
        <v>3327</v>
      </c>
      <c r="O829" s="1691" t="s">
        <v>3328</v>
      </c>
      <c r="P829" s="1643" t="s">
        <v>7721</v>
      </c>
    </row>
    <row r="830" spans="1:16" ht="15" x14ac:dyDescent="0.25">
      <c r="A830" s="611">
        <v>4</v>
      </c>
      <c r="C830" s="1640" t="s">
        <v>4538</v>
      </c>
      <c r="D830" s="1641"/>
      <c r="E830" s="1642"/>
      <c r="F830" s="1653"/>
      <c r="G830" s="1692"/>
      <c r="H830" s="1653"/>
      <c r="I830" s="1692"/>
      <c r="J830" s="1652">
        <v>6</v>
      </c>
      <c r="K830" s="1693" t="s">
        <v>2310</v>
      </c>
      <c r="L830" s="646" t="s">
        <v>3323</v>
      </c>
      <c r="M830" s="646" t="s">
        <v>3323</v>
      </c>
      <c r="N830" s="1652"/>
      <c r="O830" s="1693"/>
      <c r="P830" s="1645" t="s">
        <v>7721</v>
      </c>
    </row>
    <row r="831" spans="1:16" ht="15" x14ac:dyDescent="0.25">
      <c r="A831" s="611">
        <v>5</v>
      </c>
      <c r="C831" s="1640" t="s">
        <v>4539</v>
      </c>
      <c r="D831" s="1641"/>
      <c r="E831" s="1642"/>
      <c r="F831" s="1653"/>
      <c r="G831" s="1692"/>
      <c r="H831" s="1653"/>
      <c r="I831" s="1692"/>
      <c r="J831" s="1652">
        <v>7</v>
      </c>
      <c r="K831" s="1693" t="s">
        <v>2311</v>
      </c>
      <c r="L831" s="646" t="s">
        <v>3323</v>
      </c>
      <c r="M831" s="646" t="s">
        <v>3323</v>
      </c>
      <c r="N831" s="1652"/>
      <c r="O831" s="1693"/>
      <c r="P831" s="1645" t="s">
        <v>7721</v>
      </c>
    </row>
    <row r="832" spans="1:16" ht="15" x14ac:dyDescent="0.25">
      <c r="A832" s="611">
        <v>4</v>
      </c>
      <c r="C832" s="1640" t="s">
        <v>4540</v>
      </c>
      <c r="D832" s="1641"/>
      <c r="E832" s="1642"/>
      <c r="F832" s="1653"/>
      <c r="G832" s="1692"/>
      <c r="H832" s="1653"/>
      <c r="I832" s="1692"/>
      <c r="J832" s="1652">
        <v>8</v>
      </c>
      <c r="K832" s="1706" t="s">
        <v>2312</v>
      </c>
      <c r="L832" s="646"/>
      <c r="M832" s="646"/>
      <c r="N832" s="1652"/>
      <c r="O832" s="1693"/>
      <c r="P832" s="1645"/>
    </row>
    <row r="833" spans="1:16" ht="15" x14ac:dyDescent="0.25">
      <c r="A833" s="611">
        <v>5</v>
      </c>
      <c r="C833" s="1640" t="s">
        <v>4541</v>
      </c>
      <c r="D833" s="1641"/>
      <c r="E833" s="1642"/>
      <c r="F833" s="1653"/>
      <c r="G833" s="1692"/>
      <c r="H833" s="1653"/>
      <c r="I833" s="1692"/>
      <c r="J833" s="1653"/>
      <c r="K833" s="1707"/>
      <c r="L833" s="642" t="s">
        <v>3323</v>
      </c>
      <c r="M833" s="642" t="s">
        <v>3323</v>
      </c>
      <c r="N833" s="1654">
        <v>1</v>
      </c>
      <c r="O833" s="1705" t="s">
        <v>4542</v>
      </c>
      <c r="P833" s="1650" t="s">
        <v>7721</v>
      </c>
    </row>
    <row r="834" spans="1:16" ht="15" x14ac:dyDescent="0.25">
      <c r="A834" s="611">
        <v>4</v>
      </c>
      <c r="C834" s="1640" t="s">
        <v>4543</v>
      </c>
      <c r="D834" s="1641"/>
      <c r="E834" s="1642"/>
      <c r="F834" s="1653"/>
      <c r="G834" s="1692"/>
      <c r="H834" s="1653"/>
      <c r="I834" s="1692"/>
      <c r="J834" s="1653"/>
      <c r="K834" s="1707"/>
      <c r="L834" s="646" t="s">
        <v>3323</v>
      </c>
      <c r="M834" s="646" t="s">
        <v>3323</v>
      </c>
      <c r="N834" s="1652">
        <v>2</v>
      </c>
      <c r="O834" s="1706" t="s">
        <v>4544</v>
      </c>
      <c r="P834" s="1651" t="s">
        <v>7721</v>
      </c>
    </row>
    <row r="835" spans="1:16" ht="15" x14ac:dyDescent="0.25">
      <c r="A835" s="611">
        <v>4</v>
      </c>
      <c r="C835" s="1640" t="s">
        <v>4545</v>
      </c>
      <c r="D835" s="1641"/>
      <c r="E835" s="1642"/>
      <c r="F835" s="1653"/>
      <c r="G835" s="1692"/>
      <c r="H835" s="1653"/>
      <c r="I835" s="1692"/>
      <c r="J835" s="1653"/>
      <c r="K835" s="1707"/>
      <c r="L835" s="646" t="s">
        <v>3323</v>
      </c>
      <c r="M835" s="646" t="s">
        <v>3323</v>
      </c>
      <c r="N835" s="1652">
        <v>3</v>
      </c>
      <c r="O835" s="1706" t="s">
        <v>4546</v>
      </c>
      <c r="P835" s="1651" t="s">
        <v>7721</v>
      </c>
    </row>
    <row r="836" spans="1:16" ht="15" x14ac:dyDescent="0.25">
      <c r="A836" s="611">
        <v>4</v>
      </c>
      <c r="C836" s="1640" t="s">
        <v>4547</v>
      </c>
      <c r="D836" s="1641"/>
      <c r="E836" s="1642"/>
      <c r="F836" s="1653"/>
      <c r="G836" s="1692"/>
      <c r="H836" s="1653"/>
      <c r="I836" s="1692"/>
      <c r="J836" s="1652">
        <v>9</v>
      </c>
      <c r="K836" s="1706" t="s">
        <v>8078</v>
      </c>
      <c r="L836" s="646" t="s">
        <v>3482</v>
      </c>
      <c r="M836" s="646" t="s">
        <v>3378</v>
      </c>
      <c r="N836" s="1652"/>
      <c r="O836" s="1693"/>
      <c r="P836" s="1645" t="s">
        <v>7721</v>
      </c>
    </row>
    <row r="837" spans="1:16" ht="15" x14ac:dyDescent="0.25">
      <c r="A837" s="611">
        <v>5</v>
      </c>
      <c r="C837" s="1640" t="s">
        <v>4548</v>
      </c>
      <c r="D837" s="1641"/>
      <c r="E837" s="1642"/>
      <c r="F837" s="1653"/>
      <c r="G837" s="1692"/>
      <c r="H837" s="1653"/>
      <c r="I837" s="1692"/>
      <c r="J837" s="1652">
        <v>10</v>
      </c>
      <c r="K837" s="1706" t="s">
        <v>2313</v>
      </c>
      <c r="L837" s="646"/>
      <c r="M837" s="646"/>
      <c r="N837" s="1652"/>
      <c r="O837" s="1693"/>
      <c r="P837" s="1645"/>
    </row>
    <row r="838" spans="1:16" ht="15" x14ac:dyDescent="0.25">
      <c r="A838" s="611">
        <v>5</v>
      </c>
      <c r="C838" s="1640" t="s">
        <v>4549</v>
      </c>
      <c r="D838" s="1641"/>
      <c r="E838" s="1642"/>
      <c r="F838" s="1653"/>
      <c r="G838" s="1692"/>
      <c r="H838" s="1653"/>
      <c r="I838" s="1692"/>
      <c r="J838" s="1653"/>
      <c r="K838" s="1707"/>
      <c r="L838" s="642" t="s">
        <v>3323</v>
      </c>
      <c r="M838" s="642" t="s">
        <v>3323</v>
      </c>
      <c r="N838" s="1654" t="s">
        <v>3327</v>
      </c>
      <c r="O838" s="1691" t="s">
        <v>4550</v>
      </c>
      <c r="P838" s="1643" t="s">
        <v>7721</v>
      </c>
    </row>
    <row r="839" spans="1:16" ht="15" x14ac:dyDescent="0.25">
      <c r="A839" s="611">
        <v>5</v>
      </c>
      <c r="C839" s="1640" t="s">
        <v>4551</v>
      </c>
      <c r="D839" s="1641"/>
      <c r="E839" s="1642"/>
      <c r="F839" s="1653"/>
      <c r="G839" s="1692"/>
      <c r="H839" s="1653"/>
      <c r="I839" s="1692"/>
      <c r="J839" s="1652">
        <v>11</v>
      </c>
      <c r="K839" s="1706" t="s">
        <v>2016</v>
      </c>
      <c r="L839" s="646"/>
      <c r="M839" s="646"/>
      <c r="N839" s="1652"/>
      <c r="O839" s="1693"/>
      <c r="P839" s="1645"/>
    </row>
    <row r="840" spans="1:16" ht="15" x14ac:dyDescent="0.25">
      <c r="A840" s="611">
        <v>4</v>
      </c>
      <c r="C840" s="1640" t="s">
        <v>4552</v>
      </c>
      <c r="D840" s="1641"/>
      <c r="E840" s="1642"/>
      <c r="F840" s="1653"/>
      <c r="G840" s="1692"/>
      <c r="H840" s="1653"/>
      <c r="I840" s="1692"/>
      <c r="J840" s="1653"/>
      <c r="K840" s="1707"/>
      <c r="L840" s="642" t="s">
        <v>3482</v>
      </c>
      <c r="M840" s="642" t="s">
        <v>3378</v>
      </c>
      <c r="N840" s="1654">
        <v>1</v>
      </c>
      <c r="O840" s="1705" t="s">
        <v>3433</v>
      </c>
      <c r="P840" s="1650" t="s">
        <v>7721</v>
      </c>
    </row>
    <row r="841" spans="1:16" ht="15" x14ac:dyDescent="0.25">
      <c r="A841" s="611">
        <v>4</v>
      </c>
      <c r="C841" s="1640" t="s">
        <v>4553</v>
      </c>
      <c r="D841" s="1641"/>
      <c r="E841" s="1642"/>
      <c r="F841" s="1653"/>
      <c r="G841" s="1692"/>
      <c r="H841" s="1653"/>
      <c r="I841" s="1692"/>
      <c r="J841" s="1653"/>
      <c r="K841" s="1707"/>
      <c r="L841" s="646" t="s">
        <v>3482</v>
      </c>
      <c r="M841" s="646" t="s">
        <v>3378</v>
      </c>
      <c r="N841" s="1652">
        <v>2</v>
      </c>
      <c r="O841" s="1706" t="s">
        <v>4478</v>
      </c>
      <c r="P841" s="1651" t="s">
        <v>7721</v>
      </c>
    </row>
    <row r="842" spans="1:16" ht="15" x14ac:dyDescent="0.25">
      <c r="A842" s="611">
        <v>5</v>
      </c>
      <c r="C842" s="1640" t="s">
        <v>4554</v>
      </c>
      <c r="D842" s="1641"/>
      <c r="E842" s="1642"/>
      <c r="F842" s="1653"/>
      <c r="G842" s="1692"/>
      <c r="H842" s="1653"/>
      <c r="I842" s="1692"/>
      <c r="J842" s="1652">
        <v>12</v>
      </c>
      <c r="K842" s="1706" t="s">
        <v>4555</v>
      </c>
      <c r="L842" s="646"/>
      <c r="M842" s="646"/>
      <c r="N842" s="1652"/>
      <c r="O842" s="1693"/>
      <c r="P842" s="1645"/>
    </row>
    <row r="843" spans="1:16" ht="15" x14ac:dyDescent="0.25">
      <c r="A843" s="611">
        <v>4</v>
      </c>
      <c r="C843" s="1640" t="s">
        <v>4556</v>
      </c>
      <c r="D843" s="1641"/>
      <c r="E843" s="1642"/>
      <c r="F843" s="1653"/>
      <c r="G843" s="1692"/>
      <c r="H843" s="1653"/>
      <c r="I843" s="1692"/>
      <c r="J843" s="1653"/>
      <c r="K843" s="1707"/>
      <c r="L843" s="642" t="s">
        <v>3323</v>
      </c>
      <c r="M843" s="642" t="s">
        <v>3323</v>
      </c>
      <c r="N843" s="1654" t="s">
        <v>3327</v>
      </c>
      <c r="O843" s="1691" t="s">
        <v>4557</v>
      </c>
      <c r="P843" s="1643" t="s">
        <v>7721</v>
      </c>
    </row>
    <row r="844" spans="1:16" ht="15" x14ac:dyDescent="0.25">
      <c r="A844" s="611">
        <v>5</v>
      </c>
      <c r="C844" s="1640" t="s">
        <v>4558</v>
      </c>
      <c r="D844" s="1641"/>
      <c r="E844" s="1642"/>
      <c r="F844" s="1653"/>
      <c r="G844" s="1692"/>
      <c r="H844" s="1653"/>
      <c r="I844" s="1692"/>
      <c r="J844" s="1652">
        <v>13</v>
      </c>
      <c r="K844" s="1706" t="s">
        <v>4559</v>
      </c>
      <c r="L844" s="646"/>
      <c r="M844" s="646"/>
      <c r="N844" s="1652"/>
      <c r="O844" s="1693"/>
      <c r="P844" s="1645"/>
    </row>
    <row r="845" spans="1:16" ht="15" x14ac:dyDescent="0.25">
      <c r="A845" s="611">
        <v>5</v>
      </c>
      <c r="C845" s="1640" t="s">
        <v>4560</v>
      </c>
      <c r="D845" s="1641"/>
      <c r="E845" s="1642"/>
      <c r="F845" s="1653"/>
      <c r="G845" s="1692"/>
      <c r="H845" s="1653"/>
      <c r="I845" s="1692"/>
      <c r="J845" s="1653"/>
      <c r="K845" s="1707"/>
      <c r="L845" s="642" t="s">
        <v>3323</v>
      </c>
      <c r="M845" s="642" t="s">
        <v>3323</v>
      </c>
      <c r="N845" s="1654" t="s">
        <v>3327</v>
      </c>
      <c r="O845" s="1691" t="s">
        <v>4561</v>
      </c>
      <c r="P845" s="1643" t="s">
        <v>7721</v>
      </c>
    </row>
    <row r="846" spans="1:16" ht="15" x14ac:dyDescent="0.25">
      <c r="A846" s="611">
        <v>4</v>
      </c>
      <c r="C846" s="1640" t="s">
        <v>4562</v>
      </c>
      <c r="D846" s="1641"/>
      <c r="E846" s="1642"/>
      <c r="F846" s="1653"/>
      <c r="G846" s="1692"/>
      <c r="H846" s="1653"/>
      <c r="I846" s="1692"/>
      <c r="J846" s="1652">
        <v>14</v>
      </c>
      <c r="K846" s="1706" t="s">
        <v>4563</v>
      </c>
      <c r="L846" s="646"/>
      <c r="M846" s="646"/>
      <c r="N846" s="1652"/>
      <c r="O846" s="1693"/>
      <c r="P846" s="1645"/>
    </row>
    <row r="847" spans="1:16" ht="15" x14ac:dyDescent="0.25">
      <c r="A847" s="611">
        <v>5</v>
      </c>
      <c r="C847" s="1640" t="s">
        <v>4564</v>
      </c>
      <c r="D847" s="1641"/>
      <c r="E847" s="1642"/>
      <c r="F847" s="1653"/>
      <c r="G847" s="1692"/>
      <c r="H847" s="1653"/>
      <c r="I847" s="1692"/>
      <c r="J847" s="1653"/>
      <c r="K847" s="1707"/>
      <c r="L847" s="642" t="s">
        <v>3323</v>
      </c>
      <c r="M847" s="642" t="s">
        <v>3323</v>
      </c>
      <c r="N847" s="1654" t="s">
        <v>3327</v>
      </c>
      <c r="O847" s="1691" t="s">
        <v>4565</v>
      </c>
      <c r="P847" s="1643" t="s">
        <v>7721</v>
      </c>
    </row>
    <row r="848" spans="1:16" ht="15" x14ac:dyDescent="0.25">
      <c r="A848" s="611">
        <v>4</v>
      </c>
      <c r="C848" s="1640" t="s">
        <v>4566</v>
      </c>
      <c r="D848" s="1641"/>
      <c r="E848" s="1642"/>
      <c r="F848" s="1653"/>
      <c r="G848" s="1692"/>
      <c r="H848" s="1653"/>
      <c r="I848" s="1692"/>
      <c r="J848" s="1652">
        <v>15</v>
      </c>
      <c r="K848" s="1693" t="s">
        <v>2314</v>
      </c>
      <c r="L848" s="646"/>
      <c r="M848" s="646"/>
      <c r="N848" s="1652"/>
      <c r="O848" s="1693"/>
      <c r="P848" s="1645"/>
    </row>
    <row r="849" spans="1:16" ht="15" x14ac:dyDescent="0.25">
      <c r="A849" s="611">
        <v>5</v>
      </c>
      <c r="C849" s="1640" t="s">
        <v>4567</v>
      </c>
      <c r="D849" s="1641"/>
      <c r="E849" s="1642"/>
      <c r="F849" s="1653"/>
      <c r="G849" s="1692"/>
      <c r="H849" s="1653"/>
      <c r="I849" s="1692"/>
      <c r="J849" s="1653"/>
      <c r="K849" s="1692"/>
      <c r="L849" s="642" t="s">
        <v>3323</v>
      </c>
      <c r="M849" s="642" t="s">
        <v>3323</v>
      </c>
      <c r="N849" s="1654">
        <v>1</v>
      </c>
      <c r="O849" s="1705" t="s">
        <v>4568</v>
      </c>
      <c r="P849" s="1643" t="s">
        <v>7721</v>
      </c>
    </row>
    <row r="850" spans="1:16" ht="15" x14ac:dyDescent="0.25">
      <c r="A850" s="611">
        <v>4</v>
      </c>
      <c r="C850" s="1640" t="s">
        <v>4569</v>
      </c>
      <c r="D850" s="1641"/>
      <c r="E850" s="1642"/>
      <c r="F850" s="1653"/>
      <c r="G850" s="1692"/>
      <c r="H850" s="1653"/>
      <c r="I850" s="1692"/>
      <c r="J850" s="1653"/>
      <c r="K850" s="1692"/>
      <c r="L850" s="646" t="s">
        <v>3323</v>
      </c>
      <c r="M850" s="646" t="s">
        <v>3323</v>
      </c>
      <c r="N850" s="1652">
        <v>2</v>
      </c>
      <c r="O850" s="1706" t="s">
        <v>4570</v>
      </c>
      <c r="P850" s="1645" t="s">
        <v>7721</v>
      </c>
    </row>
    <row r="851" spans="1:16" ht="15" x14ac:dyDescent="0.25">
      <c r="A851" s="611">
        <v>5</v>
      </c>
      <c r="C851" s="1640" t="s">
        <v>4571</v>
      </c>
      <c r="D851" s="1641"/>
      <c r="E851" s="1642"/>
      <c r="F851" s="1653"/>
      <c r="G851" s="1692"/>
      <c r="H851" s="1653"/>
      <c r="I851" s="1692"/>
      <c r="J851" s="1653"/>
      <c r="K851" s="1692"/>
      <c r="L851" s="646" t="s">
        <v>3323</v>
      </c>
      <c r="M851" s="646" t="s">
        <v>3323</v>
      </c>
      <c r="N851" s="1652">
        <v>3</v>
      </c>
      <c r="O851" s="1706" t="s">
        <v>4572</v>
      </c>
      <c r="P851" s="1645" t="s">
        <v>7721</v>
      </c>
    </row>
    <row r="852" spans="1:16" ht="15" x14ac:dyDescent="0.25">
      <c r="A852" s="611">
        <v>4</v>
      </c>
      <c r="C852" s="1640" t="s">
        <v>4573</v>
      </c>
      <c r="D852" s="1641"/>
      <c r="E852" s="1642"/>
      <c r="F852" s="1653"/>
      <c r="G852" s="1692"/>
      <c r="H852" s="1653"/>
      <c r="I852" s="1692"/>
      <c r="J852" s="1653"/>
      <c r="K852" s="1692"/>
      <c r="L852" s="646" t="s">
        <v>3323</v>
      </c>
      <c r="M852" s="646" t="s">
        <v>3323</v>
      </c>
      <c r="N852" s="1652">
        <v>4</v>
      </c>
      <c r="O852" s="1706" t="s">
        <v>4518</v>
      </c>
      <c r="P852" s="1645" t="s">
        <v>7721</v>
      </c>
    </row>
    <row r="853" spans="1:16" ht="15" x14ac:dyDescent="0.25">
      <c r="A853" s="611">
        <v>5</v>
      </c>
      <c r="C853" s="1640" t="s">
        <v>4574</v>
      </c>
      <c r="D853" s="1641"/>
      <c r="E853" s="1642"/>
      <c r="F853" s="1653"/>
      <c r="G853" s="1692"/>
      <c r="H853" s="1653"/>
      <c r="I853" s="1692"/>
      <c r="J853" s="1652">
        <v>16</v>
      </c>
      <c r="K853" s="1693" t="s">
        <v>2315</v>
      </c>
      <c r="L853" s="646" t="s">
        <v>3323</v>
      </c>
      <c r="M853" s="646" t="s">
        <v>3323</v>
      </c>
      <c r="N853" s="1652"/>
      <c r="O853" s="1693"/>
      <c r="P853" s="1645" t="s">
        <v>7721</v>
      </c>
    </row>
    <row r="854" spans="1:16" ht="15" x14ac:dyDescent="0.25">
      <c r="A854" s="611">
        <v>5</v>
      </c>
      <c r="C854" s="1640" t="s">
        <v>4575</v>
      </c>
      <c r="D854" s="1641"/>
      <c r="E854" s="1642"/>
      <c r="F854" s="1653"/>
      <c r="G854" s="1692"/>
      <c r="H854" s="1653"/>
      <c r="I854" s="1692"/>
      <c r="J854" s="1652">
        <v>17</v>
      </c>
      <c r="K854" s="1693" t="s">
        <v>2319</v>
      </c>
      <c r="L854" s="646" t="s">
        <v>3323</v>
      </c>
      <c r="M854" s="646" t="s">
        <v>3323</v>
      </c>
      <c r="N854" s="1652"/>
      <c r="O854" s="1693"/>
      <c r="P854" s="1645" t="s">
        <v>7721</v>
      </c>
    </row>
    <row r="855" spans="1:16" ht="15" x14ac:dyDescent="0.25">
      <c r="A855" s="611">
        <v>5</v>
      </c>
      <c r="C855" s="1640" t="s">
        <v>4576</v>
      </c>
      <c r="D855" s="1641"/>
      <c r="E855" s="1642"/>
      <c r="F855" s="1653"/>
      <c r="G855" s="1692"/>
      <c r="H855" s="1653"/>
      <c r="I855" s="1692"/>
      <c r="J855" s="1652">
        <v>18</v>
      </c>
      <c r="K855" s="1706" t="s">
        <v>2317</v>
      </c>
      <c r="L855" s="646" t="s">
        <v>3323</v>
      </c>
      <c r="M855" s="646" t="s">
        <v>3323</v>
      </c>
      <c r="N855" s="1652"/>
      <c r="O855" s="1693"/>
      <c r="P855" s="1645" t="s">
        <v>7721</v>
      </c>
    </row>
    <row r="856" spans="1:16" ht="15" x14ac:dyDescent="0.25">
      <c r="A856" s="611">
        <v>5</v>
      </c>
      <c r="C856" s="1640" t="s">
        <v>4577</v>
      </c>
      <c r="D856" s="1641"/>
      <c r="E856" s="1642"/>
      <c r="F856" s="1653"/>
      <c r="G856" s="1692"/>
      <c r="H856" s="1653"/>
      <c r="I856" s="1692"/>
      <c r="J856" s="1652">
        <v>19</v>
      </c>
      <c r="K856" s="1706" t="s">
        <v>4578</v>
      </c>
      <c r="L856" s="646" t="s">
        <v>3323</v>
      </c>
      <c r="M856" s="646" t="s">
        <v>3323</v>
      </c>
      <c r="N856" s="1652"/>
      <c r="O856" s="1693"/>
      <c r="P856" s="1645" t="s">
        <v>7721</v>
      </c>
    </row>
    <row r="857" spans="1:16" ht="15" x14ac:dyDescent="0.25">
      <c r="A857" s="611">
        <v>4</v>
      </c>
      <c r="C857" s="1640" t="s">
        <v>4579</v>
      </c>
      <c r="D857" s="1641"/>
      <c r="E857" s="1642"/>
      <c r="F857" s="1653"/>
      <c r="G857" s="1692"/>
      <c r="H857" s="1653"/>
      <c r="I857" s="1692"/>
      <c r="J857" s="1652">
        <v>20</v>
      </c>
      <c r="K857" s="1706" t="s">
        <v>4580</v>
      </c>
      <c r="L857" s="646" t="s">
        <v>3323</v>
      </c>
      <c r="M857" s="646" t="s">
        <v>3323</v>
      </c>
      <c r="N857" s="1652"/>
      <c r="O857" s="1693"/>
      <c r="P857" s="1645" t="s">
        <v>7721</v>
      </c>
    </row>
    <row r="858" spans="1:16" ht="15" x14ac:dyDescent="0.25">
      <c r="A858" s="611">
        <v>4</v>
      </c>
      <c r="C858" s="1640" t="s">
        <v>4581</v>
      </c>
      <c r="D858" s="1641"/>
      <c r="E858" s="1642"/>
      <c r="F858" s="1653"/>
      <c r="G858" s="1692"/>
      <c r="H858" s="1653"/>
      <c r="I858" s="1692"/>
      <c r="J858" s="1652">
        <v>21</v>
      </c>
      <c r="K858" s="1706" t="s">
        <v>4582</v>
      </c>
      <c r="L858" s="646" t="s">
        <v>3323</v>
      </c>
      <c r="M858" s="646" t="s">
        <v>3323</v>
      </c>
      <c r="N858" s="1652"/>
      <c r="O858" s="1693"/>
      <c r="P858" s="1645" t="s">
        <v>7721</v>
      </c>
    </row>
    <row r="859" spans="1:16" ht="15" x14ac:dyDescent="0.25">
      <c r="A859" s="611">
        <v>4</v>
      </c>
      <c r="C859" s="1640" t="s">
        <v>4583</v>
      </c>
      <c r="D859" s="1641"/>
      <c r="E859" s="1642"/>
      <c r="F859" s="1653"/>
      <c r="G859" s="1692"/>
      <c r="H859" s="1653"/>
      <c r="I859" s="1692"/>
      <c r="J859" s="1652">
        <v>22</v>
      </c>
      <c r="K859" s="1706" t="s">
        <v>4584</v>
      </c>
      <c r="L859" s="646" t="s">
        <v>3323</v>
      </c>
      <c r="M859" s="646" t="s">
        <v>3323</v>
      </c>
      <c r="N859" s="1652"/>
      <c r="O859" s="1693"/>
      <c r="P859" s="1645" t="s">
        <v>7721</v>
      </c>
    </row>
    <row r="860" spans="1:16" ht="15" x14ac:dyDescent="0.25">
      <c r="A860" s="611">
        <v>4</v>
      </c>
      <c r="C860" s="1640" t="s">
        <v>4585</v>
      </c>
      <c r="D860" s="1641"/>
      <c r="E860" s="1642"/>
      <c r="F860" s="1653"/>
      <c r="G860" s="1692"/>
      <c r="H860" s="1653"/>
      <c r="I860" s="1692"/>
      <c r="J860" s="1652">
        <v>23</v>
      </c>
      <c r="K860" s="1706" t="s">
        <v>4586</v>
      </c>
      <c r="L860" s="646" t="s">
        <v>3323</v>
      </c>
      <c r="M860" s="646" t="s">
        <v>3323</v>
      </c>
      <c r="N860" s="1652"/>
      <c r="O860" s="1693"/>
      <c r="P860" s="1645" t="s">
        <v>7721</v>
      </c>
    </row>
    <row r="861" spans="1:16" ht="15" x14ac:dyDescent="0.25">
      <c r="A861" s="611">
        <v>4</v>
      </c>
      <c r="C861" s="1640" t="s">
        <v>4587</v>
      </c>
      <c r="D861" s="1641"/>
      <c r="E861" s="1642"/>
      <c r="F861" s="1653"/>
      <c r="G861" s="1692"/>
      <c r="H861" s="1653"/>
      <c r="I861" s="1692"/>
      <c r="J861" s="1652">
        <v>24</v>
      </c>
      <c r="K861" s="1706" t="s">
        <v>4588</v>
      </c>
      <c r="L861" s="646" t="s">
        <v>3323</v>
      </c>
      <c r="M861" s="646" t="s">
        <v>3323</v>
      </c>
      <c r="N861" s="1652"/>
      <c r="O861" s="1693"/>
      <c r="P861" s="1645" t="s">
        <v>7721</v>
      </c>
    </row>
    <row r="862" spans="1:16" ht="15" x14ac:dyDescent="0.25">
      <c r="A862" s="611">
        <v>4</v>
      </c>
      <c r="C862" s="1640" t="s">
        <v>4589</v>
      </c>
      <c r="D862" s="1641"/>
      <c r="E862" s="1642"/>
      <c r="F862" s="1653"/>
      <c r="G862" s="1692"/>
      <c r="H862" s="1653"/>
      <c r="I862" s="1692"/>
      <c r="J862" s="1652">
        <v>25</v>
      </c>
      <c r="K862" s="1706" t="s">
        <v>4590</v>
      </c>
      <c r="L862" s="646" t="s">
        <v>3323</v>
      </c>
      <c r="M862" s="646" t="s">
        <v>3323</v>
      </c>
      <c r="N862" s="1652"/>
      <c r="O862" s="1693"/>
      <c r="P862" s="1645" t="s">
        <v>7721</v>
      </c>
    </row>
    <row r="863" spans="1:16" ht="15" x14ac:dyDescent="0.25">
      <c r="A863" s="611">
        <v>4</v>
      </c>
      <c r="C863" s="1640" t="s">
        <v>4591</v>
      </c>
      <c r="D863" s="1641"/>
      <c r="E863" s="1642"/>
      <c r="F863" s="1653"/>
      <c r="G863" s="1692"/>
      <c r="H863" s="1652">
        <v>3</v>
      </c>
      <c r="I863" s="1693" t="s">
        <v>2320</v>
      </c>
      <c r="J863" s="1652"/>
      <c r="K863" s="1693"/>
      <c r="L863" s="646"/>
      <c r="M863" s="646"/>
      <c r="N863" s="1652"/>
      <c r="O863" s="1693"/>
      <c r="P863" s="1645"/>
    </row>
    <row r="864" spans="1:16" ht="15" x14ac:dyDescent="0.25">
      <c r="A864" s="611">
        <v>4</v>
      </c>
      <c r="C864" s="1640" t="s">
        <v>4592</v>
      </c>
      <c r="D864" s="1641"/>
      <c r="E864" s="1642"/>
      <c r="F864" s="1653"/>
      <c r="G864" s="1692"/>
      <c r="H864" s="1653"/>
      <c r="I864" s="1692"/>
      <c r="J864" s="1654">
        <v>1</v>
      </c>
      <c r="K864" s="1691" t="s">
        <v>4593</v>
      </c>
      <c r="L864" s="642" t="s">
        <v>3482</v>
      </c>
      <c r="M864" s="642" t="s">
        <v>3323</v>
      </c>
      <c r="N864" s="1654"/>
      <c r="O864" s="1691"/>
      <c r="P864" s="1643" t="s">
        <v>7721</v>
      </c>
    </row>
    <row r="865" spans="1:16" ht="15" x14ac:dyDescent="0.25">
      <c r="A865" s="611">
        <v>4</v>
      </c>
      <c r="C865" s="1640" t="s">
        <v>4594</v>
      </c>
      <c r="D865" s="1641"/>
      <c r="E865" s="1642"/>
      <c r="F865" s="1653"/>
      <c r="G865" s="1692"/>
      <c r="H865" s="1653"/>
      <c r="I865" s="1692"/>
      <c r="J865" s="1652">
        <v>2</v>
      </c>
      <c r="K865" s="1693" t="s">
        <v>4595</v>
      </c>
      <c r="L865" s="646" t="s">
        <v>3482</v>
      </c>
      <c r="M865" s="646" t="s">
        <v>3323</v>
      </c>
      <c r="N865" s="1652"/>
      <c r="O865" s="1693"/>
      <c r="P865" s="1645" t="s">
        <v>7721</v>
      </c>
    </row>
    <row r="866" spans="1:16" ht="15" x14ac:dyDescent="0.25">
      <c r="A866" s="611">
        <v>4</v>
      </c>
      <c r="C866" s="1640" t="s">
        <v>4596</v>
      </c>
      <c r="D866" s="1641"/>
      <c r="E866" s="1642"/>
      <c r="F866" s="1653"/>
      <c r="G866" s="1692"/>
      <c r="H866" s="1653"/>
      <c r="I866" s="1692"/>
      <c r="J866" s="1652">
        <v>3</v>
      </c>
      <c r="K866" s="1693" t="s">
        <v>4597</v>
      </c>
      <c r="L866" s="646" t="s">
        <v>3482</v>
      </c>
      <c r="M866" s="646" t="s">
        <v>3378</v>
      </c>
      <c r="N866" s="1652"/>
      <c r="O866" s="1693"/>
      <c r="P866" s="1645" t="s">
        <v>7721</v>
      </c>
    </row>
    <row r="867" spans="1:16" ht="15" x14ac:dyDescent="0.25">
      <c r="A867" s="611">
        <v>3</v>
      </c>
      <c r="C867" s="1640" t="s">
        <v>4598</v>
      </c>
      <c r="D867" s="1641"/>
      <c r="E867" s="1642"/>
      <c r="F867" s="1653"/>
      <c r="G867" s="1692"/>
      <c r="H867" s="1653"/>
      <c r="I867" s="1692"/>
      <c r="J867" s="1652">
        <v>4</v>
      </c>
      <c r="K867" s="1693" t="s">
        <v>4599</v>
      </c>
      <c r="L867" s="646" t="s">
        <v>3482</v>
      </c>
      <c r="M867" s="646" t="s">
        <v>3323</v>
      </c>
      <c r="N867" s="1652"/>
      <c r="O867" s="1693"/>
      <c r="P867" s="1645" t="s">
        <v>7721</v>
      </c>
    </row>
    <row r="868" spans="1:16" ht="15" x14ac:dyDescent="0.25">
      <c r="A868" s="611">
        <v>4</v>
      </c>
      <c r="C868" s="1640" t="s">
        <v>4600</v>
      </c>
      <c r="D868" s="1641"/>
      <c r="E868" s="1642"/>
      <c r="F868" s="1653"/>
      <c r="G868" s="1692"/>
      <c r="H868" s="1653"/>
      <c r="I868" s="1692"/>
      <c r="J868" s="1652">
        <v>5</v>
      </c>
      <c r="K868" s="1693" t="s">
        <v>4601</v>
      </c>
      <c r="L868" s="646" t="s">
        <v>3482</v>
      </c>
      <c r="M868" s="646" t="s">
        <v>3323</v>
      </c>
      <c r="N868" s="1652"/>
      <c r="O868" s="1693"/>
      <c r="P868" s="1645" t="s">
        <v>7721</v>
      </c>
    </row>
    <row r="869" spans="1:16" ht="15" x14ac:dyDescent="0.25">
      <c r="A869" s="611">
        <v>4</v>
      </c>
      <c r="C869" s="1640" t="s">
        <v>4602</v>
      </c>
      <c r="D869" s="1641"/>
      <c r="E869" s="1642"/>
      <c r="F869" s="1653"/>
      <c r="G869" s="1692"/>
      <c r="H869" s="1653"/>
      <c r="I869" s="1692"/>
      <c r="J869" s="1652">
        <v>6</v>
      </c>
      <c r="K869" s="1693" t="s">
        <v>4517</v>
      </c>
      <c r="L869" s="646"/>
      <c r="M869" s="646"/>
      <c r="N869" s="1652"/>
      <c r="O869" s="1693"/>
      <c r="P869" s="1645"/>
    </row>
    <row r="870" spans="1:16" ht="15" x14ac:dyDescent="0.25">
      <c r="A870" s="611">
        <v>4</v>
      </c>
      <c r="C870" s="1640" t="s">
        <v>8080</v>
      </c>
      <c r="D870" s="1641"/>
      <c r="E870" s="1642"/>
      <c r="F870" s="1653"/>
      <c r="G870" s="1692"/>
      <c r="H870" s="1653"/>
      <c r="I870" s="1692"/>
      <c r="J870" s="1653"/>
      <c r="K870" s="1692"/>
      <c r="L870" s="642" t="s">
        <v>3378</v>
      </c>
      <c r="M870" s="642" t="s">
        <v>3378</v>
      </c>
      <c r="N870" s="1654" t="s">
        <v>3327</v>
      </c>
      <c r="O870" s="1705" t="s">
        <v>8100</v>
      </c>
      <c r="P870" s="1643" t="s">
        <v>7721</v>
      </c>
    </row>
    <row r="871" spans="1:16" ht="15" x14ac:dyDescent="0.25">
      <c r="A871" s="611">
        <v>4</v>
      </c>
      <c r="C871" s="1640" t="s">
        <v>4605</v>
      </c>
      <c r="D871" s="1641"/>
      <c r="E871" s="1642"/>
      <c r="F871" s="1653"/>
      <c r="G871" s="1692"/>
      <c r="H871" s="1653"/>
      <c r="I871" s="1692"/>
      <c r="J871" s="1652">
        <v>7</v>
      </c>
      <c r="K871" s="1693" t="s">
        <v>4531</v>
      </c>
      <c r="L871" s="646"/>
      <c r="M871" s="646"/>
      <c r="N871" s="1652"/>
      <c r="O871" s="1693"/>
      <c r="P871" s="1645"/>
    </row>
    <row r="872" spans="1:16" ht="15" x14ac:dyDescent="0.25">
      <c r="A872" s="611">
        <v>4</v>
      </c>
      <c r="C872" s="1640" t="s">
        <v>4606</v>
      </c>
      <c r="D872" s="1641"/>
      <c r="E872" s="1642"/>
      <c r="F872" s="1653"/>
      <c r="G872" s="1692"/>
      <c r="H872" s="1653"/>
      <c r="I872" s="1692"/>
      <c r="J872" s="1653"/>
      <c r="K872" s="1692"/>
      <c r="L872" s="642" t="s">
        <v>3323</v>
      </c>
      <c r="M872" s="642" t="s">
        <v>3323</v>
      </c>
      <c r="N872" s="1654" t="s">
        <v>3327</v>
      </c>
      <c r="O872" s="1691" t="s">
        <v>4424</v>
      </c>
      <c r="P872" s="1643" t="s">
        <v>7721</v>
      </c>
    </row>
    <row r="873" spans="1:16" ht="15" x14ac:dyDescent="0.25">
      <c r="A873" s="611">
        <v>4</v>
      </c>
      <c r="C873" s="1640" t="s">
        <v>4607</v>
      </c>
      <c r="D873" s="1641"/>
      <c r="E873" s="1642"/>
      <c r="F873" s="1653"/>
      <c r="G873" s="1692"/>
      <c r="H873" s="1653"/>
      <c r="I873" s="1692"/>
      <c r="J873" s="1652">
        <v>8</v>
      </c>
      <c r="K873" s="1706" t="s">
        <v>2255</v>
      </c>
      <c r="L873" s="646" t="s">
        <v>3323</v>
      </c>
      <c r="M873" s="646" t="s">
        <v>3323</v>
      </c>
      <c r="N873" s="1652"/>
      <c r="O873" s="1693"/>
      <c r="P873" s="1645" t="s">
        <v>7721</v>
      </c>
    </row>
    <row r="874" spans="1:16" ht="15" x14ac:dyDescent="0.25">
      <c r="A874" s="611">
        <v>5</v>
      </c>
      <c r="C874" s="1640" t="s">
        <v>4608</v>
      </c>
      <c r="D874" s="1641"/>
      <c r="E874" s="1642"/>
      <c r="F874" s="1653"/>
      <c r="G874" s="1692"/>
      <c r="H874" s="1653"/>
      <c r="I874" s="1692"/>
      <c r="J874" s="1652">
        <v>9</v>
      </c>
      <c r="K874" s="1693" t="s">
        <v>4007</v>
      </c>
      <c r="L874" s="646"/>
      <c r="M874" s="646"/>
      <c r="N874" s="1652"/>
      <c r="O874" s="1693"/>
      <c r="P874" s="1645"/>
    </row>
    <row r="875" spans="1:16" ht="15" x14ac:dyDescent="0.25">
      <c r="A875" s="611">
        <v>5</v>
      </c>
      <c r="C875" s="1640" t="s">
        <v>4609</v>
      </c>
      <c r="D875" s="1641"/>
      <c r="E875" s="1642"/>
      <c r="F875" s="1653"/>
      <c r="G875" s="1692"/>
      <c r="H875" s="1653"/>
      <c r="I875" s="1692"/>
      <c r="J875" s="1653"/>
      <c r="K875" s="1692"/>
      <c r="L875" s="642" t="s">
        <v>3323</v>
      </c>
      <c r="M875" s="642" t="s">
        <v>3323</v>
      </c>
      <c r="N875" s="1654" t="s">
        <v>3327</v>
      </c>
      <c r="O875" s="1691" t="s">
        <v>4009</v>
      </c>
      <c r="P875" s="1643" t="s">
        <v>7721</v>
      </c>
    </row>
    <row r="876" spans="1:16" ht="15" x14ac:dyDescent="0.25">
      <c r="A876" s="611">
        <v>5</v>
      </c>
      <c r="C876" s="1640" t="s">
        <v>4610</v>
      </c>
      <c r="D876" s="1641"/>
      <c r="E876" s="1642"/>
      <c r="F876" s="1653"/>
      <c r="G876" s="1692"/>
      <c r="H876" s="1653"/>
      <c r="I876" s="1692"/>
      <c r="J876" s="1652">
        <v>10</v>
      </c>
      <c r="K876" s="1693" t="s">
        <v>3325</v>
      </c>
      <c r="L876" s="646"/>
      <c r="M876" s="646"/>
      <c r="N876" s="1652"/>
      <c r="O876" s="1693"/>
      <c r="P876" s="1645"/>
    </row>
    <row r="877" spans="1:16" ht="15" x14ac:dyDescent="0.25">
      <c r="A877" s="611">
        <v>5</v>
      </c>
      <c r="C877" s="1640" t="s">
        <v>4611</v>
      </c>
      <c r="D877" s="1641"/>
      <c r="E877" s="1642"/>
      <c r="F877" s="1653"/>
      <c r="G877" s="1692"/>
      <c r="H877" s="1653"/>
      <c r="I877" s="1692"/>
      <c r="J877" s="1653"/>
      <c r="K877" s="1692"/>
      <c r="L877" s="642" t="s">
        <v>3323</v>
      </c>
      <c r="M877" s="642" t="s">
        <v>3323</v>
      </c>
      <c r="N877" s="1654" t="s">
        <v>3327</v>
      </c>
      <c r="O877" s="1691" t="s">
        <v>3328</v>
      </c>
      <c r="P877" s="1643" t="s">
        <v>7721</v>
      </c>
    </row>
    <row r="878" spans="1:16" ht="15" x14ac:dyDescent="0.25">
      <c r="A878" s="611">
        <v>4</v>
      </c>
      <c r="C878" s="1640" t="s">
        <v>4612</v>
      </c>
      <c r="D878" s="1641"/>
      <c r="E878" s="1642"/>
      <c r="F878" s="1653"/>
      <c r="G878" s="1692"/>
      <c r="H878" s="1653"/>
      <c r="I878" s="1692"/>
      <c r="J878" s="1652">
        <v>11</v>
      </c>
      <c r="K878" s="1693" t="s">
        <v>2322</v>
      </c>
      <c r="L878" s="646"/>
      <c r="M878" s="646"/>
      <c r="N878" s="1652"/>
      <c r="O878" s="1693"/>
      <c r="P878" s="1645"/>
    </row>
    <row r="879" spans="1:16" ht="15" x14ac:dyDescent="0.25">
      <c r="A879" s="611">
        <v>5</v>
      </c>
      <c r="C879" s="1640" t="s">
        <v>4613</v>
      </c>
      <c r="D879" s="1641"/>
      <c r="E879" s="1642"/>
      <c r="F879" s="1653"/>
      <c r="G879" s="1692"/>
      <c r="H879" s="1653"/>
      <c r="I879" s="1692"/>
      <c r="J879" s="1653"/>
      <c r="K879" s="1692"/>
      <c r="L879" s="642" t="s">
        <v>3323</v>
      </c>
      <c r="M879" s="642" t="s">
        <v>3323</v>
      </c>
      <c r="N879" s="1654">
        <v>1</v>
      </c>
      <c r="O879" s="1691" t="s">
        <v>4614</v>
      </c>
      <c r="P879" s="1643" t="s">
        <v>7721</v>
      </c>
    </row>
    <row r="880" spans="1:16" ht="15" x14ac:dyDescent="0.25">
      <c r="A880" s="611">
        <v>4</v>
      </c>
      <c r="C880" s="1640" t="s">
        <v>4615</v>
      </c>
      <c r="D880" s="1641"/>
      <c r="E880" s="1642"/>
      <c r="F880" s="1653"/>
      <c r="G880" s="1692"/>
      <c r="H880" s="1653"/>
      <c r="I880" s="1692"/>
      <c r="J880" s="1653"/>
      <c r="K880" s="1692"/>
      <c r="L880" s="646" t="s">
        <v>3323</v>
      </c>
      <c r="M880" s="646" t="s">
        <v>3323</v>
      </c>
      <c r="N880" s="1652">
        <v>2</v>
      </c>
      <c r="O880" s="1693" t="s">
        <v>4616</v>
      </c>
      <c r="P880" s="1645" t="s">
        <v>7721</v>
      </c>
    </row>
    <row r="881" spans="1:16" ht="15" x14ac:dyDescent="0.25">
      <c r="A881" s="611">
        <v>4</v>
      </c>
      <c r="C881" s="1640" t="s">
        <v>4617</v>
      </c>
      <c r="D881" s="1641"/>
      <c r="E881" s="1642"/>
      <c r="F881" s="1653"/>
      <c r="G881" s="1692"/>
      <c r="H881" s="1653"/>
      <c r="I881" s="1692"/>
      <c r="J881" s="1653"/>
      <c r="K881" s="1692"/>
      <c r="L881" s="646" t="s">
        <v>3323</v>
      </c>
      <c r="M881" s="646" t="s">
        <v>3323</v>
      </c>
      <c r="N881" s="1652">
        <v>3</v>
      </c>
      <c r="O881" s="1693" t="s">
        <v>4618</v>
      </c>
      <c r="P881" s="1645" t="s">
        <v>7721</v>
      </c>
    </row>
    <row r="882" spans="1:16" ht="15" x14ac:dyDescent="0.25">
      <c r="A882" s="611">
        <v>5</v>
      </c>
      <c r="C882" s="1640" t="s">
        <v>4619</v>
      </c>
      <c r="D882" s="1641"/>
      <c r="E882" s="1642"/>
      <c r="F882" s="1653"/>
      <c r="G882" s="1692"/>
      <c r="H882" s="1653"/>
      <c r="I882" s="1692"/>
      <c r="J882" s="1653"/>
      <c r="K882" s="1692"/>
      <c r="L882" s="646" t="s">
        <v>3323</v>
      </c>
      <c r="M882" s="646" t="s">
        <v>3323</v>
      </c>
      <c r="N882" s="1652">
        <v>4</v>
      </c>
      <c r="O882" s="1693" t="s">
        <v>4620</v>
      </c>
      <c r="P882" s="1645" t="s">
        <v>7721</v>
      </c>
    </row>
    <row r="883" spans="1:16" ht="15" x14ac:dyDescent="0.25">
      <c r="A883" s="611">
        <v>4</v>
      </c>
      <c r="C883" s="1640" t="s">
        <v>4621</v>
      </c>
      <c r="D883" s="1641"/>
      <c r="E883" s="1642"/>
      <c r="F883" s="1653"/>
      <c r="G883" s="1692"/>
      <c r="H883" s="1653"/>
      <c r="I883" s="1692"/>
      <c r="J883" s="1653"/>
      <c r="K883" s="1692"/>
      <c r="L883" s="646" t="s">
        <v>3323</v>
      </c>
      <c r="M883" s="646" t="s">
        <v>3323</v>
      </c>
      <c r="N883" s="1652">
        <v>5</v>
      </c>
      <c r="O883" s="1693" t="s">
        <v>4622</v>
      </c>
      <c r="P883" s="1645" t="s">
        <v>7721</v>
      </c>
    </row>
    <row r="884" spans="1:16" ht="15" x14ac:dyDescent="0.25">
      <c r="A884" s="611">
        <v>5</v>
      </c>
      <c r="C884" s="1640" t="s">
        <v>4623</v>
      </c>
      <c r="D884" s="1641"/>
      <c r="E884" s="1642"/>
      <c r="F884" s="1653"/>
      <c r="G884" s="1692"/>
      <c r="H884" s="1653"/>
      <c r="I884" s="1692"/>
      <c r="J884" s="1653"/>
      <c r="K884" s="1692"/>
      <c r="L884" s="646" t="s">
        <v>3323</v>
      </c>
      <c r="M884" s="646" t="s">
        <v>3323</v>
      </c>
      <c r="N884" s="1652">
        <v>6</v>
      </c>
      <c r="O884" s="1693" t="s">
        <v>4624</v>
      </c>
      <c r="P884" s="1645" t="s">
        <v>7721</v>
      </c>
    </row>
    <row r="885" spans="1:16" ht="15" x14ac:dyDescent="0.25">
      <c r="A885" s="611">
        <v>4</v>
      </c>
      <c r="C885" s="1640" t="s">
        <v>4625</v>
      </c>
      <c r="D885" s="1641"/>
      <c r="E885" s="1642"/>
      <c r="F885" s="1653"/>
      <c r="G885" s="1692"/>
      <c r="H885" s="1653"/>
      <c r="I885" s="1692"/>
      <c r="J885" s="1653"/>
      <c r="K885" s="1692"/>
      <c r="L885" s="646" t="s">
        <v>3323</v>
      </c>
      <c r="M885" s="646" t="s">
        <v>3323</v>
      </c>
      <c r="N885" s="1652">
        <v>7</v>
      </c>
      <c r="O885" s="1693" t="s">
        <v>4626</v>
      </c>
      <c r="P885" s="1645" t="s">
        <v>7721</v>
      </c>
    </row>
    <row r="886" spans="1:16" ht="15" x14ac:dyDescent="0.25">
      <c r="A886" s="611">
        <v>5</v>
      </c>
      <c r="C886" s="1640" t="s">
        <v>4627</v>
      </c>
      <c r="D886" s="1641"/>
      <c r="E886" s="1642"/>
      <c r="F886" s="1653"/>
      <c r="G886" s="1692"/>
      <c r="H886" s="1653"/>
      <c r="I886" s="1692"/>
      <c r="J886" s="1653"/>
      <c r="K886" s="1692"/>
      <c r="L886" s="646" t="s">
        <v>3323</v>
      </c>
      <c r="M886" s="646" t="s">
        <v>3323</v>
      </c>
      <c r="N886" s="1652">
        <v>8</v>
      </c>
      <c r="O886" s="1693" t="s">
        <v>4628</v>
      </c>
      <c r="P886" s="1645" t="s">
        <v>7721</v>
      </c>
    </row>
    <row r="887" spans="1:16" ht="15" x14ac:dyDescent="0.25">
      <c r="A887" s="611">
        <v>5</v>
      </c>
      <c r="C887" s="1640" t="s">
        <v>4629</v>
      </c>
      <c r="D887" s="1641"/>
      <c r="E887" s="1642"/>
      <c r="F887" s="1653"/>
      <c r="G887" s="1692"/>
      <c r="H887" s="1653"/>
      <c r="I887" s="1692"/>
      <c r="J887" s="1653"/>
      <c r="K887" s="1692"/>
      <c r="L887" s="646" t="s">
        <v>3323</v>
      </c>
      <c r="M887" s="646" t="s">
        <v>3323</v>
      </c>
      <c r="N887" s="1652">
        <v>9</v>
      </c>
      <c r="O887" s="1693" t="s">
        <v>4630</v>
      </c>
      <c r="P887" s="1645" t="s">
        <v>7721</v>
      </c>
    </row>
    <row r="888" spans="1:16" ht="15" x14ac:dyDescent="0.25">
      <c r="A888" s="611">
        <v>5</v>
      </c>
      <c r="C888" s="1640" t="s">
        <v>4631</v>
      </c>
      <c r="D888" s="1641"/>
      <c r="E888" s="1642"/>
      <c r="F888" s="1653"/>
      <c r="G888" s="1692"/>
      <c r="H888" s="1653"/>
      <c r="I888" s="1692"/>
      <c r="J888" s="1652">
        <v>12</v>
      </c>
      <c r="K888" s="1693" t="s">
        <v>4632</v>
      </c>
      <c r="L888" s="646"/>
      <c r="M888" s="646"/>
      <c r="N888" s="1652"/>
      <c r="O888" s="1693"/>
      <c r="P888" s="1645"/>
    </row>
    <row r="889" spans="1:16" ht="15" x14ac:dyDescent="0.25">
      <c r="A889" s="611">
        <v>5</v>
      </c>
      <c r="C889" s="1640" t="s">
        <v>4633</v>
      </c>
      <c r="D889" s="1641"/>
      <c r="E889" s="1642"/>
      <c r="F889" s="1653"/>
      <c r="G889" s="1692"/>
      <c r="H889" s="1653"/>
      <c r="I889" s="1692"/>
      <c r="J889" s="1653"/>
      <c r="K889" s="1692"/>
      <c r="L889" s="642" t="s">
        <v>3323</v>
      </c>
      <c r="M889" s="642" t="s">
        <v>3323</v>
      </c>
      <c r="N889" s="1654">
        <v>1</v>
      </c>
      <c r="O889" s="1705" t="s">
        <v>3386</v>
      </c>
      <c r="P889" s="1650" t="s">
        <v>7721</v>
      </c>
    </row>
    <row r="890" spans="1:16" ht="15" x14ac:dyDescent="0.25">
      <c r="A890" s="611">
        <v>5</v>
      </c>
      <c r="C890" s="1640" t="s">
        <v>4634</v>
      </c>
      <c r="D890" s="1641"/>
      <c r="E890" s="1642"/>
      <c r="F890" s="1653"/>
      <c r="G890" s="1692"/>
      <c r="H890" s="1653"/>
      <c r="I890" s="1692"/>
      <c r="J890" s="1653"/>
      <c r="K890" s="1692"/>
      <c r="L890" s="646" t="s">
        <v>3323</v>
      </c>
      <c r="M890" s="646" t="s">
        <v>3323</v>
      </c>
      <c r="N890" s="1652">
        <v>2</v>
      </c>
      <c r="O890" s="1706" t="s">
        <v>4635</v>
      </c>
      <c r="P890" s="1651" t="s">
        <v>7721</v>
      </c>
    </row>
    <row r="891" spans="1:16" ht="15" x14ac:dyDescent="0.25">
      <c r="A891" s="611">
        <v>5</v>
      </c>
      <c r="C891" s="1640" t="s">
        <v>4636</v>
      </c>
      <c r="D891" s="1641"/>
      <c r="E891" s="1642"/>
      <c r="F891" s="1653"/>
      <c r="G891" s="1692"/>
      <c r="H891" s="1653"/>
      <c r="I891" s="1692"/>
      <c r="J891" s="1652">
        <v>13</v>
      </c>
      <c r="K891" s="1693" t="s">
        <v>4637</v>
      </c>
      <c r="L891" s="646" t="s">
        <v>3323</v>
      </c>
      <c r="M891" s="646" t="s">
        <v>3323</v>
      </c>
      <c r="N891" s="1652"/>
      <c r="O891" s="1693"/>
      <c r="P891" s="1645" t="s">
        <v>7721</v>
      </c>
    </row>
    <row r="892" spans="1:16" ht="15" x14ac:dyDescent="0.25">
      <c r="A892" s="611">
        <v>5</v>
      </c>
      <c r="C892" s="1640" t="s">
        <v>4638</v>
      </c>
      <c r="D892" s="1641"/>
      <c r="E892" s="1642"/>
      <c r="F892" s="1653"/>
      <c r="G892" s="1692"/>
      <c r="H892" s="1653"/>
      <c r="I892" s="1692"/>
      <c r="J892" s="1652">
        <v>14</v>
      </c>
      <c r="K892" s="1693" t="s">
        <v>4639</v>
      </c>
      <c r="L892" s="646" t="s">
        <v>3323</v>
      </c>
      <c r="M892" s="646" t="s">
        <v>3323</v>
      </c>
      <c r="N892" s="1652"/>
      <c r="O892" s="1693"/>
      <c r="P892" s="1645" t="s">
        <v>7721</v>
      </c>
    </row>
    <row r="893" spans="1:16" ht="15" x14ac:dyDescent="0.25">
      <c r="A893" s="611">
        <v>5</v>
      </c>
      <c r="C893" s="1640" t="s">
        <v>4640</v>
      </c>
      <c r="D893" s="1641"/>
      <c r="E893" s="1642"/>
      <c r="F893" s="1653"/>
      <c r="G893" s="1692"/>
      <c r="H893" s="1653"/>
      <c r="I893" s="1692"/>
      <c r="J893" s="1652">
        <v>15</v>
      </c>
      <c r="K893" s="1693" t="s">
        <v>4641</v>
      </c>
      <c r="L893" s="646" t="s">
        <v>3323</v>
      </c>
      <c r="M893" s="646" t="s">
        <v>3323</v>
      </c>
      <c r="N893" s="1652"/>
      <c r="O893" s="1693"/>
      <c r="P893" s="1645" t="s">
        <v>7721</v>
      </c>
    </row>
    <row r="894" spans="1:16" ht="15" x14ac:dyDescent="0.25">
      <c r="A894" s="611">
        <v>5</v>
      </c>
      <c r="C894" s="1640" t="s">
        <v>4642</v>
      </c>
      <c r="D894" s="1641"/>
      <c r="E894" s="1642"/>
      <c r="F894" s="1653"/>
      <c r="G894" s="1692"/>
      <c r="H894" s="1653"/>
      <c r="I894" s="1692"/>
      <c r="J894" s="1652">
        <v>16</v>
      </c>
      <c r="K894" s="1693" t="s">
        <v>4644</v>
      </c>
      <c r="L894" s="646" t="s">
        <v>3323</v>
      </c>
      <c r="M894" s="646" t="s">
        <v>3323</v>
      </c>
      <c r="N894" s="1652"/>
      <c r="O894" s="1693"/>
      <c r="P894" s="1645" t="s">
        <v>7721</v>
      </c>
    </row>
    <row r="895" spans="1:16" ht="15" x14ac:dyDescent="0.25">
      <c r="A895" s="611">
        <v>4</v>
      </c>
      <c r="C895" s="1640" t="s">
        <v>4643</v>
      </c>
      <c r="D895" s="1641"/>
      <c r="E895" s="1642"/>
      <c r="F895" s="1653"/>
      <c r="G895" s="1692"/>
      <c r="H895" s="1653"/>
      <c r="I895" s="1692"/>
      <c r="J895" s="1652">
        <v>17</v>
      </c>
      <c r="K895" s="1706" t="s">
        <v>8078</v>
      </c>
      <c r="L895" s="646" t="s">
        <v>3482</v>
      </c>
      <c r="M895" s="646" t="s">
        <v>3378</v>
      </c>
      <c r="N895" s="1652"/>
      <c r="O895" s="1693"/>
      <c r="P895" s="1645" t="s">
        <v>7721</v>
      </c>
    </row>
    <row r="896" spans="1:16" ht="15" x14ac:dyDescent="0.25">
      <c r="A896" s="611">
        <v>5</v>
      </c>
      <c r="C896" s="1640" t="s">
        <v>4645</v>
      </c>
      <c r="D896" s="1641"/>
      <c r="E896" s="1642"/>
      <c r="F896" s="1653"/>
      <c r="G896" s="1692"/>
      <c r="H896" s="1653"/>
      <c r="I896" s="1692"/>
      <c r="J896" s="1652">
        <v>18</v>
      </c>
      <c r="K896" s="1706" t="s">
        <v>4647</v>
      </c>
      <c r="L896" s="646"/>
      <c r="M896" s="646"/>
      <c r="N896" s="1652"/>
      <c r="O896" s="1693"/>
      <c r="P896" s="1645"/>
    </row>
    <row r="897" spans="1:16" ht="15" x14ac:dyDescent="0.25">
      <c r="A897" s="611">
        <v>5</v>
      </c>
      <c r="C897" s="1640" t="s">
        <v>7964</v>
      </c>
      <c r="D897" s="1641"/>
      <c r="E897" s="1642"/>
      <c r="F897" s="1653"/>
      <c r="G897" s="1692"/>
      <c r="H897" s="1653"/>
      <c r="I897" s="1692"/>
      <c r="J897" s="1653"/>
      <c r="K897" s="1692"/>
      <c r="L897" s="642" t="s">
        <v>3323</v>
      </c>
      <c r="M897" s="642" t="s">
        <v>3323</v>
      </c>
      <c r="N897" s="1654">
        <v>1</v>
      </c>
      <c r="O897" s="1705" t="s">
        <v>4648</v>
      </c>
      <c r="P897" s="1650" t="s">
        <v>7721</v>
      </c>
    </row>
    <row r="898" spans="1:16" ht="15" x14ac:dyDescent="0.25">
      <c r="A898" s="611">
        <v>4</v>
      </c>
      <c r="C898" s="1640" t="s">
        <v>7965</v>
      </c>
      <c r="D898" s="1641"/>
      <c r="E898" s="1642"/>
      <c r="F898" s="1653"/>
      <c r="G898" s="1692"/>
      <c r="H898" s="1653"/>
      <c r="I898" s="1692"/>
      <c r="J898" s="1653"/>
      <c r="K898" s="1692"/>
      <c r="L898" s="646" t="s">
        <v>3323</v>
      </c>
      <c r="M898" s="646" t="s">
        <v>3323</v>
      </c>
      <c r="N898" s="1652">
        <v>2</v>
      </c>
      <c r="O898" s="1706" t="s">
        <v>4649</v>
      </c>
      <c r="P898" s="1651" t="s">
        <v>7721</v>
      </c>
    </row>
    <row r="899" spans="1:16" ht="15" x14ac:dyDescent="0.25">
      <c r="A899" s="611">
        <v>4</v>
      </c>
      <c r="C899" s="1640" t="s">
        <v>7966</v>
      </c>
      <c r="D899" s="1641"/>
      <c r="E899" s="1642"/>
      <c r="F899" s="1653"/>
      <c r="G899" s="1692"/>
      <c r="H899" s="1653"/>
      <c r="I899" s="1692"/>
      <c r="J899" s="1653"/>
      <c r="K899" s="1692"/>
      <c r="L899" s="646" t="s">
        <v>3323</v>
      </c>
      <c r="M899" s="646" t="s">
        <v>3323</v>
      </c>
      <c r="N899" s="1652">
        <v>3</v>
      </c>
      <c r="O899" s="1706" t="s">
        <v>4650</v>
      </c>
      <c r="P899" s="1651" t="s">
        <v>7721</v>
      </c>
    </row>
    <row r="900" spans="1:16" ht="15" x14ac:dyDescent="0.25">
      <c r="A900" s="611">
        <v>4</v>
      </c>
      <c r="C900" s="1640" t="s">
        <v>4646</v>
      </c>
      <c r="D900" s="1641"/>
      <c r="E900" s="1642"/>
      <c r="F900" s="1653"/>
      <c r="G900" s="1692"/>
      <c r="H900" s="1653"/>
      <c r="I900" s="1692"/>
      <c r="J900" s="1652">
        <v>19</v>
      </c>
      <c r="K900" s="1706" t="s">
        <v>2325</v>
      </c>
      <c r="L900" s="646" t="s">
        <v>3323</v>
      </c>
      <c r="M900" s="646" t="s">
        <v>3323</v>
      </c>
      <c r="N900" s="1652"/>
      <c r="O900" s="1693"/>
      <c r="P900" s="1645" t="s">
        <v>7721</v>
      </c>
    </row>
    <row r="901" spans="1:16" ht="15" x14ac:dyDescent="0.25">
      <c r="A901" s="611">
        <v>4</v>
      </c>
      <c r="C901" s="1640" t="s">
        <v>4651</v>
      </c>
      <c r="D901" s="1641"/>
      <c r="E901" s="1642"/>
      <c r="F901" s="1653"/>
      <c r="G901" s="1692"/>
      <c r="H901" s="1653"/>
      <c r="I901" s="1692"/>
      <c r="J901" s="1652">
        <v>20</v>
      </c>
      <c r="K901" s="1706" t="s">
        <v>2775</v>
      </c>
      <c r="L901" s="646" t="s">
        <v>3323</v>
      </c>
      <c r="M901" s="646" t="s">
        <v>3323</v>
      </c>
      <c r="N901" s="1652"/>
      <c r="O901" s="1693"/>
      <c r="P901" s="1645" t="s">
        <v>7721</v>
      </c>
    </row>
    <row r="902" spans="1:16" ht="15" x14ac:dyDescent="0.25">
      <c r="A902" s="611">
        <v>4</v>
      </c>
      <c r="C902" s="1640" t="s">
        <v>4652</v>
      </c>
      <c r="D902" s="1641"/>
      <c r="E902" s="1642"/>
      <c r="F902" s="1653"/>
      <c r="G902" s="1692"/>
      <c r="H902" s="1653"/>
      <c r="I902" s="1692"/>
      <c r="J902" s="1652">
        <v>21</v>
      </c>
      <c r="K902" s="1706" t="s">
        <v>2326</v>
      </c>
      <c r="L902" s="646"/>
      <c r="M902" s="646"/>
      <c r="N902" s="1652"/>
      <c r="O902" s="1693"/>
      <c r="P902" s="1645"/>
    </row>
    <row r="903" spans="1:16" ht="15" x14ac:dyDescent="0.25">
      <c r="A903" s="611">
        <v>4</v>
      </c>
      <c r="C903" s="1640" t="s">
        <v>7967</v>
      </c>
      <c r="D903" s="1641"/>
      <c r="E903" s="1642"/>
      <c r="F903" s="1653"/>
      <c r="G903" s="1692"/>
      <c r="H903" s="1653"/>
      <c r="I903" s="1692"/>
      <c r="J903" s="1653"/>
      <c r="K903" s="1707"/>
      <c r="L903" s="642" t="s">
        <v>3323</v>
      </c>
      <c r="M903" s="642" t="s">
        <v>3323</v>
      </c>
      <c r="N903" s="1654">
        <v>1</v>
      </c>
      <c r="O903" s="1691" t="s">
        <v>4654</v>
      </c>
      <c r="P903" s="1643" t="s">
        <v>7721</v>
      </c>
    </row>
    <row r="904" spans="1:16" ht="15" x14ac:dyDescent="0.25">
      <c r="A904" s="611">
        <v>5</v>
      </c>
      <c r="C904" s="1640" t="s">
        <v>7968</v>
      </c>
      <c r="D904" s="1641"/>
      <c r="E904" s="1642"/>
      <c r="F904" s="1653"/>
      <c r="G904" s="1692"/>
      <c r="H904" s="1653"/>
      <c r="I904" s="1692"/>
      <c r="J904" s="1653"/>
      <c r="K904" s="1707"/>
      <c r="L904" s="646" t="s">
        <v>3323</v>
      </c>
      <c r="M904" s="646" t="s">
        <v>3323</v>
      </c>
      <c r="N904" s="1652">
        <v>2</v>
      </c>
      <c r="O904" s="1693" t="s">
        <v>4655</v>
      </c>
      <c r="P904" s="1645" t="s">
        <v>7721</v>
      </c>
    </row>
    <row r="905" spans="1:16" ht="15" x14ac:dyDescent="0.25">
      <c r="A905" s="611">
        <v>5</v>
      </c>
      <c r="C905" s="1640" t="s">
        <v>7969</v>
      </c>
      <c r="D905" s="1641"/>
      <c r="E905" s="1642"/>
      <c r="F905" s="1653"/>
      <c r="G905" s="1692"/>
      <c r="H905" s="1653"/>
      <c r="I905" s="1692"/>
      <c r="J905" s="1653"/>
      <c r="K905" s="1707"/>
      <c r="L905" s="646" t="s">
        <v>3323</v>
      </c>
      <c r="M905" s="646" t="s">
        <v>3323</v>
      </c>
      <c r="N905" s="1652">
        <v>3</v>
      </c>
      <c r="O905" s="1693" t="s">
        <v>4656</v>
      </c>
      <c r="P905" s="1645" t="s">
        <v>7721</v>
      </c>
    </row>
    <row r="906" spans="1:16" ht="15" x14ac:dyDescent="0.25">
      <c r="A906" s="611">
        <v>5</v>
      </c>
      <c r="C906" s="1640" t="s">
        <v>7970</v>
      </c>
      <c r="D906" s="1641"/>
      <c r="E906" s="1642"/>
      <c r="F906" s="1653"/>
      <c r="G906" s="1692"/>
      <c r="H906" s="1653"/>
      <c r="I906" s="1692"/>
      <c r="J906" s="1653"/>
      <c r="K906" s="1707"/>
      <c r="L906" s="646" t="s">
        <v>3323</v>
      </c>
      <c r="M906" s="646" t="s">
        <v>3323</v>
      </c>
      <c r="N906" s="1652">
        <v>4</v>
      </c>
      <c r="O906" s="1693" t="s">
        <v>4657</v>
      </c>
      <c r="P906" s="1645" t="s">
        <v>7721</v>
      </c>
    </row>
    <row r="907" spans="1:16" ht="15" x14ac:dyDescent="0.25">
      <c r="A907" s="611">
        <v>4</v>
      </c>
      <c r="C907" s="1640" t="s">
        <v>7971</v>
      </c>
      <c r="D907" s="1641"/>
      <c r="E907" s="1642"/>
      <c r="F907" s="1653"/>
      <c r="G907" s="1692"/>
      <c r="H907" s="1653"/>
      <c r="I907" s="1692"/>
      <c r="J907" s="1653"/>
      <c r="K907" s="1707"/>
      <c r="L907" s="646" t="s">
        <v>3323</v>
      </c>
      <c r="M907" s="646" t="s">
        <v>3323</v>
      </c>
      <c r="N907" s="1652">
        <v>5</v>
      </c>
      <c r="O907" s="1693" t="s">
        <v>4658</v>
      </c>
      <c r="P907" s="1645" t="s">
        <v>7721</v>
      </c>
    </row>
    <row r="908" spans="1:16" ht="15" x14ac:dyDescent="0.25">
      <c r="A908" s="611">
        <v>4</v>
      </c>
      <c r="C908" s="1640" t="s">
        <v>7972</v>
      </c>
      <c r="D908" s="1641"/>
      <c r="E908" s="1642"/>
      <c r="F908" s="1653"/>
      <c r="G908" s="1692"/>
      <c r="H908" s="1653"/>
      <c r="I908" s="1692"/>
      <c r="J908" s="1653"/>
      <c r="K908" s="1707"/>
      <c r="L908" s="646" t="s">
        <v>3323</v>
      </c>
      <c r="M908" s="646" t="s">
        <v>3323</v>
      </c>
      <c r="N908" s="1652">
        <v>6</v>
      </c>
      <c r="O908" s="1693" t="s">
        <v>4659</v>
      </c>
      <c r="P908" s="1645" t="s">
        <v>7721</v>
      </c>
    </row>
    <row r="909" spans="1:16" ht="15" x14ac:dyDescent="0.25">
      <c r="A909" s="611">
        <v>4</v>
      </c>
      <c r="C909" s="1640" t="s">
        <v>7973</v>
      </c>
      <c r="D909" s="1641"/>
      <c r="E909" s="1642"/>
      <c r="F909" s="1653"/>
      <c r="G909" s="1692"/>
      <c r="H909" s="1653"/>
      <c r="I909" s="1692"/>
      <c r="J909" s="1653"/>
      <c r="K909" s="1707"/>
      <c r="L909" s="646" t="s">
        <v>3323</v>
      </c>
      <c r="M909" s="646" t="s">
        <v>3323</v>
      </c>
      <c r="N909" s="1652">
        <v>7</v>
      </c>
      <c r="O909" s="1693" t="s">
        <v>4660</v>
      </c>
      <c r="P909" s="1645" t="s">
        <v>7721</v>
      </c>
    </row>
    <row r="910" spans="1:16" ht="15" x14ac:dyDescent="0.25">
      <c r="A910" s="611">
        <v>5</v>
      </c>
      <c r="C910" s="1640" t="s">
        <v>7974</v>
      </c>
      <c r="D910" s="1641"/>
      <c r="E910" s="1642"/>
      <c r="F910" s="1653"/>
      <c r="G910" s="1692"/>
      <c r="H910" s="1653"/>
      <c r="I910" s="1692"/>
      <c r="J910" s="1653"/>
      <c r="K910" s="1707"/>
      <c r="L910" s="646" t="s">
        <v>3323</v>
      </c>
      <c r="M910" s="646" t="s">
        <v>3323</v>
      </c>
      <c r="N910" s="1652">
        <v>8</v>
      </c>
      <c r="O910" s="1693" t="s">
        <v>4661</v>
      </c>
      <c r="P910" s="1645" t="s">
        <v>7721</v>
      </c>
    </row>
    <row r="911" spans="1:16" ht="15" x14ac:dyDescent="0.25">
      <c r="A911" s="611">
        <v>5</v>
      </c>
      <c r="C911" s="1640" t="s">
        <v>7975</v>
      </c>
      <c r="D911" s="1641"/>
      <c r="E911" s="1642"/>
      <c r="F911" s="1653"/>
      <c r="G911" s="1692"/>
      <c r="H911" s="1653"/>
      <c r="I911" s="1692"/>
      <c r="J911" s="1653"/>
      <c r="K911" s="1707"/>
      <c r="L911" s="646" t="s">
        <v>3323</v>
      </c>
      <c r="M911" s="646" t="s">
        <v>3323</v>
      </c>
      <c r="N911" s="1652">
        <v>9</v>
      </c>
      <c r="O911" s="1693" t="s">
        <v>4662</v>
      </c>
      <c r="P911" s="1645" t="s">
        <v>7721</v>
      </c>
    </row>
    <row r="912" spans="1:16" ht="15" x14ac:dyDescent="0.25">
      <c r="A912" s="611">
        <v>5</v>
      </c>
      <c r="C912" s="1640" t="s">
        <v>7976</v>
      </c>
      <c r="D912" s="1641"/>
      <c r="E912" s="1642"/>
      <c r="F912" s="1653"/>
      <c r="G912" s="1692"/>
      <c r="H912" s="1653"/>
      <c r="I912" s="1692"/>
      <c r="J912" s="1653"/>
      <c r="K912" s="1707"/>
      <c r="L912" s="646" t="s">
        <v>3323</v>
      </c>
      <c r="M912" s="646" t="s">
        <v>3323</v>
      </c>
      <c r="N912" s="1652">
        <v>10</v>
      </c>
      <c r="O912" s="1693" t="s">
        <v>4663</v>
      </c>
      <c r="P912" s="1645" t="s">
        <v>7721</v>
      </c>
    </row>
    <row r="913" spans="1:16" ht="15" x14ac:dyDescent="0.25">
      <c r="A913" s="611">
        <v>5</v>
      </c>
      <c r="C913" s="1640" t="s">
        <v>7977</v>
      </c>
      <c r="D913" s="1641"/>
      <c r="E913" s="1642"/>
      <c r="F913" s="1653"/>
      <c r="G913" s="1692"/>
      <c r="H913" s="1653"/>
      <c r="I913" s="1692"/>
      <c r="J913" s="1653"/>
      <c r="K913" s="1707"/>
      <c r="L913" s="646" t="s">
        <v>3323</v>
      </c>
      <c r="M913" s="646" t="s">
        <v>3323</v>
      </c>
      <c r="N913" s="1652">
        <v>11</v>
      </c>
      <c r="O913" s="1693" t="s">
        <v>4664</v>
      </c>
      <c r="P913" s="1645" t="s">
        <v>7721</v>
      </c>
    </row>
    <row r="914" spans="1:16" ht="15" x14ac:dyDescent="0.25">
      <c r="A914" s="611">
        <v>5</v>
      </c>
      <c r="C914" s="1640" t="s">
        <v>7978</v>
      </c>
      <c r="D914" s="1641"/>
      <c r="E914" s="1642"/>
      <c r="F914" s="1653"/>
      <c r="G914" s="1692"/>
      <c r="H914" s="1653"/>
      <c r="I914" s="1692"/>
      <c r="J914" s="1653"/>
      <c r="K914" s="1707"/>
      <c r="L914" s="646" t="s">
        <v>3323</v>
      </c>
      <c r="M914" s="646" t="s">
        <v>3323</v>
      </c>
      <c r="N914" s="1652">
        <v>12</v>
      </c>
      <c r="O914" s="1693" t="s">
        <v>4665</v>
      </c>
      <c r="P914" s="1645" t="s">
        <v>7721</v>
      </c>
    </row>
    <row r="915" spans="1:16" ht="15" x14ac:dyDescent="0.25">
      <c r="A915" s="611">
        <v>5</v>
      </c>
      <c r="C915" s="1640" t="s">
        <v>7979</v>
      </c>
      <c r="D915" s="1641"/>
      <c r="E915" s="1642"/>
      <c r="F915" s="1653"/>
      <c r="G915" s="1692"/>
      <c r="H915" s="1653"/>
      <c r="I915" s="1692"/>
      <c r="J915" s="1653"/>
      <c r="K915" s="1707"/>
      <c r="L915" s="646" t="s">
        <v>3323</v>
      </c>
      <c r="M915" s="646" t="s">
        <v>3323</v>
      </c>
      <c r="N915" s="1652">
        <v>13</v>
      </c>
      <c r="O915" s="1693" t="s">
        <v>4666</v>
      </c>
      <c r="P915" s="1645" t="s">
        <v>7721</v>
      </c>
    </row>
    <row r="916" spans="1:16" ht="15" x14ac:dyDescent="0.25">
      <c r="A916" s="611">
        <v>5</v>
      </c>
      <c r="C916" s="1640" t="s">
        <v>7980</v>
      </c>
      <c r="D916" s="1641"/>
      <c r="E916" s="1642"/>
      <c r="F916" s="1653"/>
      <c r="G916" s="1692"/>
      <c r="H916" s="1653"/>
      <c r="I916" s="1692"/>
      <c r="J916" s="1653"/>
      <c r="K916" s="1707"/>
      <c r="L916" s="646" t="s">
        <v>3323</v>
      </c>
      <c r="M916" s="646" t="s">
        <v>3323</v>
      </c>
      <c r="N916" s="1652">
        <v>14</v>
      </c>
      <c r="O916" s="1693" t="s">
        <v>4667</v>
      </c>
      <c r="P916" s="1645" t="s">
        <v>7721</v>
      </c>
    </row>
    <row r="917" spans="1:16" ht="15" x14ac:dyDescent="0.25">
      <c r="A917" s="611">
        <v>5</v>
      </c>
      <c r="C917" s="1640" t="s">
        <v>7981</v>
      </c>
      <c r="D917" s="1641"/>
      <c r="E917" s="1642"/>
      <c r="F917" s="1653"/>
      <c r="G917" s="1692"/>
      <c r="H917" s="1653"/>
      <c r="I917" s="1692"/>
      <c r="J917" s="1653"/>
      <c r="K917" s="1707"/>
      <c r="L917" s="646" t="s">
        <v>3323</v>
      </c>
      <c r="M917" s="646" t="s">
        <v>3323</v>
      </c>
      <c r="N917" s="1652">
        <v>15</v>
      </c>
      <c r="O917" s="1693" t="s">
        <v>4668</v>
      </c>
      <c r="P917" s="1645" t="s">
        <v>7721</v>
      </c>
    </row>
    <row r="918" spans="1:16" ht="15" x14ac:dyDescent="0.25">
      <c r="A918" s="611">
        <v>5</v>
      </c>
      <c r="C918" s="1640" t="s">
        <v>7982</v>
      </c>
      <c r="D918" s="1641"/>
      <c r="E918" s="1642"/>
      <c r="F918" s="1653"/>
      <c r="G918" s="1692"/>
      <c r="H918" s="1653"/>
      <c r="I918" s="1692"/>
      <c r="J918" s="1653"/>
      <c r="K918" s="1707"/>
      <c r="L918" s="646" t="s">
        <v>3323</v>
      </c>
      <c r="M918" s="646" t="s">
        <v>3323</v>
      </c>
      <c r="N918" s="1652">
        <v>16</v>
      </c>
      <c r="O918" s="1693" t="s">
        <v>4669</v>
      </c>
      <c r="P918" s="1645" t="s">
        <v>7721</v>
      </c>
    </row>
    <row r="919" spans="1:16" ht="15" x14ac:dyDescent="0.25">
      <c r="A919" s="611">
        <v>5</v>
      </c>
      <c r="C919" s="1640" t="s">
        <v>7983</v>
      </c>
      <c r="D919" s="1641"/>
      <c r="E919" s="1642"/>
      <c r="F919" s="1653"/>
      <c r="G919" s="1692"/>
      <c r="H919" s="1653"/>
      <c r="I919" s="1692"/>
      <c r="J919" s="1653"/>
      <c r="K919" s="1707"/>
      <c r="L919" s="646" t="s">
        <v>3323</v>
      </c>
      <c r="M919" s="646" t="s">
        <v>3323</v>
      </c>
      <c r="N919" s="1652">
        <v>17</v>
      </c>
      <c r="O919" s="1693" t="s">
        <v>4670</v>
      </c>
      <c r="P919" s="1645" t="s">
        <v>7721</v>
      </c>
    </row>
    <row r="920" spans="1:16" ht="15" x14ac:dyDescent="0.25">
      <c r="A920" s="611">
        <v>5</v>
      </c>
      <c r="C920" s="1640" t="s">
        <v>7984</v>
      </c>
      <c r="D920" s="1641"/>
      <c r="E920" s="1642"/>
      <c r="F920" s="1653"/>
      <c r="G920" s="1692"/>
      <c r="H920" s="1653"/>
      <c r="I920" s="1692"/>
      <c r="J920" s="1653"/>
      <c r="K920" s="1707"/>
      <c r="L920" s="646" t="s">
        <v>3323</v>
      </c>
      <c r="M920" s="646" t="s">
        <v>3323</v>
      </c>
      <c r="N920" s="1652">
        <v>18</v>
      </c>
      <c r="O920" s="1693" t="s">
        <v>4671</v>
      </c>
      <c r="P920" s="1645" t="s">
        <v>7721</v>
      </c>
    </row>
    <row r="921" spans="1:16" ht="15" x14ac:dyDescent="0.25">
      <c r="A921" s="611">
        <v>5</v>
      </c>
      <c r="C921" s="1640" t="s">
        <v>7985</v>
      </c>
      <c r="D921" s="1641"/>
      <c r="E921" s="1642"/>
      <c r="F921" s="1653"/>
      <c r="G921" s="1692"/>
      <c r="H921" s="1653"/>
      <c r="I921" s="1692"/>
      <c r="J921" s="1653"/>
      <c r="K921" s="1707"/>
      <c r="L921" s="646" t="s">
        <v>3323</v>
      </c>
      <c r="M921" s="646" t="s">
        <v>3323</v>
      </c>
      <c r="N921" s="1652">
        <v>19</v>
      </c>
      <c r="O921" s="1693" t="s">
        <v>4672</v>
      </c>
      <c r="P921" s="1645" t="s">
        <v>7721</v>
      </c>
    </row>
    <row r="922" spans="1:16" ht="15" x14ac:dyDescent="0.25">
      <c r="A922" s="611">
        <v>5</v>
      </c>
      <c r="C922" s="1640" t="s">
        <v>4653</v>
      </c>
      <c r="D922" s="1641"/>
      <c r="E922" s="1642"/>
      <c r="F922" s="1653"/>
      <c r="G922" s="1692"/>
      <c r="H922" s="1653"/>
      <c r="I922" s="1692"/>
      <c r="J922" s="1652">
        <v>22</v>
      </c>
      <c r="K922" s="1706" t="s">
        <v>2313</v>
      </c>
      <c r="L922" s="646"/>
      <c r="M922" s="646"/>
      <c r="N922" s="1652"/>
      <c r="O922" s="1693"/>
      <c r="P922" s="1645"/>
    </row>
    <row r="923" spans="1:16" ht="15" x14ac:dyDescent="0.25">
      <c r="A923" s="611">
        <v>5</v>
      </c>
      <c r="C923" s="1640" t="s">
        <v>7986</v>
      </c>
      <c r="D923" s="1641"/>
      <c r="E923" s="1642"/>
      <c r="F923" s="1653"/>
      <c r="G923" s="1692"/>
      <c r="H923" s="1653"/>
      <c r="I923" s="1692"/>
      <c r="J923" s="1653"/>
      <c r="K923" s="1707"/>
      <c r="L923" s="642" t="s">
        <v>3323</v>
      </c>
      <c r="M923" s="642" t="s">
        <v>3323</v>
      </c>
      <c r="N923" s="1654" t="s">
        <v>3327</v>
      </c>
      <c r="O923" s="1691" t="s">
        <v>4550</v>
      </c>
      <c r="P923" s="1643" t="s">
        <v>7721</v>
      </c>
    </row>
    <row r="924" spans="1:16" ht="15" x14ac:dyDescent="0.25">
      <c r="A924" s="611">
        <v>5</v>
      </c>
      <c r="C924" s="1640" t="s">
        <v>4673</v>
      </c>
      <c r="D924" s="1641"/>
      <c r="E924" s="1642"/>
      <c r="F924" s="1653"/>
      <c r="G924" s="1692"/>
      <c r="H924" s="1653"/>
      <c r="I924" s="1692"/>
      <c r="J924" s="1652">
        <v>23</v>
      </c>
      <c r="K924" s="1706" t="s">
        <v>1787</v>
      </c>
      <c r="L924" s="646"/>
      <c r="M924" s="646"/>
      <c r="N924" s="1652"/>
      <c r="O924" s="1693"/>
      <c r="P924" s="1645"/>
    </row>
    <row r="925" spans="1:16" ht="15" x14ac:dyDescent="0.25">
      <c r="A925" s="611">
        <v>5</v>
      </c>
      <c r="C925" s="1640" t="s">
        <v>7987</v>
      </c>
      <c r="D925" s="1641"/>
      <c r="E925" s="1642"/>
      <c r="F925" s="1653"/>
      <c r="G925" s="1692"/>
      <c r="H925" s="1653"/>
      <c r="I925" s="1692"/>
      <c r="J925" s="1653"/>
      <c r="K925" s="1692"/>
      <c r="L925" s="642" t="s">
        <v>3378</v>
      </c>
      <c r="M925" s="642" t="s">
        <v>3378</v>
      </c>
      <c r="N925" s="1654">
        <v>1</v>
      </c>
      <c r="O925" s="1691" t="s">
        <v>3433</v>
      </c>
      <c r="P925" s="1643" t="s">
        <v>7721</v>
      </c>
    </row>
    <row r="926" spans="1:16" ht="15" x14ac:dyDescent="0.25">
      <c r="A926" s="611">
        <v>5</v>
      </c>
      <c r="C926" s="1640" t="s">
        <v>7988</v>
      </c>
      <c r="D926" s="1641"/>
      <c r="E926" s="1642"/>
      <c r="F926" s="1653"/>
      <c r="G926" s="1692"/>
      <c r="H926" s="1653"/>
      <c r="I926" s="1692"/>
      <c r="J926" s="1653"/>
      <c r="K926" s="1692"/>
      <c r="L926" s="646" t="s">
        <v>3378</v>
      </c>
      <c r="M926" s="646" t="s">
        <v>3378</v>
      </c>
      <c r="N926" s="1652">
        <v>2</v>
      </c>
      <c r="O926" s="1693" t="s">
        <v>4478</v>
      </c>
      <c r="P926" s="1645" t="s">
        <v>7721</v>
      </c>
    </row>
    <row r="927" spans="1:16" ht="15" x14ac:dyDescent="0.25">
      <c r="A927" s="611">
        <v>5</v>
      </c>
      <c r="C927" s="1640" t="s">
        <v>4674</v>
      </c>
      <c r="D927" s="1641"/>
      <c r="E927" s="1642"/>
      <c r="F927" s="1653"/>
      <c r="G927" s="1692"/>
      <c r="H927" s="1653"/>
      <c r="I927" s="1692"/>
      <c r="J927" s="1652">
        <v>24</v>
      </c>
      <c r="K927" s="1693" t="s">
        <v>4676</v>
      </c>
      <c r="L927" s="646" t="s">
        <v>3323</v>
      </c>
      <c r="M927" s="646" t="s">
        <v>3323</v>
      </c>
      <c r="N927" s="1652"/>
      <c r="O927" s="1693"/>
      <c r="P927" s="1645" t="s">
        <v>7721</v>
      </c>
    </row>
    <row r="928" spans="1:16" ht="15" x14ac:dyDescent="0.25">
      <c r="A928" s="611">
        <v>5</v>
      </c>
      <c r="C928" s="1640" t="s">
        <v>4675</v>
      </c>
      <c r="D928" s="1641"/>
      <c r="E928" s="1642"/>
      <c r="F928" s="1653"/>
      <c r="G928" s="1692"/>
      <c r="H928" s="1653"/>
      <c r="I928" s="1692"/>
      <c r="J928" s="1652">
        <v>25</v>
      </c>
      <c r="K928" s="1693" t="s">
        <v>4678</v>
      </c>
      <c r="L928" s="646" t="s">
        <v>3323</v>
      </c>
      <c r="M928" s="646" t="s">
        <v>3323</v>
      </c>
      <c r="N928" s="1652"/>
      <c r="O928" s="1693"/>
      <c r="P928" s="1645" t="s">
        <v>7721</v>
      </c>
    </row>
    <row r="929" spans="1:16" ht="15" x14ac:dyDescent="0.25">
      <c r="A929" s="611">
        <v>4</v>
      </c>
      <c r="C929" s="1640" t="s">
        <v>4677</v>
      </c>
      <c r="D929" s="1641"/>
      <c r="E929" s="1642"/>
      <c r="F929" s="1653"/>
      <c r="G929" s="1692"/>
      <c r="H929" s="1653"/>
      <c r="I929" s="1692"/>
      <c r="J929" s="1652">
        <v>26</v>
      </c>
      <c r="K929" s="1693" t="s">
        <v>4679</v>
      </c>
      <c r="L929" s="646" t="s">
        <v>3323</v>
      </c>
      <c r="M929" s="646" t="s">
        <v>3323</v>
      </c>
      <c r="N929" s="1652"/>
      <c r="O929" s="1693"/>
      <c r="P929" s="1645" t="s">
        <v>7721</v>
      </c>
    </row>
    <row r="930" spans="1:16" ht="15" x14ac:dyDescent="0.25">
      <c r="A930" s="611">
        <v>5</v>
      </c>
      <c r="C930" s="1640" t="s">
        <v>4680</v>
      </c>
      <c r="D930" s="1641"/>
      <c r="E930" s="1642"/>
      <c r="F930" s="1653"/>
      <c r="G930" s="1692"/>
      <c r="H930" s="1652">
        <v>4</v>
      </c>
      <c r="I930" s="1693" t="s">
        <v>2327</v>
      </c>
      <c r="J930" s="1652"/>
      <c r="K930" s="1693"/>
      <c r="L930" s="646"/>
      <c r="M930" s="646"/>
      <c r="N930" s="1652"/>
      <c r="O930" s="1693"/>
      <c r="P930" s="1645"/>
    </row>
    <row r="931" spans="1:16" ht="15" x14ac:dyDescent="0.25">
      <c r="A931" s="611">
        <v>4</v>
      </c>
      <c r="C931" s="1640" t="s">
        <v>4681</v>
      </c>
      <c r="D931" s="1641"/>
      <c r="E931" s="1642"/>
      <c r="F931" s="1653"/>
      <c r="G931" s="1692"/>
      <c r="H931" s="1653"/>
      <c r="I931" s="1692"/>
      <c r="J931" s="1654">
        <v>1</v>
      </c>
      <c r="K931" s="1705" t="s">
        <v>2329</v>
      </c>
      <c r="L931" s="642"/>
      <c r="M931" s="642"/>
      <c r="N931" s="1654"/>
      <c r="O931" s="1705"/>
      <c r="P931" s="1650"/>
    </row>
    <row r="932" spans="1:16" ht="15" x14ac:dyDescent="0.25">
      <c r="A932" s="611">
        <v>5</v>
      </c>
      <c r="C932" s="1640" t="s">
        <v>395</v>
      </c>
      <c r="D932" s="1641"/>
      <c r="E932" s="1642"/>
      <c r="F932" s="1653"/>
      <c r="G932" s="1692"/>
      <c r="H932" s="1653"/>
      <c r="I932" s="1692"/>
      <c r="J932" s="1653"/>
      <c r="K932" s="1707"/>
      <c r="L932" s="642" t="s">
        <v>3323</v>
      </c>
      <c r="M932" s="642" t="s">
        <v>3323</v>
      </c>
      <c r="N932" s="1654">
        <v>1</v>
      </c>
      <c r="O932" s="1691" t="s">
        <v>4682</v>
      </c>
      <c r="P932" s="1643" t="s">
        <v>7721</v>
      </c>
    </row>
    <row r="933" spans="1:16" ht="15" x14ac:dyDescent="0.25">
      <c r="A933" s="611">
        <v>5</v>
      </c>
      <c r="C933" s="1640" t="s">
        <v>396</v>
      </c>
      <c r="D933" s="1641"/>
      <c r="E933" s="1642"/>
      <c r="F933" s="1653"/>
      <c r="G933" s="1692"/>
      <c r="H933" s="1653"/>
      <c r="I933" s="1692"/>
      <c r="J933" s="1653"/>
      <c r="K933" s="1707"/>
      <c r="L933" s="646" t="s">
        <v>3323</v>
      </c>
      <c r="M933" s="646" t="s">
        <v>3323</v>
      </c>
      <c r="N933" s="1652">
        <v>2</v>
      </c>
      <c r="O933" s="1693" t="s">
        <v>4593</v>
      </c>
      <c r="P933" s="1645" t="s">
        <v>7721</v>
      </c>
    </row>
    <row r="934" spans="1:16" ht="15" x14ac:dyDescent="0.25">
      <c r="A934" s="611">
        <v>4</v>
      </c>
      <c r="C934" s="1640" t="s">
        <v>4683</v>
      </c>
      <c r="D934" s="1641"/>
      <c r="E934" s="1642"/>
      <c r="F934" s="1653"/>
      <c r="G934" s="1692"/>
      <c r="H934" s="1653"/>
      <c r="I934" s="1692"/>
      <c r="J934" s="1652">
        <v>2</v>
      </c>
      <c r="K934" s="1706" t="s">
        <v>2330</v>
      </c>
      <c r="L934" s="646" t="s">
        <v>3323</v>
      </c>
      <c r="M934" s="646" t="s">
        <v>3323</v>
      </c>
      <c r="N934" s="1652"/>
      <c r="O934" s="1706"/>
      <c r="P934" s="1651" t="s">
        <v>7721</v>
      </c>
    </row>
    <row r="935" spans="1:16" ht="15" x14ac:dyDescent="0.25">
      <c r="A935" s="611">
        <v>4</v>
      </c>
      <c r="C935" s="1640" t="s">
        <v>4684</v>
      </c>
      <c r="D935" s="1641"/>
      <c r="E935" s="1642"/>
      <c r="F935" s="1653"/>
      <c r="G935" s="1692"/>
      <c r="H935" s="1652">
        <v>5</v>
      </c>
      <c r="I935" s="1693" t="s">
        <v>2331</v>
      </c>
      <c r="J935" s="1652"/>
      <c r="K935" s="1693"/>
      <c r="L935" s="646"/>
      <c r="M935" s="646"/>
      <c r="N935" s="1652"/>
      <c r="O935" s="1693"/>
      <c r="P935" s="1645"/>
    </row>
    <row r="936" spans="1:16" ht="15" x14ac:dyDescent="0.25">
      <c r="A936" s="611">
        <v>4</v>
      </c>
      <c r="C936" s="1640" t="s">
        <v>4685</v>
      </c>
      <c r="D936" s="1641"/>
      <c r="E936" s="1642"/>
      <c r="F936" s="1653"/>
      <c r="G936" s="1692"/>
      <c r="H936" s="1653"/>
      <c r="I936" s="1692"/>
      <c r="J936" s="1654">
        <v>1</v>
      </c>
      <c r="K936" s="1705" t="s">
        <v>4686</v>
      </c>
      <c r="L936" s="642"/>
      <c r="M936" s="642"/>
      <c r="N936" s="1654"/>
      <c r="O936" s="1691"/>
      <c r="P936" s="1643"/>
    </row>
    <row r="937" spans="1:16" ht="15" x14ac:dyDescent="0.25">
      <c r="A937" s="611">
        <v>3</v>
      </c>
      <c r="C937" s="1640" t="s">
        <v>397</v>
      </c>
      <c r="D937" s="1641"/>
      <c r="E937" s="1642"/>
      <c r="F937" s="1653"/>
      <c r="G937" s="1692"/>
      <c r="H937" s="1653"/>
      <c r="I937" s="1692"/>
      <c r="J937" s="1653"/>
      <c r="K937" s="1707"/>
      <c r="L937" s="642" t="s">
        <v>3482</v>
      </c>
      <c r="M937" s="642" t="s">
        <v>3378</v>
      </c>
      <c r="N937" s="1654">
        <v>1</v>
      </c>
      <c r="O937" s="1705" t="s">
        <v>4687</v>
      </c>
      <c r="P937" s="1650" t="s">
        <v>7722</v>
      </c>
    </row>
    <row r="938" spans="1:16" ht="15" x14ac:dyDescent="0.25">
      <c r="A938" s="611">
        <v>4</v>
      </c>
      <c r="C938" s="1640" t="s">
        <v>398</v>
      </c>
      <c r="D938" s="1641"/>
      <c r="E938" s="1642"/>
      <c r="F938" s="1653"/>
      <c r="G938" s="1692"/>
      <c r="H938" s="1653"/>
      <c r="I938" s="1692"/>
      <c r="J938" s="1653"/>
      <c r="K938" s="1707"/>
      <c r="L938" s="646" t="s">
        <v>3482</v>
      </c>
      <c r="M938" s="646" t="s">
        <v>3378</v>
      </c>
      <c r="N938" s="1652">
        <v>2</v>
      </c>
      <c r="O938" s="1706" t="s">
        <v>4635</v>
      </c>
      <c r="P938" s="1651" t="s">
        <v>7722</v>
      </c>
    </row>
    <row r="939" spans="1:16" ht="15" x14ac:dyDescent="0.25">
      <c r="A939" s="611">
        <v>5</v>
      </c>
      <c r="C939" s="1640" t="s">
        <v>4688</v>
      </c>
      <c r="D939" s="1641"/>
      <c r="E939" s="1642"/>
      <c r="F939" s="1653"/>
      <c r="G939" s="1692"/>
      <c r="H939" s="1653"/>
      <c r="I939" s="1692"/>
      <c r="J939" s="1652">
        <v>2</v>
      </c>
      <c r="K939" s="1693" t="s">
        <v>4531</v>
      </c>
      <c r="L939" s="646"/>
      <c r="M939" s="646"/>
      <c r="N939" s="1652"/>
      <c r="O939" s="1693"/>
      <c r="P939" s="1645"/>
    </row>
    <row r="940" spans="1:16" ht="15" x14ac:dyDescent="0.25">
      <c r="A940" s="611">
        <v>5</v>
      </c>
      <c r="C940" s="1640" t="s">
        <v>4689</v>
      </c>
      <c r="D940" s="1641"/>
      <c r="E940" s="1642"/>
      <c r="F940" s="1653"/>
      <c r="G940" s="1692"/>
      <c r="H940" s="1653"/>
      <c r="I940" s="1692"/>
      <c r="J940" s="1653"/>
      <c r="K940" s="1692"/>
      <c r="L940" s="642" t="s">
        <v>3323</v>
      </c>
      <c r="M940" s="642" t="s">
        <v>3323</v>
      </c>
      <c r="N940" s="1654" t="s">
        <v>3327</v>
      </c>
      <c r="O940" s="1691" t="s">
        <v>4424</v>
      </c>
      <c r="P940" s="1643" t="s">
        <v>7722</v>
      </c>
    </row>
    <row r="941" spans="1:16" ht="15" x14ac:dyDescent="0.25">
      <c r="A941" s="611">
        <v>4</v>
      </c>
      <c r="C941" s="1640" t="s">
        <v>4690</v>
      </c>
      <c r="D941" s="1641"/>
      <c r="E941" s="1642"/>
      <c r="F941" s="1653"/>
      <c r="G941" s="1692"/>
      <c r="H941" s="1653"/>
      <c r="I941" s="1692"/>
      <c r="J941" s="1652">
        <v>3</v>
      </c>
      <c r="K941" s="1706" t="s">
        <v>2333</v>
      </c>
      <c r="L941" s="646" t="s">
        <v>3323</v>
      </c>
      <c r="M941" s="646" t="s">
        <v>3323</v>
      </c>
      <c r="N941" s="1652"/>
      <c r="O941" s="1693"/>
      <c r="P941" s="1645" t="s">
        <v>7722</v>
      </c>
    </row>
    <row r="942" spans="1:16" ht="15" x14ac:dyDescent="0.25">
      <c r="A942" s="611">
        <v>3</v>
      </c>
      <c r="C942" s="1640" t="s">
        <v>4691</v>
      </c>
      <c r="D942" s="1641"/>
      <c r="E942" s="1642"/>
      <c r="F942" s="1653"/>
      <c r="G942" s="1692"/>
      <c r="H942" s="1653"/>
      <c r="I942" s="1692"/>
      <c r="J942" s="1652">
        <v>4</v>
      </c>
      <c r="K942" s="1706" t="s">
        <v>2334</v>
      </c>
      <c r="L942" s="646" t="s">
        <v>3323</v>
      </c>
      <c r="M942" s="646" t="s">
        <v>3323</v>
      </c>
      <c r="N942" s="1652"/>
      <c r="O942" s="1693"/>
      <c r="P942" s="1645" t="s">
        <v>7722</v>
      </c>
    </row>
    <row r="943" spans="1:16" ht="15" x14ac:dyDescent="0.25">
      <c r="A943" s="611">
        <v>4</v>
      </c>
      <c r="C943" s="1640" t="s">
        <v>4692</v>
      </c>
      <c r="D943" s="1641"/>
      <c r="E943" s="1642"/>
      <c r="F943" s="1653"/>
      <c r="G943" s="1692"/>
      <c r="H943" s="1653"/>
      <c r="I943" s="1692"/>
      <c r="J943" s="1652">
        <v>5</v>
      </c>
      <c r="K943" s="1693" t="s">
        <v>4693</v>
      </c>
      <c r="L943" s="646"/>
      <c r="M943" s="646"/>
      <c r="N943" s="1652"/>
      <c r="O943" s="1693"/>
      <c r="P943" s="1645"/>
    </row>
    <row r="944" spans="1:16" ht="15" x14ac:dyDescent="0.25">
      <c r="A944" s="611">
        <v>5</v>
      </c>
      <c r="C944" s="1640" t="s">
        <v>4694</v>
      </c>
      <c r="D944" s="1641"/>
      <c r="E944" s="1642"/>
      <c r="F944" s="1653"/>
      <c r="G944" s="1692"/>
      <c r="H944" s="1653"/>
      <c r="I944" s="1692"/>
      <c r="J944" s="1653"/>
      <c r="K944" s="1692"/>
      <c r="L944" s="642" t="s">
        <v>3323</v>
      </c>
      <c r="M944" s="642" t="s">
        <v>3323</v>
      </c>
      <c r="N944" s="1654">
        <v>1</v>
      </c>
      <c r="O944" s="1691" t="s">
        <v>4695</v>
      </c>
      <c r="P944" s="1643" t="s">
        <v>7722</v>
      </c>
    </row>
    <row r="945" spans="1:16" ht="15" x14ac:dyDescent="0.25">
      <c r="A945" s="611">
        <v>5</v>
      </c>
      <c r="C945" s="1640" t="s">
        <v>4696</v>
      </c>
      <c r="D945" s="1641"/>
      <c r="E945" s="1642"/>
      <c r="F945" s="1653"/>
      <c r="G945" s="1692"/>
      <c r="H945" s="1653"/>
      <c r="I945" s="1692"/>
      <c r="J945" s="1653"/>
      <c r="K945" s="1692"/>
      <c r="L945" s="646" t="s">
        <v>3323</v>
      </c>
      <c r="M945" s="646" t="s">
        <v>3323</v>
      </c>
      <c r="N945" s="1652">
        <v>2</v>
      </c>
      <c r="O945" s="1693" t="s">
        <v>4697</v>
      </c>
      <c r="P945" s="1645" t="s">
        <v>7722</v>
      </c>
    </row>
    <row r="946" spans="1:16" ht="15" x14ac:dyDescent="0.25">
      <c r="A946" s="611">
        <v>4</v>
      </c>
      <c r="C946" s="1640" t="s">
        <v>4698</v>
      </c>
      <c r="D946" s="1641"/>
      <c r="E946" s="1642"/>
      <c r="F946" s="1653"/>
      <c r="G946" s="1692"/>
      <c r="H946" s="1653"/>
      <c r="I946" s="1692"/>
      <c r="J946" s="1652">
        <v>6</v>
      </c>
      <c r="K946" s="1693" t="s">
        <v>4699</v>
      </c>
      <c r="L946" s="646" t="s">
        <v>3323</v>
      </c>
      <c r="M946" s="646" t="s">
        <v>3323</v>
      </c>
      <c r="N946" s="1652"/>
      <c r="O946" s="1693"/>
      <c r="P946" s="1645" t="s">
        <v>7722</v>
      </c>
    </row>
    <row r="947" spans="1:16" ht="15" x14ac:dyDescent="0.25">
      <c r="A947" s="611">
        <v>5</v>
      </c>
      <c r="C947" s="1640" t="s">
        <v>4700</v>
      </c>
      <c r="D947" s="1641"/>
      <c r="E947" s="1642"/>
      <c r="F947" s="1653"/>
      <c r="G947" s="1692"/>
      <c r="H947" s="1653"/>
      <c r="I947" s="1692"/>
      <c r="J947" s="1652">
        <v>7</v>
      </c>
      <c r="K947" s="1693" t="s">
        <v>4007</v>
      </c>
      <c r="L947" s="646"/>
      <c r="M947" s="646"/>
      <c r="N947" s="1652"/>
      <c r="O947" s="1693"/>
      <c r="P947" s="1645"/>
    </row>
    <row r="948" spans="1:16" ht="15" x14ac:dyDescent="0.25">
      <c r="A948" s="611">
        <v>4</v>
      </c>
      <c r="C948" s="1640" t="s">
        <v>4701</v>
      </c>
      <c r="D948" s="1641"/>
      <c r="E948" s="1642"/>
      <c r="F948" s="1653"/>
      <c r="G948" s="1692"/>
      <c r="H948" s="1653"/>
      <c r="I948" s="1692"/>
      <c r="J948" s="1653"/>
      <c r="K948" s="1692"/>
      <c r="L948" s="642" t="s">
        <v>3323</v>
      </c>
      <c r="M948" s="642" t="s">
        <v>3323</v>
      </c>
      <c r="N948" s="1654" t="s">
        <v>3327</v>
      </c>
      <c r="O948" s="1691" t="s">
        <v>4009</v>
      </c>
      <c r="P948" s="1643" t="s">
        <v>7722</v>
      </c>
    </row>
    <row r="949" spans="1:16" ht="15" x14ac:dyDescent="0.25">
      <c r="A949" s="611">
        <v>4</v>
      </c>
      <c r="C949" s="1640" t="s">
        <v>4702</v>
      </c>
      <c r="D949" s="1641"/>
      <c r="E949" s="1642"/>
      <c r="F949" s="1653"/>
      <c r="G949" s="1692"/>
      <c r="H949" s="1653"/>
      <c r="I949" s="1692"/>
      <c r="J949" s="1652">
        <v>8</v>
      </c>
      <c r="K949" s="1693" t="s">
        <v>4703</v>
      </c>
      <c r="L949" s="646" t="s">
        <v>1220</v>
      </c>
      <c r="M949" s="646" t="s">
        <v>3323</v>
      </c>
      <c r="N949" s="1652"/>
      <c r="O949" s="1693"/>
      <c r="P949" s="1645" t="s">
        <v>7722</v>
      </c>
    </row>
    <row r="950" spans="1:16" ht="15" x14ac:dyDescent="0.25">
      <c r="A950" s="611">
        <v>4</v>
      </c>
      <c r="C950" s="1640" t="s">
        <v>4704</v>
      </c>
      <c r="D950" s="1641"/>
      <c r="E950" s="1642"/>
      <c r="F950" s="1653"/>
      <c r="G950" s="1692"/>
      <c r="H950" s="1653"/>
      <c r="I950" s="1692"/>
      <c r="J950" s="1652">
        <v>9</v>
      </c>
      <c r="K950" s="1693" t="s">
        <v>4620</v>
      </c>
      <c r="L950" s="646"/>
      <c r="M950" s="646"/>
      <c r="N950" s="1652"/>
      <c r="O950" s="1693"/>
      <c r="P950" s="1645"/>
    </row>
    <row r="951" spans="1:16" ht="15" x14ac:dyDescent="0.25">
      <c r="A951" s="611">
        <v>5</v>
      </c>
      <c r="C951" s="1640" t="s">
        <v>4705</v>
      </c>
      <c r="D951" s="1641"/>
      <c r="E951" s="1642"/>
      <c r="F951" s="1653"/>
      <c r="G951" s="1692"/>
      <c r="H951" s="1653"/>
      <c r="I951" s="1692"/>
      <c r="J951" s="1653"/>
      <c r="K951" s="1692"/>
      <c r="L951" s="642" t="s">
        <v>3323</v>
      </c>
      <c r="M951" s="642" t="s">
        <v>3323</v>
      </c>
      <c r="N951" s="1654">
        <v>1</v>
      </c>
      <c r="O951" s="1705" t="s">
        <v>3386</v>
      </c>
      <c r="P951" s="1643" t="s">
        <v>7722</v>
      </c>
    </row>
    <row r="952" spans="1:16" ht="15" x14ac:dyDescent="0.25">
      <c r="A952" s="611">
        <v>5</v>
      </c>
      <c r="C952" s="1640" t="s">
        <v>4706</v>
      </c>
      <c r="D952" s="1641"/>
      <c r="E952" s="1642"/>
      <c r="F952" s="1653"/>
      <c r="G952" s="1692"/>
      <c r="H952" s="1653"/>
      <c r="I952" s="1692"/>
      <c r="J952" s="1653"/>
      <c r="K952" s="1692"/>
      <c r="L952" s="646" t="s">
        <v>3323</v>
      </c>
      <c r="M952" s="646" t="s">
        <v>3323</v>
      </c>
      <c r="N952" s="1652">
        <v>2</v>
      </c>
      <c r="O952" s="1706" t="s">
        <v>4687</v>
      </c>
      <c r="P952" s="1645" t="s">
        <v>7722</v>
      </c>
    </row>
    <row r="953" spans="1:16" ht="15" x14ac:dyDescent="0.25">
      <c r="A953" s="611">
        <v>4</v>
      </c>
      <c r="C953" s="1640" t="s">
        <v>4707</v>
      </c>
      <c r="D953" s="1641"/>
      <c r="E953" s="1642"/>
      <c r="F953" s="1653"/>
      <c r="G953" s="1692"/>
      <c r="H953" s="1653"/>
      <c r="I953" s="1692"/>
      <c r="J953" s="1653"/>
      <c r="K953" s="1692"/>
      <c r="L953" s="646" t="s">
        <v>3323</v>
      </c>
      <c r="M953" s="646" t="s">
        <v>3323</v>
      </c>
      <c r="N953" s="1652">
        <v>3</v>
      </c>
      <c r="O953" s="1706" t="s">
        <v>4635</v>
      </c>
      <c r="P953" s="1645" t="s">
        <v>7722</v>
      </c>
    </row>
    <row r="954" spans="1:16" ht="15" x14ac:dyDescent="0.25">
      <c r="A954" s="611">
        <v>4</v>
      </c>
      <c r="C954" s="1640" t="s">
        <v>4708</v>
      </c>
      <c r="D954" s="1641"/>
      <c r="E954" s="1642"/>
      <c r="F954" s="1653"/>
      <c r="G954" s="1692"/>
      <c r="H954" s="1653"/>
      <c r="I954" s="1692"/>
      <c r="J954" s="1652">
        <v>10</v>
      </c>
      <c r="K954" s="1693" t="s">
        <v>4637</v>
      </c>
      <c r="L954" s="646" t="s">
        <v>3323</v>
      </c>
      <c r="M954" s="646" t="s">
        <v>3323</v>
      </c>
      <c r="N954" s="1652"/>
      <c r="O954" s="1693"/>
      <c r="P954" s="1645" t="s">
        <v>7722</v>
      </c>
    </row>
    <row r="955" spans="1:16" ht="15" x14ac:dyDescent="0.25">
      <c r="A955" s="611">
        <v>5</v>
      </c>
      <c r="C955" s="1640" t="s">
        <v>4709</v>
      </c>
      <c r="D955" s="1641"/>
      <c r="E955" s="1642"/>
      <c r="F955" s="1653"/>
      <c r="G955" s="1692"/>
      <c r="H955" s="1653"/>
      <c r="I955" s="1692"/>
      <c r="J955" s="1652">
        <v>11</v>
      </c>
      <c r="K955" s="1706" t="s">
        <v>2313</v>
      </c>
      <c r="L955" s="646"/>
      <c r="M955" s="646"/>
      <c r="N955" s="1652"/>
      <c r="O955" s="1693"/>
      <c r="P955" s="1645"/>
    </row>
    <row r="956" spans="1:16" ht="15" x14ac:dyDescent="0.25">
      <c r="A956" s="611">
        <v>4</v>
      </c>
      <c r="C956" s="1640" t="s">
        <v>7989</v>
      </c>
      <c r="D956" s="1641"/>
      <c r="E956" s="1642"/>
      <c r="F956" s="1653"/>
      <c r="G956" s="1692"/>
      <c r="H956" s="1653"/>
      <c r="I956" s="1692"/>
      <c r="J956" s="1653"/>
      <c r="K956" s="1707"/>
      <c r="L956" s="642" t="s">
        <v>3323</v>
      </c>
      <c r="M956" s="642" t="s">
        <v>3323</v>
      </c>
      <c r="N956" s="1654" t="s">
        <v>3327</v>
      </c>
      <c r="O956" s="1691" t="s">
        <v>4550</v>
      </c>
      <c r="P956" s="1643" t="s">
        <v>7722</v>
      </c>
    </row>
    <row r="957" spans="1:16" ht="15" x14ac:dyDescent="0.25">
      <c r="A957" s="611">
        <v>4</v>
      </c>
      <c r="C957" s="1640" t="s">
        <v>4710</v>
      </c>
      <c r="D957" s="1641"/>
      <c r="E957" s="1642"/>
      <c r="F957" s="1653"/>
      <c r="G957" s="1692"/>
      <c r="H957" s="1653"/>
      <c r="I957" s="1692"/>
      <c r="J957" s="1652">
        <v>12</v>
      </c>
      <c r="K957" s="1706" t="s">
        <v>1787</v>
      </c>
      <c r="L957" s="646"/>
      <c r="M957" s="646"/>
      <c r="N957" s="1652"/>
      <c r="O957" s="1693"/>
      <c r="P957" s="1645"/>
    </row>
    <row r="958" spans="1:16" ht="15" x14ac:dyDescent="0.25">
      <c r="A958" s="611">
        <v>5</v>
      </c>
      <c r="C958" s="1640" t="s">
        <v>7990</v>
      </c>
      <c r="D958" s="1641"/>
      <c r="E958" s="1642"/>
      <c r="F958" s="1653"/>
      <c r="G958" s="1692"/>
      <c r="H958" s="1653"/>
      <c r="I958" s="1692"/>
      <c r="J958" s="1653"/>
      <c r="K958" s="1707"/>
      <c r="L958" s="642" t="s">
        <v>3482</v>
      </c>
      <c r="M958" s="642" t="s">
        <v>3378</v>
      </c>
      <c r="N958" s="1654">
        <v>1</v>
      </c>
      <c r="O958" s="1691" t="s">
        <v>3433</v>
      </c>
      <c r="P958" s="1643" t="s">
        <v>7722</v>
      </c>
    </row>
    <row r="959" spans="1:16" ht="15" x14ac:dyDescent="0.25">
      <c r="A959" s="611">
        <v>5</v>
      </c>
      <c r="C959" s="1640" t="s">
        <v>7991</v>
      </c>
      <c r="D959" s="1641"/>
      <c r="E959" s="1642"/>
      <c r="F959" s="1653"/>
      <c r="G959" s="1692"/>
      <c r="H959" s="1653"/>
      <c r="I959" s="1692"/>
      <c r="J959" s="1653"/>
      <c r="K959" s="1707"/>
      <c r="L959" s="646" t="s">
        <v>3482</v>
      </c>
      <c r="M959" s="646" t="s">
        <v>3378</v>
      </c>
      <c r="N959" s="1652">
        <v>2</v>
      </c>
      <c r="O959" s="1693" t="s">
        <v>4478</v>
      </c>
      <c r="P959" s="1645" t="s">
        <v>7722</v>
      </c>
    </row>
    <row r="960" spans="1:16" ht="15" x14ac:dyDescent="0.25">
      <c r="A960" s="611">
        <v>5</v>
      </c>
      <c r="C960" s="1640" t="s">
        <v>4711</v>
      </c>
      <c r="D960" s="1641"/>
      <c r="E960" s="1642"/>
      <c r="F960" s="1653"/>
      <c r="G960" s="1692"/>
      <c r="H960" s="1653"/>
      <c r="I960" s="1692"/>
      <c r="J960" s="1652">
        <v>13</v>
      </c>
      <c r="K960" s="1693" t="s">
        <v>4713</v>
      </c>
      <c r="L960" s="646" t="s">
        <v>3323</v>
      </c>
      <c r="M960" s="646" t="s">
        <v>3323</v>
      </c>
      <c r="N960" s="1652"/>
      <c r="O960" s="1693"/>
      <c r="P960" s="1645" t="s">
        <v>7722</v>
      </c>
    </row>
    <row r="961" spans="1:16" ht="15" x14ac:dyDescent="0.25">
      <c r="A961" s="611">
        <v>4</v>
      </c>
      <c r="C961" s="1640" t="s">
        <v>4712</v>
      </c>
      <c r="D961" s="1641"/>
      <c r="E961" s="1642"/>
      <c r="F961" s="1653"/>
      <c r="G961" s="1692"/>
      <c r="H961" s="1653"/>
      <c r="I961" s="1692"/>
      <c r="J961" s="1652">
        <v>14</v>
      </c>
      <c r="K961" s="1693" t="s">
        <v>4715</v>
      </c>
      <c r="L961" s="646" t="s">
        <v>3323</v>
      </c>
      <c r="M961" s="646" t="s">
        <v>3323</v>
      </c>
      <c r="N961" s="1652"/>
      <c r="O961" s="1693"/>
      <c r="P961" s="1645" t="s">
        <v>7722</v>
      </c>
    </row>
    <row r="962" spans="1:16" ht="15" x14ac:dyDescent="0.25">
      <c r="A962" s="611">
        <v>4</v>
      </c>
      <c r="C962" s="1640" t="s">
        <v>4714</v>
      </c>
      <c r="D962" s="1641"/>
      <c r="E962" s="1642"/>
      <c r="F962" s="1653"/>
      <c r="G962" s="1692"/>
      <c r="H962" s="1653"/>
      <c r="I962" s="1692"/>
      <c r="J962" s="1652">
        <v>15</v>
      </c>
      <c r="K962" s="1693" t="s">
        <v>4717</v>
      </c>
      <c r="L962" s="646" t="s">
        <v>3323</v>
      </c>
      <c r="M962" s="646" t="s">
        <v>3323</v>
      </c>
      <c r="N962" s="1652"/>
      <c r="O962" s="1693"/>
      <c r="P962" s="1645" t="s">
        <v>7722</v>
      </c>
    </row>
    <row r="963" spans="1:16" ht="15" x14ac:dyDescent="0.25">
      <c r="A963" s="611">
        <v>5</v>
      </c>
      <c r="C963" s="1640" t="s">
        <v>4716</v>
      </c>
      <c r="D963" s="1641"/>
      <c r="E963" s="1642"/>
      <c r="F963" s="1653"/>
      <c r="G963" s="1692"/>
      <c r="H963" s="1653"/>
      <c r="I963" s="1692"/>
      <c r="J963" s="1652">
        <v>16</v>
      </c>
      <c r="K963" s="1693" t="s">
        <v>4718</v>
      </c>
      <c r="L963" s="646" t="s">
        <v>3323</v>
      </c>
      <c r="M963" s="646" t="s">
        <v>3323</v>
      </c>
      <c r="N963" s="1652"/>
      <c r="O963" s="1693"/>
      <c r="P963" s="1645" t="s">
        <v>7722</v>
      </c>
    </row>
    <row r="964" spans="1:16" ht="15" x14ac:dyDescent="0.25">
      <c r="A964" s="611">
        <v>4</v>
      </c>
      <c r="C964" s="1640" t="s">
        <v>4719</v>
      </c>
      <c r="D964" s="1641"/>
      <c r="E964" s="1644"/>
      <c r="F964" s="1652">
        <v>5</v>
      </c>
      <c r="G964" s="1693" t="s">
        <v>4720</v>
      </c>
      <c r="H964" s="1652"/>
      <c r="I964" s="1693"/>
      <c r="J964" s="1652"/>
      <c r="K964" s="1693"/>
      <c r="L964" s="646"/>
      <c r="M964" s="646"/>
      <c r="N964" s="1652"/>
      <c r="O964" s="1693"/>
      <c r="P964" s="1645"/>
    </row>
    <row r="965" spans="1:16" ht="15" x14ac:dyDescent="0.25">
      <c r="A965" s="611">
        <v>5</v>
      </c>
      <c r="C965" s="1640" t="s">
        <v>4721</v>
      </c>
      <c r="D965" s="1641"/>
      <c r="E965" s="1642"/>
      <c r="F965" s="1653"/>
      <c r="G965" s="1692"/>
      <c r="H965" s="1654">
        <v>1</v>
      </c>
      <c r="I965" s="1691" t="s">
        <v>4720</v>
      </c>
      <c r="J965" s="1654"/>
      <c r="K965" s="1691"/>
      <c r="L965" s="642"/>
      <c r="M965" s="642"/>
      <c r="N965" s="1654"/>
      <c r="O965" s="1691"/>
      <c r="P965" s="1643"/>
    </row>
    <row r="966" spans="1:16" ht="15" x14ac:dyDescent="0.25">
      <c r="A966" s="611">
        <v>5</v>
      </c>
      <c r="C966" s="1640" t="s">
        <v>4722</v>
      </c>
      <c r="D966" s="1641"/>
      <c r="E966" s="1642"/>
      <c r="F966" s="1653"/>
      <c r="G966" s="1692"/>
      <c r="H966" s="1653"/>
      <c r="I966" s="1692"/>
      <c r="J966" s="1654">
        <v>1</v>
      </c>
      <c r="K966" s="1691" t="s">
        <v>4723</v>
      </c>
      <c r="L966" s="642" t="s">
        <v>3323</v>
      </c>
      <c r="M966" s="642" t="s">
        <v>3323</v>
      </c>
      <c r="N966" s="1654"/>
      <c r="O966" s="1705"/>
      <c r="P966" s="1650" t="s">
        <v>7722</v>
      </c>
    </row>
    <row r="967" spans="1:16" ht="15" x14ac:dyDescent="0.25">
      <c r="A967" s="611">
        <v>4</v>
      </c>
      <c r="C967" s="1640" t="s">
        <v>4724</v>
      </c>
      <c r="D967" s="1641"/>
      <c r="E967" s="1642"/>
      <c r="F967" s="1653"/>
      <c r="G967" s="1692"/>
      <c r="H967" s="1653"/>
      <c r="I967" s="1692"/>
      <c r="J967" s="1652">
        <v>2</v>
      </c>
      <c r="K967" s="1706" t="s">
        <v>4725</v>
      </c>
      <c r="L967" s="646"/>
      <c r="M967" s="646"/>
      <c r="N967" s="1652"/>
      <c r="O967" s="1693"/>
      <c r="P967" s="1645"/>
    </row>
    <row r="968" spans="1:16" ht="15" x14ac:dyDescent="0.25">
      <c r="A968" s="611">
        <v>4</v>
      </c>
      <c r="C968" s="1640" t="s">
        <v>4726</v>
      </c>
      <c r="D968" s="1641"/>
      <c r="E968" s="1642"/>
      <c r="F968" s="1653"/>
      <c r="G968" s="1692"/>
      <c r="H968" s="1653"/>
      <c r="I968" s="1692"/>
      <c r="J968" s="1653"/>
      <c r="K968" s="1707"/>
      <c r="L968" s="642" t="s">
        <v>3323</v>
      </c>
      <c r="M968" s="642" t="s">
        <v>3323</v>
      </c>
      <c r="N968" s="1654">
        <v>1</v>
      </c>
      <c r="O968" s="1691" t="s">
        <v>4727</v>
      </c>
      <c r="P968" s="1643" t="s">
        <v>7722</v>
      </c>
    </row>
    <row r="969" spans="1:16" ht="15" x14ac:dyDescent="0.25">
      <c r="A969" s="611">
        <v>4</v>
      </c>
      <c r="C969" s="1640" t="s">
        <v>4728</v>
      </c>
      <c r="D969" s="1641"/>
      <c r="E969" s="1642"/>
      <c r="F969" s="1653"/>
      <c r="G969" s="1692"/>
      <c r="H969" s="1653"/>
      <c r="I969" s="1692"/>
      <c r="J969" s="1653"/>
      <c r="K969" s="1707"/>
      <c r="L969" s="646" t="s">
        <v>3323</v>
      </c>
      <c r="M969" s="646" t="s">
        <v>3323</v>
      </c>
      <c r="N969" s="1652">
        <v>2</v>
      </c>
      <c r="O969" s="1693" t="s">
        <v>4729</v>
      </c>
      <c r="P969" s="1645" t="s">
        <v>7722</v>
      </c>
    </row>
    <row r="970" spans="1:16" ht="15" x14ac:dyDescent="0.25">
      <c r="A970" s="611">
        <v>4</v>
      </c>
      <c r="C970" s="1640" t="s">
        <v>4730</v>
      </c>
      <c r="D970" s="1641"/>
      <c r="E970" s="1642"/>
      <c r="F970" s="1653"/>
      <c r="G970" s="1692"/>
      <c r="H970" s="1653"/>
      <c r="I970" s="1692"/>
      <c r="J970" s="1653"/>
      <c r="K970" s="1707"/>
      <c r="L970" s="646" t="s">
        <v>3323</v>
      </c>
      <c r="M970" s="646" t="s">
        <v>3323</v>
      </c>
      <c r="N970" s="1652">
        <v>3</v>
      </c>
      <c r="O970" s="1693" t="s">
        <v>4731</v>
      </c>
      <c r="P970" s="1645" t="s">
        <v>7722</v>
      </c>
    </row>
    <row r="971" spans="1:16" ht="15" x14ac:dyDescent="0.25">
      <c r="A971" s="611">
        <v>2</v>
      </c>
      <c r="C971" s="1640" t="s">
        <v>4732</v>
      </c>
      <c r="D971" s="1641"/>
      <c r="E971" s="1642"/>
      <c r="F971" s="1653"/>
      <c r="G971" s="1692"/>
      <c r="H971" s="1653"/>
      <c r="I971" s="1692"/>
      <c r="J971" s="1653"/>
      <c r="K971" s="1707"/>
      <c r="L971" s="646" t="s">
        <v>3323</v>
      </c>
      <c r="M971" s="646" t="s">
        <v>3323</v>
      </c>
      <c r="N971" s="1652">
        <v>4</v>
      </c>
      <c r="O971" s="1693" t="s">
        <v>4733</v>
      </c>
      <c r="P971" s="1645" t="s">
        <v>7722</v>
      </c>
    </row>
    <row r="972" spans="1:16" ht="15" x14ac:dyDescent="0.25">
      <c r="A972" s="611">
        <v>3</v>
      </c>
      <c r="C972" s="1640" t="s">
        <v>4734</v>
      </c>
      <c r="D972" s="1641"/>
      <c r="E972" s="1642"/>
      <c r="F972" s="1653"/>
      <c r="G972" s="1692"/>
      <c r="H972" s="1653"/>
      <c r="I972" s="1692"/>
      <c r="J972" s="1653"/>
      <c r="K972" s="1707"/>
      <c r="L972" s="646" t="s">
        <v>3323</v>
      </c>
      <c r="M972" s="646" t="s">
        <v>3323</v>
      </c>
      <c r="N972" s="1652">
        <v>5</v>
      </c>
      <c r="O972" s="1693" t="s">
        <v>4735</v>
      </c>
      <c r="P972" s="1645" t="s">
        <v>7722</v>
      </c>
    </row>
    <row r="973" spans="1:16" ht="15" x14ac:dyDescent="0.25">
      <c r="A973" s="611">
        <v>4</v>
      </c>
      <c r="C973" s="1640" t="s">
        <v>4736</v>
      </c>
      <c r="D973" s="1641"/>
      <c r="E973" s="1642"/>
      <c r="F973" s="1653"/>
      <c r="G973" s="1692"/>
      <c r="H973" s="1653"/>
      <c r="I973" s="1692"/>
      <c r="J973" s="1653"/>
      <c r="K973" s="1707"/>
      <c r="L973" s="646" t="s">
        <v>3323</v>
      </c>
      <c r="M973" s="646" t="s">
        <v>3323</v>
      </c>
      <c r="N973" s="1652">
        <v>6</v>
      </c>
      <c r="O973" s="1693" t="s">
        <v>4737</v>
      </c>
      <c r="P973" s="1645" t="s">
        <v>7722</v>
      </c>
    </row>
    <row r="974" spans="1:16" ht="15" x14ac:dyDescent="0.25">
      <c r="A974" s="611">
        <v>4</v>
      </c>
      <c r="C974" s="1640" t="s">
        <v>4738</v>
      </c>
      <c r="D974" s="1641"/>
      <c r="E974" s="1642"/>
      <c r="F974" s="1653"/>
      <c r="G974" s="1692"/>
      <c r="H974" s="1653"/>
      <c r="I974" s="1692"/>
      <c r="J974" s="1653"/>
      <c r="K974" s="1707"/>
      <c r="L974" s="646" t="s">
        <v>3323</v>
      </c>
      <c r="M974" s="646" t="s">
        <v>3323</v>
      </c>
      <c r="N974" s="1652">
        <v>7</v>
      </c>
      <c r="O974" s="1693" t="s">
        <v>4739</v>
      </c>
      <c r="P974" s="1645" t="s">
        <v>7722</v>
      </c>
    </row>
    <row r="975" spans="1:16" ht="15" x14ac:dyDescent="0.25">
      <c r="A975" s="611">
        <v>5</v>
      </c>
      <c r="C975" s="1640" t="s">
        <v>4740</v>
      </c>
      <c r="D975" s="1641"/>
      <c r="E975" s="1642"/>
      <c r="F975" s="1653"/>
      <c r="G975" s="1692"/>
      <c r="H975" s="1653"/>
      <c r="I975" s="1692"/>
      <c r="J975" s="1653"/>
      <c r="K975" s="1707"/>
      <c r="L975" s="646" t="s">
        <v>3323</v>
      </c>
      <c r="M975" s="646" t="s">
        <v>3323</v>
      </c>
      <c r="N975" s="1652">
        <v>8</v>
      </c>
      <c r="O975" s="1693" t="s">
        <v>4741</v>
      </c>
      <c r="P975" s="1645" t="s">
        <v>7722</v>
      </c>
    </row>
    <row r="976" spans="1:16" ht="15" x14ac:dyDescent="0.25">
      <c r="A976" s="611">
        <v>5</v>
      </c>
      <c r="C976" s="1640" t="s">
        <v>4742</v>
      </c>
      <c r="D976" s="1641"/>
      <c r="E976" s="1642"/>
      <c r="F976" s="1653"/>
      <c r="G976" s="1692"/>
      <c r="H976" s="1653"/>
      <c r="I976" s="1692"/>
      <c r="J976" s="1653"/>
      <c r="K976" s="1707"/>
      <c r="L976" s="646" t="s">
        <v>3323</v>
      </c>
      <c r="M976" s="646" t="s">
        <v>3323</v>
      </c>
      <c r="N976" s="1652">
        <v>9</v>
      </c>
      <c r="O976" s="1693" t="s">
        <v>4743</v>
      </c>
      <c r="P976" s="1645" t="s">
        <v>7722</v>
      </c>
    </row>
    <row r="977" spans="1:16" ht="15" x14ac:dyDescent="0.25">
      <c r="A977" s="611">
        <v>5</v>
      </c>
      <c r="C977" s="1640" t="s">
        <v>4744</v>
      </c>
      <c r="D977" s="1641"/>
      <c r="E977" s="1642"/>
      <c r="F977" s="1653"/>
      <c r="G977" s="1692"/>
      <c r="H977" s="1653"/>
      <c r="I977" s="1692"/>
      <c r="J977" s="1653"/>
      <c r="K977" s="1707"/>
      <c r="L977" s="646" t="s">
        <v>3323</v>
      </c>
      <c r="M977" s="646" t="s">
        <v>3323</v>
      </c>
      <c r="N977" s="1652">
        <v>10</v>
      </c>
      <c r="O977" s="1693" t="s">
        <v>4745</v>
      </c>
      <c r="P977" s="1645" t="s">
        <v>7722</v>
      </c>
    </row>
    <row r="978" spans="1:16" ht="15" x14ac:dyDescent="0.25">
      <c r="A978" s="611">
        <v>5</v>
      </c>
      <c r="C978" s="1640" t="s">
        <v>4746</v>
      </c>
      <c r="D978" s="1641"/>
      <c r="E978" s="1642"/>
      <c r="F978" s="1653"/>
      <c r="G978" s="1692"/>
      <c r="H978" s="1653"/>
      <c r="I978" s="1692"/>
      <c r="J978" s="1653"/>
      <c r="K978" s="1707"/>
      <c r="L978" s="646" t="s">
        <v>3323</v>
      </c>
      <c r="M978" s="646" t="s">
        <v>3323</v>
      </c>
      <c r="N978" s="1652">
        <v>11</v>
      </c>
      <c r="O978" s="1693" t="s">
        <v>4747</v>
      </c>
      <c r="P978" s="1645" t="s">
        <v>7722</v>
      </c>
    </row>
    <row r="979" spans="1:16" ht="15" x14ac:dyDescent="0.25">
      <c r="A979" s="611">
        <v>5</v>
      </c>
      <c r="C979" s="1640" t="s">
        <v>4748</v>
      </c>
      <c r="D979" s="1641"/>
      <c r="E979" s="1642"/>
      <c r="F979" s="1653"/>
      <c r="G979" s="1692"/>
      <c r="H979" s="1653"/>
      <c r="I979" s="1692"/>
      <c r="J979" s="1653"/>
      <c r="K979" s="1707"/>
      <c r="L979" s="646" t="s">
        <v>3323</v>
      </c>
      <c r="M979" s="646" t="s">
        <v>3323</v>
      </c>
      <c r="N979" s="1652">
        <v>12</v>
      </c>
      <c r="O979" s="1693" t="s">
        <v>4749</v>
      </c>
      <c r="P979" s="1645" t="s">
        <v>7722</v>
      </c>
    </row>
    <row r="980" spans="1:16" ht="15" x14ac:dyDescent="0.25">
      <c r="A980" s="611">
        <v>5</v>
      </c>
      <c r="C980" s="1640" t="s">
        <v>4750</v>
      </c>
      <c r="D980" s="1641"/>
      <c r="E980" s="1642"/>
      <c r="F980" s="1653"/>
      <c r="G980" s="1692"/>
      <c r="H980" s="1653"/>
      <c r="I980" s="1692"/>
      <c r="J980" s="1653"/>
      <c r="K980" s="1707"/>
      <c r="L980" s="646" t="s">
        <v>3323</v>
      </c>
      <c r="M980" s="646" t="s">
        <v>3323</v>
      </c>
      <c r="N980" s="1652">
        <v>13</v>
      </c>
      <c r="O980" s="1693" t="s">
        <v>4751</v>
      </c>
      <c r="P980" s="1645" t="s">
        <v>7722</v>
      </c>
    </row>
    <row r="981" spans="1:16" ht="15" x14ac:dyDescent="0.25">
      <c r="A981" s="611">
        <v>5</v>
      </c>
      <c r="C981" s="1640" t="s">
        <v>4752</v>
      </c>
      <c r="D981" s="1641"/>
      <c r="E981" s="1642"/>
      <c r="F981" s="1653"/>
      <c r="G981" s="1692"/>
      <c r="H981" s="1653"/>
      <c r="I981" s="1692"/>
      <c r="J981" s="1653"/>
      <c r="K981" s="1707"/>
      <c r="L981" s="646" t="s">
        <v>3323</v>
      </c>
      <c r="M981" s="646" t="s">
        <v>3323</v>
      </c>
      <c r="N981" s="1652">
        <v>14</v>
      </c>
      <c r="O981" s="1693" t="s">
        <v>4753</v>
      </c>
      <c r="P981" s="1645" t="s">
        <v>7722</v>
      </c>
    </row>
    <row r="982" spans="1:16" ht="15" x14ac:dyDescent="0.25">
      <c r="A982" s="611">
        <v>5</v>
      </c>
      <c r="C982" s="1640" t="s">
        <v>4754</v>
      </c>
      <c r="D982" s="1641"/>
      <c r="E982" s="1642"/>
      <c r="F982" s="1653"/>
      <c r="G982" s="1692"/>
      <c r="H982" s="1653"/>
      <c r="I982" s="1692"/>
      <c r="J982" s="1653"/>
      <c r="K982" s="1707"/>
      <c r="L982" s="646" t="s">
        <v>3323</v>
      </c>
      <c r="M982" s="646" t="s">
        <v>3323</v>
      </c>
      <c r="N982" s="1652">
        <v>15</v>
      </c>
      <c r="O982" s="1693" t="s">
        <v>4755</v>
      </c>
      <c r="P982" s="1645" t="s">
        <v>7722</v>
      </c>
    </row>
    <row r="983" spans="1:16" ht="15" x14ac:dyDescent="0.25">
      <c r="A983" s="611">
        <v>5</v>
      </c>
      <c r="C983" s="1640" t="s">
        <v>4756</v>
      </c>
      <c r="D983" s="1641"/>
      <c r="E983" s="1642"/>
      <c r="F983" s="1653"/>
      <c r="G983" s="1692"/>
      <c r="H983" s="1653"/>
      <c r="I983" s="1692"/>
      <c r="J983" s="1653"/>
      <c r="K983" s="1707"/>
      <c r="L983" s="646" t="s">
        <v>3323</v>
      </c>
      <c r="M983" s="646" t="s">
        <v>3323</v>
      </c>
      <c r="N983" s="1652">
        <v>16</v>
      </c>
      <c r="O983" s="1693" t="s">
        <v>4757</v>
      </c>
      <c r="P983" s="1645" t="s">
        <v>7722</v>
      </c>
    </row>
    <row r="984" spans="1:16" ht="15" x14ac:dyDescent="0.25">
      <c r="A984" s="611">
        <v>5</v>
      </c>
      <c r="C984" s="1640" t="s">
        <v>4758</v>
      </c>
      <c r="D984" s="1641"/>
      <c r="E984" s="1642"/>
      <c r="F984" s="1653"/>
      <c r="G984" s="1692"/>
      <c r="H984" s="1653"/>
      <c r="I984" s="1692"/>
      <c r="J984" s="1653"/>
      <c r="K984" s="1707"/>
      <c r="L984" s="646" t="s">
        <v>3323</v>
      </c>
      <c r="M984" s="646" t="s">
        <v>3323</v>
      </c>
      <c r="N984" s="1652">
        <v>17</v>
      </c>
      <c r="O984" s="1693" t="s">
        <v>4759</v>
      </c>
      <c r="P984" s="1645" t="s">
        <v>7722</v>
      </c>
    </row>
    <row r="985" spans="1:16" ht="30" x14ac:dyDescent="0.25">
      <c r="A985" s="611">
        <v>5</v>
      </c>
      <c r="C985" s="1640" t="s">
        <v>7992</v>
      </c>
      <c r="D985" s="1641"/>
      <c r="E985" s="1642"/>
      <c r="F985" s="1653"/>
      <c r="G985" s="1692"/>
      <c r="H985" s="1653"/>
      <c r="I985" s="1692"/>
      <c r="J985" s="1653"/>
      <c r="K985" s="1707"/>
      <c r="L985" s="646" t="s">
        <v>3323</v>
      </c>
      <c r="M985" s="646" t="s">
        <v>3323</v>
      </c>
      <c r="N985" s="1652">
        <v>18</v>
      </c>
      <c r="O985" s="1718" t="s">
        <v>7993</v>
      </c>
      <c r="P985" s="1645" t="s">
        <v>7722</v>
      </c>
    </row>
    <row r="986" spans="1:16" ht="15" x14ac:dyDescent="0.25">
      <c r="A986" s="611">
        <v>5</v>
      </c>
      <c r="C986" s="1640" t="s">
        <v>4760</v>
      </c>
      <c r="D986" s="1641"/>
      <c r="E986" s="1642"/>
      <c r="F986" s="1653"/>
      <c r="G986" s="1692"/>
      <c r="H986" s="1653"/>
      <c r="I986" s="1692"/>
      <c r="J986" s="1652">
        <v>3</v>
      </c>
      <c r="K986" s="1693" t="s">
        <v>4761</v>
      </c>
      <c r="L986" s="646" t="s">
        <v>3323</v>
      </c>
      <c r="M986" s="646" t="s">
        <v>3323</v>
      </c>
      <c r="N986" s="1652"/>
      <c r="O986" s="1693"/>
      <c r="P986" s="1645" t="s">
        <v>7722</v>
      </c>
    </row>
    <row r="987" spans="1:16" ht="15" x14ac:dyDescent="0.25">
      <c r="A987" s="611">
        <v>5</v>
      </c>
      <c r="C987" s="1640" t="s">
        <v>4762</v>
      </c>
      <c r="D987" s="1641"/>
      <c r="E987" s="1642"/>
      <c r="F987" s="1653"/>
      <c r="G987" s="1692"/>
      <c r="H987" s="1653"/>
      <c r="I987" s="1692"/>
      <c r="J987" s="1652">
        <v>4</v>
      </c>
      <c r="K987" s="1693" t="s">
        <v>4763</v>
      </c>
      <c r="L987" s="646" t="s">
        <v>3323</v>
      </c>
      <c r="M987" s="646" t="s">
        <v>3323</v>
      </c>
      <c r="N987" s="1652"/>
      <c r="O987" s="1693"/>
      <c r="P987" s="1645" t="s">
        <v>7722</v>
      </c>
    </row>
    <row r="988" spans="1:16" ht="15" x14ac:dyDescent="0.25">
      <c r="A988" s="611">
        <v>5</v>
      </c>
      <c r="C988" s="1640" t="s">
        <v>4764</v>
      </c>
      <c r="D988" s="1641"/>
      <c r="E988" s="1642"/>
      <c r="F988" s="1653"/>
      <c r="G988" s="1692"/>
      <c r="H988" s="1653"/>
      <c r="I988" s="1692"/>
      <c r="J988" s="1652">
        <v>5</v>
      </c>
      <c r="K988" s="1693" t="s">
        <v>4765</v>
      </c>
      <c r="L988" s="646" t="s">
        <v>3323</v>
      </c>
      <c r="M988" s="646" t="s">
        <v>3323</v>
      </c>
      <c r="N988" s="1652"/>
      <c r="O988" s="1693"/>
      <c r="P988" s="1645" t="s">
        <v>7722</v>
      </c>
    </row>
    <row r="989" spans="1:16" ht="15" x14ac:dyDescent="0.25">
      <c r="A989" s="611">
        <v>5</v>
      </c>
      <c r="C989" s="1640" t="s">
        <v>4766</v>
      </c>
      <c r="D989" s="1641"/>
      <c r="E989" s="1642"/>
      <c r="F989" s="1653"/>
      <c r="G989" s="1692"/>
      <c r="H989" s="1653"/>
      <c r="I989" s="1692"/>
      <c r="J989" s="1652">
        <v>6</v>
      </c>
      <c r="K989" s="1693" t="s">
        <v>4767</v>
      </c>
      <c r="L989" s="646" t="s">
        <v>3323</v>
      </c>
      <c r="M989" s="646" t="s">
        <v>3323</v>
      </c>
      <c r="N989" s="1652"/>
      <c r="O989" s="1693"/>
      <c r="P989" s="1645" t="s">
        <v>7722</v>
      </c>
    </row>
    <row r="990" spans="1:16" ht="15" x14ac:dyDescent="0.25">
      <c r="A990" s="611">
        <v>5</v>
      </c>
      <c r="C990" s="1640" t="s">
        <v>4768</v>
      </c>
      <c r="D990" s="1641"/>
      <c r="E990" s="1642"/>
      <c r="F990" s="1653"/>
      <c r="G990" s="1692"/>
      <c r="H990" s="1653"/>
      <c r="I990" s="1692"/>
      <c r="J990" s="1652">
        <v>7</v>
      </c>
      <c r="K990" s="1693" t="s">
        <v>4769</v>
      </c>
      <c r="L990" s="646" t="s">
        <v>3323</v>
      </c>
      <c r="M990" s="646" t="s">
        <v>3323</v>
      </c>
      <c r="N990" s="1652"/>
      <c r="O990" s="1693"/>
      <c r="P990" s="1645" t="s">
        <v>7722</v>
      </c>
    </row>
    <row r="991" spans="1:16" ht="15" x14ac:dyDescent="0.25">
      <c r="A991" s="611">
        <v>5</v>
      </c>
      <c r="C991" s="1640" t="s">
        <v>4770</v>
      </c>
      <c r="D991" s="1641"/>
      <c r="E991" s="1642"/>
      <c r="F991" s="1653"/>
      <c r="G991" s="1692"/>
      <c r="H991" s="1653"/>
      <c r="I991" s="1692"/>
      <c r="J991" s="1652">
        <v>8</v>
      </c>
      <c r="K991" s="1693" t="s">
        <v>4771</v>
      </c>
      <c r="L991" s="646" t="s">
        <v>3323</v>
      </c>
      <c r="M991" s="646" t="s">
        <v>3323</v>
      </c>
      <c r="N991" s="1652"/>
      <c r="O991" s="1693"/>
      <c r="P991" s="1645" t="s">
        <v>7722</v>
      </c>
    </row>
    <row r="992" spans="1:16" ht="15" x14ac:dyDescent="0.25">
      <c r="A992" s="611">
        <v>5</v>
      </c>
      <c r="C992" s="1640" t="s">
        <v>4772</v>
      </c>
      <c r="D992" s="1641"/>
      <c r="E992" s="1642"/>
      <c r="F992" s="1653"/>
      <c r="G992" s="1692"/>
      <c r="H992" s="1653"/>
      <c r="I992" s="1692"/>
      <c r="J992" s="1652">
        <v>9</v>
      </c>
      <c r="K992" s="1693" t="s">
        <v>4773</v>
      </c>
      <c r="L992" s="646"/>
      <c r="M992" s="646"/>
      <c r="N992" s="1652"/>
      <c r="O992" s="1693"/>
      <c r="P992" s="1645"/>
    </row>
    <row r="993" spans="1:16" ht="15" x14ac:dyDescent="0.25">
      <c r="A993" s="611">
        <v>4</v>
      </c>
      <c r="C993" s="1640" t="s">
        <v>4774</v>
      </c>
      <c r="D993" s="1641"/>
      <c r="E993" s="1642"/>
      <c r="F993" s="1653"/>
      <c r="G993" s="1692"/>
      <c r="H993" s="1653"/>
      <c r="I993" s="1692"/>
      <c r="J993" s="1653"/>
      <c r="K993" s="1692"/>
      <c r="L993" s="642" t="s">
        <v>3323</v>
      </c>
      <c r="M993" s="642" t="s">
        <v>3323</v>
      </c>
      <c r="N993" s="1654">
        <v>1</v>
      </c>
      <c r="O993" s="1691" t="s">
        <v>4775</v>
      </c>
      <c r="P993" s="1643" t="s">
        <v>7722</v>
      </c>
    </row>
    <row r="994" spans="1:16" ht="15" x14ac:dyDescent="0.25">
      <c r="A994" s="611">
        <v>4</v>
      </c>
      <c r="C994" s="1640" t="s">
        <v>4776</v>
      </c>
      <c r="D994" s="1641"/>
      <c r="E994" s="1642"/>
      <c r="F994" s="1653"/>
      <c r="G994" s="1692"/>
      <c r="H994" s="1653"/>
      <c r="I994" s="1692"/>
      <c r="J994" s="1653"/>
      <c r="K994" s="1692"/>
      <c r="L994" s="646" t="s">
        <v>3323</v>
      </c>
      <c r="M994" s="646" t="s">
        <v>3323</v>
      </c>
      <c r="N994" s="1652">
        <v>2</v>
      </c>
      <c r="O994" s="1693" t="s">
        <v>4777</v>
      </c>
      <c r="P994" s="1645" t="s">
        <v>7722</v>
      </c>
    </row>
    <row r="995" spans="1:16" ht="15" x14ac:dyDescent="0.25">
      <c r="A995" s="611">
        <v>4</v>
      </c>
      <c r="C995" s="1640" t="s">
        <v>4778</v>
      </c>
      <c r="D995" s="1641"/>
      <c r="E995" s="1642"/>
      <c r="F995" s="1653"/>
      <c r="G995" s="1692"/>
      <c r="H995" s="1653"/>
      <c r="I995" s="1692"/>
      <c r="J995" s="1652">
        <v>10</v>
      </c>
      <c r="K995" s="1693" t="s">
        <v>2345</v>
      </c>
      <c r="L995" s="646"/>
      <c r="M995" s="646"/>
      <c r="N995" s="1652"/>
      <c r="O995" s="1693"/>
      <c r="P995" s="1645"/>
    </row>
    <row r="996" spans="1:16" ht="15" x14ac:dyDescent="0.25">
      <c r="A996" s="611">
        <v>4</v>
      </c>
      <c r="C996" s="1640" t="s">
        <v>4779</v>
      </c>
      <c r="D996" s="1641"/>
      <c r="E996" s="1642"/>
      <c r="F996" s="1653"/>
      <c r="G996" s="1692"/>
      <c r="H996" s="1653"/>
      <c r="I996" s="1692"/>
      <c r="J996" s="1653"/>
      <c r="K996" s="1692"/>
      <c r="L996" s="642" t="s">
        <v>3323</v>
      </c>
      <c r="M996" s="642" t="s">
        <v>3323</v>
      </c>
      <c r="N996" s="1654">
        <v>1</v>
      </c>
      <c r="O996" s="1691" t="s">
        <v>4780</v>
      </c>
      <c r="P996" s="1643" t="s">
        <v>7722</v>
      </c>
    </row>
    <row r="997" spans="1:16" ht="15" x14ac:dyDescent="0.25">
      <c r="A997" s="611">
        <v>4</v>
      </c>
      <c r="C997" s="1640" t="s">
        <v>4781</v>
      </c>
      <c r="D997" s="1641"/>
      <c r="E997" s="1642"/>
      <c r="F997" s="1653"/>
      <c r="G997" s="1692"/>
      <c r="H997" s="1653"/>
      <c r="I997" s="1692"/>
      <c r="J997" s="1653"/>
      <c r="K997" s="1692"/>
      <c r="L997" s="646" t="s">
        <v>3323</v>
      </c>
      <c r="M997" s="646" t="s">
        <v>3323</v>
      </c>
      <c r="N997" s="1652">
        <v>2</v>
      </c>
      <c r="O997" s="1693" t="s">
        <v>4782</v>
      </c>
      <c r="P997" s="1645" t="s">
        <v>7722</v>
      </c>
    </row>
    <row r="998" spans="1:16" ht="15" x14ac:dyDescent="0.25">
      <c r="A998" s="611">
        <v>4</v>
      </c>
      <c r="C998" s="1640" t="s">
        <v>4783</v>
      </c>
      <c r="D998" s="1641"/>
      <c r="E998" s="1642"/>
      <c r="F998" s="1653"/>
      <c r="G998" s="1692"/>
      <c r="H998" s="1653"/>
      <c r="I998" s="1692"/>
      <c r="J998" s="1652">
        <v>11</v>
      </c>
      <c r="K998" s="1693" t="s">
        <v>4784</v>
      </c>
      <c r="L998" s="646" t="s">
        <v>3323</v>
      </c>
      <c r="M998" s="646" t="s">
        <v>3323</v>
      </c>
      <c r="N998" s="1652"/>
      <c r="O998" s="1693"/>
      <c r="P998" s="1645" t="s">
        <v>7722</v>
      </c>
    </row>
    <row r="999" spans="1:16" ht="15" x14ac:dyDescent="0.25">
      <c r="A999" s="611">
        <v>4</v>
      </c>
      <c r="C999" s="1640" t="s">
        <v>4785</v>
      </c>
      <c r="D999" s="1641"/>
      <c r="E999" s="1642"/>
      <c r="F999" s="1653"/>
      <c r="G999" s="1692"/>
      <c r="H999" s="1653"/>
      <c r="I999" s="1692"/>
      <c r="J999" s="1652">
        <v>12</v>
      </c>
      <c r="K999" s="1693" t="s">
        <v>4786</v>
      </c>
      <c r="L999" s="646" t="s">
        <v>3323</v>
      </c>
      <c r="M999" s="646" t="s">
        <v>3323</v>
      </c>
      <c r="N999" s="1652"/>
      <c r="O999" s="1693"/>
      <c r="P999" s="1645" t="s">
        <v>7722</v>
      </c>
    </row>
    <row r="1000" spans="1:16" ht="15" x14ac:dyDescent="0.25">
      <c r="A1000" s="611">
        <v>5</v>
      </c>
      <c r="C1000" s="1640" t="s">
        <v>4787</v>
      </c>
      <c r="D1000" s="1641"/>
      <c r="E1000" s="1642"/>
      <c r="F1000" s="1653"/>
      <c r="G1000" s="1692"/>
      <c r="H1000" s="1653"/>
      <c r="I1000" s="1692"/>
      <c r="J1000" s="1652">
        <v>13</v>
      </c>
      <c r="K1000" s="1693" t="s">
        <v>4788</v>
      </c>
      <c r="L1000" s="646" t="s">
        <v>3323</v>
      </c>
      <c r="M1000" s="646" t="s">
        <v>3323</v>
      </c>
      <c r="N1000" s="1652"/>
      <c r="O1000" s="1693"/>
      <c r="P1000" s="1645" t="s">
        <v>7722</v>
      </c>
    </row>
    <row r="1001" spans="1:16" ht="15" x14ac:dyDescent="0.25">
      <c r="A1001" s="611">
        <v>5</v>
      </c>
      <c r="C1001" s="1640" t="s">
        <v>4789</v>
      </c>
      <c r="D1001" s="1641"/>
      <c r="E1001" s="1642"/>
      <c r="F1001" s="1653"/>
      <c r="G1001" s="1692"/>
      <c r="H1001" s="1653"/>
      <c r="I1001" s="1692"/>
      <c r="J1001" s="1652">
        <v>14</v>
      </c>
      <c r="K1001" s="1693" t="s">
        <v>4790</v>
      </c>
      <c r="L1001" s="646" t="s">
        <v>3323</v>
      </c>
      <c r="M1001" s="646" t="s">
        <v>3323</v>
      </c>
      <c r="N1001" s="1652"/>
      <c r="O1001" s="1693"/>
      <c r="P1001" s="1645" t="s">
        <v>7722</v>
      </c>
    </row>
    <row r="1002" spans="1:16" ht="15" x14ac:dyDescent="0.25">
      <c r="A1002" s="611">
        <v>4</v>
      </c>
      <c r="C1002" s="1640" t="s">
        <v>4791</v>
      </c>
      <c r="D1002" s="1641"/>
      <c r="E1002" s="1642"/>
      <c r="F1002" s="1653"/>
      <c r="G1002" s="1692"/>
      <c r="H1002" s="1653"/>
      <c r="I1002" s="1692"/>
      <c r="J1002" s="1652">
        <v>15</v>
      </c>
      <c r="K1002" s="1693" t="s">
        <v>2347</v>
      </c>
      <c r="L1002" s="646"/>
      <c r="M1002" s="646"/>
      <c r="N1002" s="1652"/>
      <c r="O1002" s="1693"/>
      <c r="P1002" s="1645"/>
    </row>
    <row r="1003" spans="1:16" ht="15" x14ac:dyDescent="0.25">
      <c r="A1003" s="611">
        <v>5</v>
      </c>
      <c r="C1003" s="1640" t="s">
        <v>4792</v>
      </c>
      <c r="D1003" s="1641"/>
      <c r="E1003" s="1642"/>
      <c r="F1003" s="1653"/>
      <c r="G1003" s="1692"/>
      <c r="H1003" s="1653"/>
      <c r="I1003" s="1692"/>
      <c r="J1003" s="1653"/>
      <c r="K1003" s="1692"/>
      <c r="L1003" s="642" t="s">
        <v>3323</v>
      </c>
      <c r="M1003" s="642" t="s">
        <v>3323</v>
      </c>
      <c r="N1003" s="1654">
        <v>1</v>
      </c>
      <c r="O1003" s="1691" t="s">
        <v>4793</v>
      </c>
      <c r="P1003" s="1643" t="s">
        <v>7722</v>
      </c>
    </row>
    <row r="1004" spans="1:16" ht="15" x14ac:dyDescent="0.25">
      <c r="A1004" s="611">
        <v>5</v>
      </c>
      <c r="C1004" s="1640" t="s">
        <v>4794</v>
      </c>
      <c r="D1004" s="1641"/>
      <c r="E1004" s="1642"/>
      <c r="F1004" s="1653"/>
      <c r="G1004" s="1692"/>
      <c r="H1004" s="1653"/>
      <c r="I1004" s="1692"/>
      <c r="J1004" s="1653"/>
      <c r="K1004" s="1692"/>
      <c r="L1004" s="646" t="s">
        <v>3323</v>
      </c>
      <c r="M1004" s="646" t="s">
        <v>3323</v>
      </c>
      <c r="N1004" s="1652">
        <v>2</v>
      </c>
      <c r="O1004" s="1693" t="s">
        <v>4795</v>
      </c>
      <c r="P1004" s="1645" t="s">
        <v>7722</v>
      </c>
    </row>
    <row r="1005" spans="1:16" ht="15" x14ac:dyDescent="0.25">
      <c r="A1005" s="611">
        <v>4</v>
      </c>
      <c r="C1005" s="1640" t="s">
        <v>4796</v>
      </c>
      <c r="D1005" s="1641"/>
      <c r="E1005" s="1642"/>
      <c r="F1005" s="1653"/>
      <c r="G1005" s="1692"/>
      <c r="H1005" s="1653"/>
      <c r="I1005" s="1692"/>
      <c r="J1005" s="1652">
        <v>16</v>
      </c>
      <c r="K1005" s="1706" t="s">
        <v>2348</v>
      </c>
      <c r="L1005" s="646"/>
      <c r="M1005" s="646"/>
      <c r="N1005" s="1652"/>
      <c r="O1005" s="1693"/>
      <c r="P1005" s="1645"/>
    </row>
    <row r="1006" spans="1:16" ht="15" x14ac:dyDescent="0.25">
      <c r="A1006" s="611">
        <v>4</v>
      </c>
      <c r="C1006" s="1640" t="s">
        <v>4797</v>
      </c>
      <c r="D1006" s="1641"/>
      <c r="E1006" s="1642"/>
      <c r="F1006" s="1653"/>
      <c r="G1006" s="1692"/>
      <c r="H1006" s="1653"/>
      <c r="I1006" s="1692"/>
      <c r="J1006" s="1653"/>
      <c r="K1006" s="1707"/>
      <c r="L1006" s="642" t="s">
        <v>3323</v>
      </c>
      <c r="M1006" s="642" t="s">
        <v>3323</v>
      </c>
      <c r="N1006" s="1654">
        <v>1</v>
      </c>
      <c r="O1006" s="1691" t="s">
        <v>4798</v>
      </c>
      <c r="P1006" s="1643" t="s">
        <v>7722</v>
      </c>
    </row>
    <row r="1007" spans="1:16" ht="15" x14ac:dyDescent="0.25">
      <c r="A1007" s="611">
        <v>4</v>
      </c>
      <c r="C1007" s="1640" t="s">
        <v>4799</v>
      </c>
      <c r="D1007" s="1641"/>
      <c r="E1007" s="1642"/>
      <c r="F1007" s="1653"/>
      <c r="G1007" s="1692"/>
      <c r="H1007" s="1653"/>
      <c r="I1007" s="1692"/>
      <c r="J1007" s="1653"/>
      <c r="K1007" s="1707"/>
      <c r="L1007" s="646" t="s">
        <v>3323</v>
      </c>
      <c r="M1007" s="646" t="s">
        <v>3323</v>
      </c>
      <c r="N1007" s="1652">
        <v>2</v>
      </c>
      <c r="O1007" s="1693" t="s">
        <v>4800</v>
      </c>
      <c r="P1007" s="1645" t="s">
        <v>7722</v>
      </c>
    </row>
    <row r="1008" spans="1:16" ht="15" x14ac:dyDescent="0.25">
      <c r="A1008" s="611">
        <v>4</v>
      </c>
      <c r="C1008" s="1640" t="s">
        <v>4801</v>
      </c>
      <c r="D1008" s="1641"/>
      <c r="E1008" s="1642"/>
      <c r="F1008" s="1653"/>
      <c r="G1008" s="1692"/>
      <c r="H1008" s="1653"/>
      <c r="I1008" s="1692"/>
      <c r="J1008" s="1652">
        <v>17</v>
      </c>
      <c r="K1008" s="1706" t="s">
        <v>2349</v>
      </c>
      <c r="L1008" s="646" t="s">
        <v>3323</v>
      </c>
      <c r="M1008" s="646" t="s">
        <v>3323</v>
      </c>
      <c r="N1008" s="1652"/>
      <c r="O1008" s="1693"/>
      <c r="P1008" s="1645" t="s">
        <v>7722</v>
      </c>
    </row>
    <row r="1009" spans="1:16" ht="15" x14ac:dyDescent="0.25">
      <c r="A1009" s="611">
        <v>4</v>
      </c>
      <c r="C1009" s="1640" t="s">
        <v>4802</v>
      </c>
      <c r="D1009" s="1641"/>
      <c r="E1009" s="1642"/>
      <c r="F1009" s="1653"/>
      <c r="G1009" s="1692"/>
      <c r="H1009" s="1653"/>
      <c r="I1009" s="1692"/>
      <c r="J1009" s="1652">
        <v>18</v>
      </c>
      <c r="K1009" s="1706" t="s">
        <v>4803</v>
      </c>
      <c r="L1009" s="646"/>
      <c r="M1009" s="646"/>
      <c r="N1009" s="1652"/>
      <c r="O1009" s="1693"/>
      <c r="P1009" s="1645"/>
    </row>
    <row r="1010" spans="1:16" ht="15" x14ac:dyDescent="0.25">
      <c r="A1010" s="611">
        <v>5</v>
      </c>
      <c r="C1010" s="1640" t="s">
        <v>4804</v>
      </c>
      <c r="D1010" s="1641"/>
      <c r="E1010" s="1642"/>
      <c r="F1010" s="1653"/>
      <c r="G1010" s="1692"/>
      <c r="H1010" s="1653"/>
      <c r="I1010" s="1692"/>
      <c r="J1010" s="1653"/>
      <c r="K1010" s="1707"/>
      <c r="L1010" s="642" t="s">
        <v>3323</v>
      </c>
      <c r="M1010" s="642" t="s">
        <v>3323</v>
      </c>
      <c r="N1010" s="1654" t="s">
        <v>3327</v>
      </c>
      <c r="O1010" s="1691" t="s">
        <v>3328</v>
      </c>
      <c r="P1010" s="1643" t="s">
        <v>7722</v>
      </c>
    </row>
    <row r="1011" spans="1:16" ht="15" x14ac:dyDescent="0.25">
      <c r="A1011" s="611">
        <v>5</v>
      </c>
      <c r="C1011" s="1640" t="s">
        <v>4805</v>
      </c>
      <c r="D1011" s="1641"/>
      <c r="E1011" s="1642"/>
      <c r="F1011" s="1653"/>
      <c r="G1011" s="1692"/>
      <c r="H1011" s="1653"/>
      <c r="I1011" s="1692"/>
      <c r="J1011" s="1652">
        <v>19</v>
      </c>
      <c r="K1011" s="1706" t="s">
        <v>2351</v>
      </c>
      <c r="L1011" s="646"/>
      <c r="M1011" s="646"/>
      <c r="N1011" s="1652"/>
      <c r="O1011" s="1693"/>
      <c r="P1011" s="1645"/>
    </row>
    <row r="1012" spans="1:16" ht="15" x14ac:dyDescent="0.25">
      <c r="A1012" s="611">
        <v>4</v>
      </c>
      <c r="C1012" s="1640" t="s">
        <v>4806</v>
      </c>
      <c r="D1012" s="1641"/>
      <c r="E1012" s="1642"/>
      <c r="F1012" s="1653"/>
      <c r="G1012" s="1692"/>
      <c r="H1012" s="1653"/>
      <c r="I1012" s="1692"/>
      <c r="J1012" s="1653"/>
      <c r="K1012" s="1692"/>
      <c r="L1012" s="642" t="s">
        <v>3323</v>
      </c>
      <c r="M1012" s="642" t="s">
        <v>3323</v>
      </c>
      <c r="N1012" s="1654">
        <v>1</v>
      </c>
      <c r="O1012" s="1691" t="s">
        <v>4807</v>
      </c>
      <c r="P1012" s="1643" t="s">
        <v>7722</v>
      </c>
    </row>
    <row r="1013" spans="1:16" ht="15" x14ac:dyDescent="0.25">
      <c r="A1013" s="611">
        <v>5</v>
      </c>
      <c r="C1013" s="1640" t="s">
        <v>4808</v>
      </c>
      <c r="D1013" s="1641"/>
      <c r="E1013" s="1642"/>
      <c r="F1013" s="1653"/>
      <c r="G1013" s="1692"/>
      <c r="H1013" s="1653"/>
      <c r="I1013" s="1692"/>
      <c r="J1013" s="1653"/>
      <c r="K1013" s="1692"/>
      <c r="L1013" s="646" t="s">
        <v>3323</v>
      </c>
      <c r="M1013" s="646" t="s">
        <v>3323</v>
      </c>
      <c r="N1013" s="1652">
        <v>2</v>
      </c>
      <c r="O1013" s="1693" t="s">
        <v>4809</v>
      </c>
      <c r="P1013" s="1645" t="s">
        <v>7722</v>
      </c>
    </row>
    <row r="1014" spans="1:16" ht="15" x14ac:dyDescent="0.25">
      <c r="A1014" s="611">
        <v>5</v>
      </c>
      <c r="C1014" s="1640" t="s">
        <v>4810</v>
      </c>
      <c r="D1014" s="1641"/>
      <c r="E1014" s="1642"/>
      <c r="F1014" s="1653"/>
      <c r="G1014" s="1692"/>
      <c r="H1014" s="1653"/>
      <c r="I1014" s="1692"/>
      <c r="J1014" s="1652">
        <v>20</v>
      </c>
      <c r="K1014" s="1706" t="s">
        <v>4811</v>
      </c>
      <c r="L1014" s="646"/>
      <c r="M1014" s="646" t="s">
        <v>3323</v>
      </c>
      <c r="N1014" s="1652"/>
      <c r="O1014" s="1706"/>
      <c r="P1014" s="1651"/>
    </row>
    <row r="1015" spans="1:16" ht="15" x14ac:dyDescent="0.25">
      <c r="A1015" s="611">
        <v>4</v>
      </c>
      <c r="C1015" s="1640" t="s">
        <v>4812</v>
      </c>
      <c r="D1015" s="1641"/>
      <c r="E1015" s="1642"/>
      <c r="F1015" s="1653"/>
      <c r="G1015" s="1692"/>
      <c r="H1015" s="1653"/>
      <c r="I1015" s="1692"/>
      <c r="J1015" s="1653"/>
      <c r="K1015" s="1707"/>
      <c r="L1015" s="642" t="s">
        <v>3323</v>
      </c>
      <c r="M1015" s="642" t="s">
        <v>3323</v>
      </c>
      <c r="N1015" s="1654">
        <v>1</v>
      </c>
      <c r="O1015" s="1691" t="s">
        <v>4542</v>
      </c>
      <c r="P1015" s="1643" t="s">
        <v>7722</v>
      </c>
    </row>
    <row r="1016" spans="1:16" ht="15" x14ac:dyDescent="0.25">
      <c r="A1016" s="611">
        <v>4</v>
      </c>
      <c r="C1016" s="1640" t="s">
        <v>4813</v>
      </c>
      <c r="D1016" s="1641"/>
      <c r="E1016" s="1642"/>
      <c r="F1016" s="1653"/>
      <c r="G1016" s="1692"/>
      <c r="H1016" s="1653"/>
      <c r="I1016" s="1692"/>
      <c r="J1016" s="1653"/>
      <c r="K1016" s="1707"/>
      <c r="L1016" s="646" t="s">
        <v>3323</v>
      </c>
      <c r="M1016" s="646" t="s">
        <v>3323</v>
      </c>
      <c r="N1016" s="1652">
        <v>2</v>
      </c>
      <c r="O1016" s="1693" t="s">
        <v>4546</v>
      </c>
      <c r="P1016" s="1645" t="s">
        <v>7722</v>
      </c>
    </row>
    <row r="1017" spans="1:16" ht="15" x14ac:dyDescent="0.25">
      <c r="A1017" s="611">
        <v>5</v>
      </c>
      <c r="C1017" s="1640" t="s">
        <v>4814</v>
      </c>
      <c r="D1017" s="1641"/>
      <c r="E1017" s="1642"/>
      <c r="F1017" s="1653"/>
      <c r="G1017" s="1692"/>
      <c r="H1017" s="1653"/>
      <c r="I1017" s="1692"/>
      <c r="J1017" s="1652">
        <v>21</v>
      </c>
      <c r="K1017" s="1706" t="s">
        <v>2313</v>
      </c>
      <c r="L1017" s="646"/>
      <c r="M1017" s="646"/>
      <c r="N1017" s="1652"/>
      <c r="O1017" s="1693"/>
      <c r="P1017" s="1645"/>
    </row>
    <row r="1018" spans="1:16" ht="15" x14ac:dyDescent="0.25">
      <c r="A1018" s="611">
        <v>4</v>
      </c>
      <c r="C1018" s="1640" t="s">
        <v>4815</v>
      </c>
      <c r="D1018" s="1641"/>
      <c r="E1018" s="1642"/>
      <c r="F1018" s="1653"/>
      <c r="G1018" s="1692"/>
      <c r="H1018" s="1653"/>
      <c r="I1018" s="1692"/>
      <c r="J1018" s="1653"/>
      <c r="K1018" s="1707"/>
      <c r="L1018" s="642" t="s">
        <v>3323</v>
      </c>
      <c r="M1018" s="642" t="s">
        <v>3323</v>
      </c>
      <c r="N1018" s="1654" t="s">
        <v>3327</v>
      </c>
      <c r="O1018" s="1691" t="s">
        <v>4550</v>
      </c>
      <c r="P1018" s="1643" t="s">
        <v>7722</v>
      </c>
    </row>
    <row r="1019" spans="1:16" ht="15" x14ac:dyDescent="0.25">
      <c r="A1019" s="611">
        <v>5</v>
      </c>
      <c r="C1019" s="1640" t="s">
        <v>4816</v>
      </c>
      <c r="D1019" s="1641"/>
      <c r="E1019" s="1642"/>
      <c r="F1019" s="1653"/>
      <c r="G1019" s="1692"/>
      <c r="H1019" s="1653"/>
      <c r="I1019" s="1692"/>
      <c r="J1019" s="1652">
        <v>22</v>
      </c>
      <c r="K1019" s="1706" t="s">
        <v>2355</v>
      </c>
      <c r="L1019" s="646" t="s">
        <v>3323</v>
      </c>
      <c r="M1019" s="646" t="s">
        <v>3323</v>
      </c>
      <c r="N1019" s="1652"/>
      <c r="O1019" s="1693"/>
      <c r="P1019" s="1645" t="s">
        <v>7722</v>
      </c>
    </row>
    <row r="1020" spans="1:16" ht="15" x14ac:dyDescent="0.25">
      <c r="A1020" s="611">
        <v>5</v>
      </c>
      <c r="C1020" s="1640" t="s">
        <v>4817</v>
      </c>
      <c r="D1020" s="1641"/>
      <c r="E1020" s="1642"/>
      <c r="F1020" s="1653"/>
      <c r="G1020" s="1692"/>
      <c r="H1020" s="1653"/>
      <c r="I1020" s="1692"/>
      <c r="J1020" s="1652">
        <v>23</v>
      </c>
      <c r="K1020" s="1706" t="s">
        <v>2356</v>
      </c>
      <c r="L1020" s="646" t="s">
        <v>3323</v>
      </c>
      <c r="M1020" s="646" t="s">
        <v>3323</v>
      </c>
      <c r="N1020" s="1652"/>
      <c r="O1020" s="1693"/>
      <c r="P1020" s="1645" t="s">
        <v>7722</v>
      </c>
    </row>
    <row r="1021" spans="1:16" ht="15" x14ac:dyDescent="0.25">
      <c r="A1021" s="611">
        <v>4</v>
      </c>
      <c r="C1021" s="1640" t="s">
        <v>4818</v>
      </c>
      <c r="D1021" s="1641"/>
      <c r="E1021" s="1642"/>
      <c r="F1021" s="1653"/>
      <c r="G1021" s="1692"/>
      <c r="H1021" s="1653"/>
      <c r="I1021" s="1692"/>
      <c r="J1021" s="1652">
        <v>24</v>
      </c>
      <c r="K1021" s="1693" t="s">
        <v>4819</v>
      </c>
      <c r="L1021" s="646"/>
      <c r="M1021" s="646"/>
      <c r="N1021" s="1652"/>
      <c r="O1021" s="1693"/>
      <c r="P1021" s="1645"/>
    </row>
    <row r="1022" spans="1:16" ht="15" x14ac:dyDescent="0.25">
      <c r="A1022" s="611">
        <v>5</v>
      </c>
      <c r="C1022" s="1640" t="s">
        <v>4820</v>
      </c>
      <c r="D1022" s="1641"/>
      <c r="E1022" s="1642"/>
      <c r="F1022" s="1653"/>
      <c r="G1022" s="1692"/>
      <c r="H1022" s="1653"/>
      <c r="I1022" s="1692"/>
      <c r="J1022" s="1653"/>
      <c r="K1022" s="1692"/>
      <c r="L1022" s="642" t="s">
        <v>3323</v>
      </c>
      <c r="M1022" s="642" t="s">
        <v>3323</v>
      </c>
      <c r="N1022" s="1654">
        <v>1</v>
      </c>
      <c r="O1022" s="1705" t="s">
        <v>4821</v>
      </c>
      <c r="P1022" s="1657" t="s">
        <v>7722</v>
      </c>
    </row>
    <row r="1023" spans="1:16" ht="15" x14ac:dyDescent="0.25">
      <c r="A1023" s="611">
        <v>5</v>
      </c>
      <c r="C1023" s="1640" t="s">
        <v>4822</v>
      </c>
      <c r="D1023" s="1641"/>
      <c r="E1023" s="1642"/>
      <c r="F1023" s="1653"/>
      <c r="G1023" s="1692"/>
      <c r="H1023" s="1653"/>
      <c r="I1023" s="1692"/>
      <c r="J1023" s="1653"/>
      <c r="K1023" s="1692"/>
      <c r="L1023" s="646" t="s">
        <v>3323</v>
      </c>
      <c r="M1023" s="646" t="s">
        <v>3323</v>
      </c>
      <c r="N1023" s="1652">
        <v>2</v>
      </c>
      <c r="O1023" s="1706" t="s">
        <v>4823</v>
      </c>
      <c r="P1023" s="1645" t="s">
        <v>7722</v>
      </c>
    </row>
    <row r="1024" spans="1:16" ht="15" x14ac:dyDescent="0.25">
      <c r="A1024" s="611">
        <v>4</v>
      </c>
      <c r="C1024" s="1640" t="s">
        <v>4824</v>
      </c>
      <c r="D1024" s="1641"/>
      <c r="E1024" s="1642"/>
      <c r="F1024" s="1653"/>
      <c r="G1024" s="1692"/>
      <c r="H1024" s="1653"/>
      <c r="I1024" s="1692"/>
      <c r="J1024" s="1653"/>
      <c r="K1024" s="1692"/>
      <c r="L1024" s="646" t="s">
        <v>3323</v>
      </c>
      <c r="M1024" s="646" t="s">
        <v>3323</v>
      </c>
      <c r="N1024" s="1652">
        <v>3</v>
      </c>
      <c r="O1024" s="1706" t="s">
        <v>4825</v>
      </c>
      <c r="P1024" s="1645" t="s">
        <v>7722</v>
      </c>
    </row>
    <row r="1025" spans="1:16" ht="15" x14ac:dyDescent="0.25">
      <c r="A1025" s="611">
        <v>5</v>
      </c>
      <c r="C1025" s="1640" t="s">
        <v>4826</v>
      </c>
      <c r="D1025" s="1641"/>
      <c r="E1025" s="1642"/>
      <c r="F1025" s="1653"/>
      <c r="G1025" s="1692"/>
      <c r="H1025" s="1653"/>
      <c r="I1025" s="1692"/>
      <c r="J1025" s="1653"/>
      <c r="K1025" s="1692"/>
      <c r="L1025" s="646" t="s">
        <v>3323</v>
      </c>
      <c r="M1025" s="646" t="s">
        <v>3323</v>
      </c>
      <c r="N1025" s="1652">
        <v>4</v>
      </c>
      <c r="O1025" s="1706" t="s">
        <v>4827</v>
      </c>
      <c r="P1025" s="1645" t="s">
        <v>7722</v>
      </c>
    </row>
    <row r="1026" spans="1:16" ht="15" x14ac:dyDescent="0.25">
      <c r="A1026" s="611">
        <v>4</v>
      </c>
      <c r="C1026" s="1640" t="s">
        <v>4828</v>
      </c>
      <c r="D1026" s="1641"/>
      <c r="E1026" s="1642"/>
      <c r="F1026" s="1653"/>
      <c r="G1026" s="1692"/>
      <c r="H1026" s="1653"/>
      <c r="I1026" s="1692"/>
      <c r="J1026" s="1652">
        <v>25</v>
      </c>
      <c r="K1026" s="1706" t="s">
        <v>4829</v>
      </c>
      <c r="L1026" s="646" t="s">
        <v>3323</v>
      </c>
      <c r="M1026" s="646" t="s">
        <v>3323</v>
      </c>
      <c r="N1026" s="1652"/>
      <c r="O1026" s="1693"/>
      <c r="P1026" s="1645" t="s">
        <v>7722</v>
      </c>
    </row>
    <row r="1027" spans="1:16" ht="15" x14ac:dyDescent="0.25">
      <c r="A1027" s="611">
        <v>4</v>
      </c>
      <c r="C1027" s="1640" t="s">
        <v>4830</v>
      </c>
      <c r="D1027" s="1641"/>
      <c r="E1027" s="1642"/>
      <c r="F1027" s="1653"/>
      <c r="G1027" s="1692"/>
      <c r="H1027" s="1653"/>
      <c r="I1027" s="1692"/>
      <c r="J1027" s="1652">
        <v>26</v>
      </c>
      <c r="K1027" s="1706" t="s">
        <v>4831</v>
      </c>
      <c r="L1027" s="646" t="s">
        <v>3323</v>
      </c>
      <c r="M1027" s="646" t="s">
        <v>3323</v>
      </c>
      <c r="N1027" s="1652"/>
      <c r="O1027" s="1693"/>
      <c r="P1027" s="1645" t="s">
        <v>7722</v>
      </c>
    </row>
    <row r="1028" spans="1:16" ht="15" x14ac:dyDescent="0.25">
      <c r="A1028" s="611">
        <v>4</v>
      </c>
      <c r="C1028" s="1640" t="s">
        <v>4832</v>
      </c>
      <c r="D1028" s="1641"/>
      <c r="E1028" s="1642"/>
      <c r="F1028" s="1653"/>
      <c r="G1028" s="1692"/>
      <c r="H1028" s="1653"/>
      <c r="I1028" s="1692"/>
      <c r="J1028" s="1652">
        <v>28</v>
      </c>
      <c r="K1028" s="1693" t="s">
        <v>4833</v>
      </c>
      <c r="L1028" s="646" t="s">
        <v>3323</v>
      </c>
      <c r="M1028" s="646" t="s">
        <v>3323</v>
      </c>
      <c r="N1028" s="1652"/>
      <c r="O1028" s="1693"/>
      <c r="P1028" s="1645" t="s">
        <v>7722</v>
      </c>
    </row>
    <row r="1029" spans="1:16" ht="15" x14ac:dyDescent="0.25">
      <c r="A1029" s="611">
        <v>5</v>
      </c>
      <c r="C1029" s="1640" t="s">
        <v>4834</v>
      </c>
      <c r="D1029" s="1641"/>
      <c r="E1029" s="1642"/>
      <c r="F1029" s="1653"/>
      <c r="G1029" s="1692"/>
      <c r="H1029" s="1653"/>
      <c r="I1029" s="1692"/>
      <c r="J1029" s="1652">
        <v>29</v>
      </c>
      <c r="K1029" s="1693" t="s">
        <v>4835</v>
      </c>
      <c r="L1029" s="646" t="s">
        <v>3323</v>
      </c>
      <c r="M1029" s="646" t="s">
        <v>3323</v>
      </c>
      <c r="N1029" s="1652"/>
      <c r="O1029" s="1693"/>
      <c r="P1029" s="1645" t="s">
        <v>7722</v>
      </c>
    </row>
    <row r="1030" spans="1:16" ht="15" x14ac:dyDescent="0.25">
      <c r="A1030" s="611">
        <v>5</v>
      </c>
      <c r="C1030" s="1640" t="s">
        <v>4836</v>
      </c>
      <c r="D1030" s="1641"/>
      <c r="E1030" s="1642"/>
      <c r="F1030" s="1653"/>
      <c r="G1030" s="1692"/>
      <c r="H1030" s="1653"/>
      <c r="I1030" s="1692"/>
      <c r="J1030" s="1652">
        <v>30</v>
      </c>
      <c r="K1030" s="1693" t="s">
        <v>4555</v>
      </c>
      <c r="L1030" s="646"/>
      <c r="M1030" s="646"/>
      <c r="N1030" s="1652"/>
      <c r="O1030" s="1693"/>
      <c r="P1030" s="1645"/>
    </row>
    <row r="1031" spans="1:16" ht="15" x14ac:dyDescent="0.25">
      <c r="A1031" s="611">
        <v>5</v>
      </c>
      <c r="C1031" s="1640" t="s">
        <v>4837</v>
      </c>
      <c r="D1031" s="1641"/>
      <c r="E1031" s="1642"/>
      <c r="F1031" s="1653"/>
      <c r="G1031" s="1692"/>
      <c r="H1031" s="1653"/>
      <c r="I1031" s="1692"/>
      <c r="J1031" s="1653"/>
      <c r="K1031" s="1692"/>
      <c r="L1031" s="642" t="s">
        <v>3323</v>
      </c>
      <c r="M1031" s="642" t="s">
        <v>3323</v>
      </c>
      <c r="N1031" s="1654" t="s">
        <v>3327</v>
      </c>
      <c r="O1031" s="1691" t="s">
        <v>4557</v>
      </c>
      <c r="P1031" s="1643" t="s">
        <v>7722</v>
      </c>
    </row>
    <row r="1032" spans="1:16" ht="15" x14ac:dyDescent="0.25">
      <c r="A1032" s="611">
        <v>5</v>
      </c>
      <c r="C1032" s="1640" t="s">
        <v>4838</v>
      </c>
      <c r="D1032" s="1641"/>
      <c r="E1032" s="1642"/>
      <c r="F1032" s="1653"/>
      <c r="G1032" s="1692"/>
      <c r="H1032" s="1653"/>
      <c r="I1032" s="1692"/>
      <c r="J1032" s="1652">
        <v>31</v>
      </c>
      <c r="K1032" s="1693" t="s">
        <v>4559</v>
      </c>
      <c r="L1032" s="646"/>
      <c r="M1032" s="646"/>
      <c r="N1032" s="1652"/>
      <c r="O1032" s="1693"/>
      <c r="P1032" s="1645"/>
    </row>
    <row r="1033" spans="1:16" ht="15" x14ac:dyDescent="0.25">
      <c r="A1033" s="611">
        <v>4</v>
      </c>
      <c r="C1033" s="1640" t="s">
        <v>4839</v>
      </c>
      <c r="D1033" s="1641"/>
      <c r="E1033" s="1642"/>
      <c r="F1033" s="1653"/>
      <c r="G1033" s="1692"/>
      <c r="H1033" s="1653"/>
      <c r="I1033" s="1692"/>
      <c r="J1033" s="1653"/>
      <c r="K1033" s="1692"/>
      <c r="L1033" s="642" t="s">
        <v>3323</v>
      </c>
      <c r="M1033" s="642" t="s">
        <v>3323</v>
      </c>
      <c r="N1033" s="1654" t="s">
        <v>3327</v>
      </c>
      <c r="O1033" s="1691" t="s">
        <v>4561</v>
      </c>
      <c r="P1033" s="1643" t="s">
        <v>7722</v>
      </c>
    </row>
    <row r="1034" spans="1:16" ht="15" x14ac:dyDescent="0.25">
      <c r="A1034" s="611">
        <v>4</v>
      </c>
      <c r="C1034" s="1640" t="s">
        <v>4840</v>
      </c>
      <c r="D1034" s="1641"/>
      <c r="E1034" s="1642"/>
      <c r="F1034" s="1653"/>
      <c r="G1034" s="1692"/>
      <c r="H1034" s="1653"/>
      <c r="I1034" s="1692"/>
      <c r="J1034" s="1652">
        <v>32</v>
      </c>
      <c r="K1034" s="1693" t="s">
        <v>4841</v>
      </c>
      <c r="L1034" s="646" t="s">
        <v>3323</v>
      </c>
      <c r="M1034" s="646" t="s">
        <v>3323</v>
      </c>
      <c r="N1034" s="1652"/>
      <c r="O1034" s="1693"/>
      <c r="P1034" s="1645" t="s">
        <v>7722</v>
      </c>
    </row>
    <row r="1035" spans="1:16" ht="15" x14ac:dyDescent="0.25">
      <c r="A1035" s="611">
        <v>4</v>
      </c>
      <c r="C1035" s="1640" t="s">
        <v>4842</v>
      </c>
      <c r="D1035" s="1641"/>
      <c r="E1035" s="1642"/>
      <c r="F1035" s="1653"/>
      <c r="G1035" s="1692"/>
      <c r="H1035" s="1653"/>
      <c r="I1035" s="1692"/>
      <c r="J1035" s="1652">
        <v>33</v>
      </c>
      <c r="K1035" s="1693" t="s">
        <v>4531</v>
      </c>
      <c r="L1035" s="646"/>
      <c r="M1035" s="646"/>
      <c r="N1035" s="1652"/>
      <c r="O1035" s="1693"/>
      <c r="P1035" s="1645"/>
    </row>
    <row r="1036" spans="1:16" ht="15" x14ac:dyDescent="0.25">
      <c r="A1036" s="611">
        <v>4</v>
      </c>
      <c r="C1036" s="1640" t="s">
        <v>4843</v>
      </c>
      <c r="D1036" s="1641"/>
      <c r="E1036" s="1642"/>
      <c r="F1036" s="1653"/>
      <c r="G1036" s="1692"/>
      <c r="H1036" s="1653"/>
      <c r="I1036" s="1692"/>
      <c r="J1036" s="1653"/>
      <c r="K1036" s="1692"/>
      <c r="L1036" s="642" t="s">
        <v>3323</v>
      </c>
      <c r="M1036" s="642" t="s">
        <v>3323</v>
      </c>
      <c r="N1036" s="1654" t="s">
        <v>3327</v>
      </c>
      <c r="O1036" s="1691" t="s">
        <v>4424</v>
      </c>
      <c r="P1036" s="1643" t="s">
        <v>7722</v>
      </c>
    </row>
    <row r="1037" spans="1:16" ht="15" x14ac:dyDescent="0.25">
      <c r="A1037" s="611">
        <v>4</v>
      </c>
      <c r="C1037" s="1640" t="s">
        <v>4844</v>
      </c>
      <c r="D1037" s="1641"/>
      <c r="E1037" s="1642"/>
      <c r="F1037" s="1653"/>
      <c r="G1037" s="1692"/>
      <c r="H1037" s="1653"/>
      <c r="I1037" s="1692"/>
      <c r="J1037" s="1652">
        <v>34</v>
      </c>
      <c r="K1037" s="1693" t="s">
        <v>7703</v>
      </c>
      <c r="L1037" s="646" t="s">
        <v>3323</v>
      </c>
      <c r="M1037" s="646" t="s">
        <v>3323</v>
      </c>
      <c r="N1037" s="1652"/>
      <c r="O1037" s="1693"/>
      <c r="P1037" s="1645" t="s">
        <v>7722</v>
      </c>
    </row>
    <row r="1038" spans="1:16" ht="15" x14ac:dyDescent="0.25">
      <c r="A1038" s="611">
        <v>5</v>
      </c>
      <c r="C1038" s="1640" t="s">
        <v>7994</v>
      </c>
      <c r="D1038" s="1641"/>
      <c r="E1038" s="1642"/>
      <c r="F1038" s="1653"/>
      <c r="G1038" s="1692"/>
      <c r="H1038" s="1653"/>
      <c r="I1038" s="1692"/>
      <c r="J1038" s="1652">
        <v>35</v>
      </c>
      <c r="K1038" s="1708" t="s">
        <v>7995</v>
      </c>
      <c r="L1038" s="646" t="s">
        <v>3323</v>
      </c>
      <c r="M1038" s="646" t="s">
        <v>3323</v>
      </c>
      <c r="N1038" s="1652"/>
      <c r="O1038" s="1693"/>
      <c r="P1038" s="1645" t="s">
        <v>7722</v>
      </c>
    </row>
    <row r="1039" spans="1:16" ht="15" x14ac:dyDescent="0.25">
      <c r="A1039" s="611">
        <v>4</v>
      </c>
      <c r="C1039" s="1640" t="s">
        <v>4845</v>
      </c>
      <c r="D1039" s="1641"/>
      <c r="E1039" s="1644"/>
      <c r="F1039" s="1652">
        <v>6</v>
      </c>
      <c r="G1039" s="1693" t="s">
        <v>4846</v>
      </c>
      <c r="H1039" s="1652"/>
      <c r="I1039" s="1693"/>
      <c r="J1039" s="1652"/>
      <c r="K1039" s="1693"/>
      <c r="L1039" s="646"/>
      <c r="M1039" s="646"/>
      <c r="N1039" s="1652"/>
      <c r="O1039" s="1693"/>
      <c r="P1039" s="1645"/>
    </row>
    <row r="1040" spans="1:16" ht="15" x14ac:dyDescent="0.25">
      <c r="A1040" s="611">
        <v>5</v>
      </c>
      <c r="C1040" s="1640" t="s">
        <v>4847</v>
      </c>
      <c r="D1040" s="1641"/>
      <c r="E1040" s="1642"/>
      <c r="F1040" s="1653"/>
      <c r="G1040" s="1692"/>
      <c r="H1040" s="1654">
        <v>1</v>
      </c>
      <c r="I1040" s="1691" t="s">
        <v>4848</v>
      </c>
      <c r="J1040" s="1654"/>
      <c r="K1040" s="1691"/>
      <c r="L1040" s="642"/>
      <c r="M1040" s="642"/>
      <c r="N1040" s="1654"/>
      <c r="O1040" s="1691"/>
      <c r="P1040" s="1643"/>
    </row>
    <row r="1041" spans="1:16" ht="15" x14ac:dyDescent="0.25">
      <c r="A1041" s="611">
        <v>4</v>
      </c>
      <c r="C1041" s="1640" t="s">
        <v>4849</v>
      </c>
      <c r="D1041" s="1641"/>
      <c r="E1041" s="1642"/>
      <c r="F1041" s="1653"/>
      <c r="G1041" s="1692"/>
      <c r="H1041" s="1653"/>
      <c r="I1041" s="1692"/>
      <c r="J1041" s="1654">
        <v>1</v>
      </c>
      <c r="K1041" s="1691" t="s">
        <v>4517</v>
      </c>
      <c r="L1041" s="642"/>
      <c r="M1041" s="642"/>
      <c r="N1041" s="1654"/>
      <c r="O1041" s="1691"/>
      <c r="P1041" s="1643"/>
    </row>
    <row r="1042" spans="1:16" ht="15" x14ac:dyDescent="0.25">
      <c r="A1042" s="611">
        <v>4</v>
      </c>
      <c r="C1042" s="1640" t="s">
        <v>8081</v>
      </c>
      <c r="D1042" s="1641"/>
      <c r="E1042" s="1642"/>
      <c r="F1042" s="1653"/>
      <c r="G1042" s="1692"/>
      <c r="H1042" s="1653"/>
      <c r="I1042" s="1692"/>
      <c r="J1042" s="1653"/>
      <c r="K1042" s="1692"/>
      <c r="L1042" s="642" t="s">
        <v>3377</v>
      </c>
      <c r="M1042" s="642" t="s">
        <v>3378</v>
      </c>
      <c r="N1042" s="1654" t="s">
        <v>3327</v>
      </c>
      <c r="O1042" s="1705" t="s">
        <v>8100</v>
      </c>
      <c r="P1042" s="1650" t="s">
        <v>7722</v>
      </c>
    </row>
    <row r="1043" spans="1:16" ht="15" x14ac:dyDescent="0.25">
      <c r="A1043" s="611">
        <v>5</v>
      </c>
      <c r="C1043" s="1640" t="s">
        <v>4850</v>
      </c>
      <c r="D1043" s="1641"/>
      <c r="E1043" s="1642"/>
      <c r="F1043" s="1653"/>
      <c r="G1043" s="1692"/>
      <c r="H1043" s="1653"/>
      <c r="I1043" s="1692"/>
      <c r="J1043" s="1652">
        <v>2</v>
      </c>
      <c r="K1043" s="1693" t="s">
        <v>4851</v>
      </c>
      <c r="L1043" s="646" t="s">
        <v>3323</v>
      </c>
      <c r="M1043" s="646" t="s">
        <v>3323</v>
      </c>
      <c r="N1043" s="1652"/>
      <c r="O1043" s="1693"/>
      <c r="P1043" s="1645" t="s">
        <v>7722</v>
      </c>
    </row>
    <row r="1044" spans="1:16" ht="15" x14ac:dyDescent="0.25">
      <c r="A1044" s="611">
        <v>4</v>
      </c>
      <c r="C1044" s="1640" t="s">
        <v>4852</v>
      </c>
      <c r="D1044" s="1641"/>
      <c r="E1044" s="1642"/>
      <c r="F1044" s="1653"/>
      <c r="G1044" s="1692"/>
      <c r="H1044" s="1653"/>
      <c r="I1044" s="1692"/>
      <c r="J1044" s="1652">
        <v>3</v>
      </c>
      <c r="K1044" s="1706" t="s">
        <v>4853</v>
      </c>
      <c r="L1044" s="646"/>
      <c r="M1044" s="646"/>
      <c r="N1044" s="1652"/>
      <c r="O1044" s="1693"/>
      <c r="P1044" s="1645"/>
    </row>
    <row r="1045" spans="1:16" ht="15" x14ac:dyDescent="0.25">
      <c r="A1045" s="611">
        <v>4</v>
      </c>
      <c r="C1045" s="1640" t="s">
        <v>4854</v>
      </c>
      <c r="D1045" s="1641"/>
      <c r="E1045" s="1642"/>
      <c r="F1045" s="1653"/>
      <c r="G1045" s="1692"/>
      <c r="H1045" s="1653"/>
      <c r="I1045" s="1692"/>
      <c r="J1045" s="1653"/>
      <c r="K1045" s="1692"/>
      <c r="L1045" s="642" t="s">
        <v>3377</v>
      </c>
      <c r="M1045" s="642" t="s">
        <v>3323</v>
      </c>
      <c r="N1045" s="1654">
        <v>1</v>
      </c>
      <c r="O1045" s="1691" t="s">
        <v>4855</v>
      </c>
      <c r="P1045" s="1643" t="s">
        <v>7722</v>
      </c>
    </row>
    <row r="1046" spans="1:16" ht="15" x14ac:dyDescent="0.25">
      <c r="A1046" s="611">
        <v>2</v>
      </c>
      <c r="C1046" s="1640" t="s">
        <v>4856</v>
      </c>
      <c r="D1046" s="1641"/>
      <c r="E1046" s="1642"/>
      <c r="F1046" s="1653"/>
      <c r="G1046" s="1692"/>
      <c r="H1046" s="1653"/>
      <c r="I1046" s="1692"/>
      <c r="J1046" s="1653"/>
      <c r="K1046" s="1692"/>
      <c r="L1046" s="646" t="s">
        <v>3377</v>
      </c>
      <c r="M1046" s="646" t="s">
        <v>3323</v>
      </c>
      <c r="N1046" s="1652">
        <v>2</v>
      </c>
      <c r="O1046" s="1693" t="s">
        <v>4857</v>
      </c>
      <c r="P1046" s="1645" t="s">
        <v>7722</v>
      </c>
    </row>
    <row r="1047" spans="1:16" ht="15" x14ac:dyDescent="0.25">
      <c r="A1047" s="611">
        <v>3</v>
      </c>
      <c r="C1047" s="1640" t="s">
        <v>4858</v>
      </c>
      <c r="D1047" s="1641"/>
      <c r="E1047" s="1642"/>
      <c r="F1047" s="1653"/>
      <c r="G1047" s="1692"/>
      <c r="H1047" s="1653"/>
      <c r="I1047" s="1692"/>
      <c r="J1047" s="1653"/>
      <c r="K1047" s="1692"/>
      <c r="L1047" s="646" t="s">
        <v>3377</v>
      </c>
      <c r="M1047" s="646" t="s">
        <v>3323</v>
      </c>
      <c r="N1047" s="1652">
        <v>3</v>
      </c>
      <c r="O1047" s="1693" t="s">
        <v>4859</v>
      </c>
      <c r="P1047" s="1645" t="s">
        <v>7722</v>
      </c>
    </row>
    <row r="1048" spans="1:16" ht="15" x14ac:dyDescent="0.25">
      <c r="A1048" s="611">
        <v>4</v>
      </c>
      <c r="C1048" s="1640" t="s">
        <v>4860</v>
      </c>
      <c r="D1048" s="1641"/>
      <c r="E1048" s="1642"/>
      <c r="F1048" s="1653"/>
      <c r="G1048" s="1692"/>
      <c r="H1048" s="1653"/>
      <c r="I1048" s="1692"/>
      <c r="J1048" s="1653"/>
      <c r="K1048" s="1692"/>
      <c r="L1048" s="646" t="s">
        <v>3323</v>
      </c>
      <c r="M1048" s="646" t="s">
        <v>3323</v>
      </c>
      <c r="N1048" s="1652">
        <v>4</v>
      </c>
      <c r="O1048" s="1693" t="s">
        <v>4861</v>
      </c>
      <c r="P1048" s="1645" t="s">
        <v>7722</v>
      </c>
    </row>
    <row r="1049" spans="1:16" ht="15" x14ac:dyDescent="0.25">
      <c r="A1049" s="611">
        <v>5</v>
      </c>
      <c r="C1049" s="1640" t="s">
        <v>4862</v>
      </c>
      <c r="D1049" s="1641"/>
      <c r="E1049" s="1642"/>
      <c r="F1049" s="1653"/>
      <c r="G1049" s="1692"/>
      <c r="H1049" s="1653"/>
      <c r="I1049" s="1692"/>
      <c r="J1049" s="1653"/>
      <c r="K1049" s="1692"/>
      <c r="L1049" s="646" t="s">
        <v>3323</v>
      </c>
      <c r="M1049" s="646" t="s">
        <v>3323</v>
      </c>
      <c r="N1049" s="1652">
        <v>5</v>
      </c>
      <c r="O1049" s="1693" t="s">
        <v>4863</v>
      </c>
      <c r="P1049" s="1645" t="s">
        <v>7722</v>
      </c>
    </row>
    <row r="1050" spans="1:16" ht="15" x14ac:dyDescent="0.25">
      <c r="A1050" s="611">
        <v>5</v>
      </c>
      <c r="C1050" s="1640" t="s">
        <v>4864</v>
      </c>
      <c r="D1050" s="1641"/>
      <c r="E1050" s="1642"/>
      <c r="F1050" s="1653"/>
      <c r="G1050" s="1692"/>
      <c r="H1050" s="1653"/>
      <c r="I1050" s="1692"/>
      <c r="J1050" s="1653"/>
      <c r="K1050" s="1692"/>
      <c r="L1050" s="646" t="s">
        <v>3323</v>
      </c>
      <c r="M1050" s="646" t="s">
        <v>3323</v>
      </c>
      <c r="N1050" s="1652">
        <v>6</v>
      </c>
      <c r="O1050" s="1693" t="s">
        <v>4865</v>
      </c>
      <c r="P1050" s="1645" t="s">
        <v>7722</v>
      </c>
    </row>
    <row r="1051" spans="1:16" ht="15" x14ac:dyDescent="0.25">
      <c r="A1051" s="611">
        <v>5</v>
      </c>
      <c r="C1051" s="1640" t="s">
        <v>4866</v>
      </c>
      <c r="D1051" s="1641"/>
      <c r="E1051" s="1642"/>
      <c r="F1051" s="1653"/>
      <c r="G1051" s="1692"/>
      <c r="H1051" s="1653"/>
      <c r="I1051" s="1692"/>
      <c r="J1051" s="1652">
        <v>4</v>
      </c>
      <c r="K1051" s="1693" t="s">
        <v>4867</v>
      </c>
      <c r="L1051" s="646"/>
      <c r="M1051" s="646"/>
      <c r="N1051" s="1652"/>
      <c r="O1051" s="1693"/>
      <c r="P1051" s="1645"/>
    </row>
    <row r="1052" spans="1:16" ht="15" x14ac:dyDescent="0.25">
      <c r="A1052" s="611">
        <v>5</v>
      </c>
      <c r="C1052" s="1640" t="s">
        <v>4868</v>
      </c>
      <c r="D1052" s="1641"/>
      <c r="E1052" s="1642"/>
      <c r="F1052" s="1653"/>
      <c r="G1052" s="1692"/>
      <c r="H1052" s="1653"/>
      <c r="I1052" s="1692"/>
      <c r="J1052" s="1653"/>
      <c r="K1052" s="1692"/>
      <c r="L1052" s="642" t="s">
        <v>3377</v>
      </c>
      <c r="M1052" s="642" t="s">
        <v>3378</v>
      </c>
      <c r="N1052" s="1654">
        <v>1</v>
      </c>
      <c r="O1052" s="1705" t="s">
        <v>4869</v>
      </c>
      <c r="P1052" s="1650" t="s">
        <v>7722</v>
      </c>
    </row>
    <row r="1053" spans="1:16" ht="15" x14ac:dyDescent="0.25">
      <c r="A1053" s="611">
        <v>4</v>
      </c>
      <c r="C1053" s="1640" t="s">
        <v>4870</v>
      </c>
      <c r="D1053" s="1641"/>
      <c r="E1053" s="1642"/>
      <c r="F1053" s="1653"/>
      <c r="G1053" s="1692"/>
      <c r="H1053" s="1653"/>
      <c r="I1053" s="1692"/>
      <c r="J1053" s="1653"/>
      <c r="K1053" s="1692"/>
      <c r="L1053" s="646" t="s">
        <v>3377</v>
      </c>
      <c r="M1053" s="646" t="s">
        <v>3378</v>
      </c>
      <c r="N1053" s="1652">
        <v>2</v>
      </c>
      <c r="O1053" s="1706" t="s">
        <v>4871</v>
      </c>
      <c r="P1053" s="1651" t="s">
        <v>7722</v>
      </c>
    </row>
    <row r="1054" spans="1:16" ht="15" x14ac:dyDescent="0.25">
      <c r="A1054" s="611">
        <v>4</v>
      </c>
      <c r="C1054" s="1640" t="s">
        <v>4872</v>
      </c>
      <c r="D1054" s="1641"/>
      <c r="E1054" s="1642"/>
      <c r="F1054" s="1653"/>
      <c r="G1054" s="1692"/>
      <c r="H1054" s="1653"/>
      <c r="I1054" s="1692"/>
      <c r="J1054" s="1652">
        <v>5</v>
      </c>
      <c r="K1054" s="1693" t="s">
        <v>4873</v>
      </c>
      <c r="L1054" s="646" t="s">
        <v>3377</v>
      </c>
      <c r="M1054" s="646" t="s">
        <v>3378</v>
      </c>
      <c r="N1054" s="1652"/>
      <c r="O1054" s="1693"/>
      <c r="P1054" s="1645" t="s">
        <v>7722</v>
      </c>
    </row>
    <row r="1055" spans="1:16" ht="15" x14ac:dyDescent="0.25">
      <c r="A1055" s="611">
        <v>5</v>
      </c>
      <c r="C1055" s="1640" t="s">
        <v>4874</v>
      </c>
      <c r="D1055" s="1641"/>
      <c r="E1055" s="1642"/>
      <c r="F1055" s="1653"/>
      <c r="G1055" s="1692"/>
      <c r="H1055" s="1653"/>
      <c r="I1055" s="1692"/>
      <c r="J1055" s="1652">
        <v>6</v>
      </c>
      <c r="K1055" s="1693" t="s">
        <v>2367</v>
      </c>
      <c r="L1055" s="646" t="s">
        <v>3377</v>
      </c>
      <c r="M1055" s="646" t="s">
        <v>3378</v>
      </c>
      <c r="N1055" s="1652"/>
      <c r="O1055" s="1693"/>
      <c r="P1055" s="1645" t="s">
        <v>7722</v>
      </c>
    </row>
    <row r="1056" spans="1:16" ht="15" x14ac:dyDescent="0.25">
      <c r="A1056" s="611">
        <v>5</v>
      </c>
      <c r="C1056" s="1640" t="s">
        <v>4875</v>
      </c>
      <c r="D1056" s="1641"/>
      <c r="E1056" s="1642"/>
      <c r="F1056" s="1653"/>
      <c r="G1056" s="1692"/>
      <c r="H1056" s="1653"/>
      <c r="I1056" s="1692"/>
      <c r="J1056" s="1652">
        <v>7</v>
      </c>
      <c r="K1056" s="1693" t="s">
        <v>2368</v>
      </c>
      <c r="L1056" s="646" t="s">
        <v>3377</v>
      </c>
      <c r="M1056" s="646" t="s">
        <v>3378</v>
      </c>
      <c r="N1056" s="1652"/>
      <c r="O1056" s="1693"/>
      <c r="P1056" s="1645" t="s">
        <v>7722</v>
      </c>
    </row>
    <row r="1057" spans="1:16" ht="15" x14ac:dyDescent="0.25">
      <c r="A1057" s="611">
        <v>5</v>
      </c>
      <c r="C1057" s="1640" t="s">
        <v>4876</v>
      </c>
      <c r="D1057" s="1641"/>
      <c r="E1057" s="1642"/>
      <c r="F1057" s="1653"/>
      <c r="G1057" s="1692"/>
      <c r="H1057" s="1653"/>
      <c r="I1057" s="1692"/>
      <c r="J1057" s="1652">
        <v>8</v>
      </c>
      <c r="K1057" s="1706" t="s">
        <v>2369</v>
      </c>
      <c r="L1057" s="646"/>
      <c r="M1057" s="646"/>
      <c r="N1057" s="1652"/>
      <c r="O1057" s="1693"/>
      <c r="P1057" s="1645"/>
    </row>
    <row r="1058" spans="1:16" ht="15" x14ac:dyDescent="0.25">
      <c r="A1058" s="611">
        <v>5</v>
      </c>
      <c r="C1058" s="1640" t="s">
        <v>4877</v>
      </c>
      <c r="D1058" s="1641"/>
      <c r="E1058" s="1642"/>
      <c r="F1058" s="1653"/>
      <c r="G1058" s="1692"/>
      <c r="H1058" s="1653"/>
      <c r="I1058" s="1692"/>
      <c r="J1058" s="1653"/>
      <c r="K1058" s="1692"/>
      <c r="L1058" s="642" t="s">
        <v>3323</v>
      </c>
      <c r="M1058" s="642" t="s">
        <v>3323</v>
      </c>
      <c r="N1058" s="1654">
        <v>1</v>
      </c>
      <c r="O1058" s="1691" t="s">
        <v>4878</v>
      </c>
      <c r="P1058" s="1643" t="s">
        <v>7722</v>
      </c>
    </row>
    <row r="1059" spans="1:16" ht="15" x14ac:dyDescent="0.25">
      <c r="A1059" s="611">
        <v>5</v>
      </c>
      <c r="C1059" s="1640" t="s">
        <v>4879</v>
      </c>
      <c r="D1059" s="1641"/>
      <c r="E1059" s="1642"/>
      <c r="F1059" s="1653"/>
      <c r="G1059" s="1692"/>
      <c r="H1059" s="1653"/>
      <c r="I1059" s="1692"/>
      <c r="J1059" s="1653"/>
      <c r="K1059" s="1692"/>
      <c r="L1059" s="646" t="s">
        <v>3323</v>
      </c>
      <c r="M1059" s="646" t="s">
        <v>3323</v>
      </c>
      <c r="N1059" s="1652">
        <v>2</v>
      </c>
      <c r="O1059" s="1693" t="s">
        <v>4880</v>
      </c>
      <c r="P1059" s="1645" t="s">
        <v>7722</v>
      </c>
    </row>
    <row r="1060" spans="1:16" ht="15" x14ac:dyDescent="0.25">
      <c r="A1060" s="611">
        <v>5</v>
      </c>
      <c r="C1060" s="1640" t="s">
        <v>4881</v>
      </c>
      <c r="D1060" s="1641"/>
      <c r="E1060" s="1642"/>
      <c r="F1060" s="1653"/>
      <c r="G1060" s="1692"/>
      <c r="H1060" s="1653"/>
      <c r="I1060" s="1692"/>
      <c r="J1060" s="1652">
        <v>9</v>
      </c>
      <c r="K1060" s="1706" t="s">
        <v>2370</v>
      </c>
      <c r="L1060" s="646" t="s">
        <v>3377</v>
      </c>
      <c r="M1060" s="646" t="s">
        <v>3378</v>
      </c>
      <c r="N1060" s="1652"/>
      <c r="O1060" s="1693"/>
      <c r="P1060" s="1645" t="s">
        <v>7722</v>
      </c>
    </row>
    <row r="1061" spans="1:16" ht="15" x14ac:dyDescent="0.25">
      <c r="A1061" s="611">
        <v>4</v>
      </c>
      <c r="C1061" s="1640" t="s">
        <v>4882</v>
      </c>
      <c r="D1061" s="1641"/>
      <c r="E1061" s="1642"/>
      <c r="F1061" s="1653"/>
      <c r="G1061" s="1692"/>
      <c r="H1061" s="1653"/>
      <c r="I1061" s="1692"/>
      <c r="J1061" s="1652">
        <v>10</v>
      </c>
      <c r="K1061" s="1706" t="s">
        <v>2371</v>
      </c>
      <c r="L1061" s="646" t="s">
        <v>3377</v>
      </c>
      <c r="M1061" s="646" t="s">
        <v>3378</v>
      </c>
      <c r="N1061" s="1652"/>
      <c r="O1061" s="1693"/>
      <c r="P1061" s="1645" t="s">
        <v>7722</v>
      </c>
    </row>
    <row r="1062" spans="1:16" ht="15" x14ac:dyDescent="0.25">
      <c r="A1062" s="611">
        <v>5</v>
      </c>
      <c r="C1062" s="1640" t="s">
        <v>4883</v>
      </c>
      <c r="D1062" s="1641"/>
      <c r="E1062" s="1642"/>
      <c r="F1062" s="1653"/>
      <c r="G1062" s="1692"/>
      <c r="H1062" s="1653"/>
      <c r="I1062" s="1692"/>
      <c r="J1062" s="1652">
        <v>11</v>
      </c>
      <c r="K1062" s="1693" t="s">
        <v>4884</v>
      </c>
      <c r="L1062" s="646" t="s">
        <v>3377</v>
      </c>
      <c r="M1062" s="646" t="s">
        <v>3323</v>
      </c>
      <c r="N1062" s="1652"/>
      <c r="O1062" s="1693"/>
      <c r="P1062" s="1645" t="s">
        <v>7722</v>
      </c>
    </row>
    <row r="1063" spans="1:16" ht="15" x14ac:dyDescent="0.25">
      <c r="A1063" s="611">
        <v>5</v>
      </c>
      <c r="C1063" s="1640" t="s">
        <v>4885</v>
      </c>
      <c r="D1063" s="1641"/>
      <c r="E1063" s="1642"/>
      <c r="F1063" s="1653"/>
      <c r="G1063" s="1692"/>
      <c r="H1063" s="1653"/>
      <c r="I1063" s="1692"/>
      <c r="J1063" s="1652">
        <v>12</v>
      </c>
      <c r="K1063" s="1706" t="s">
        <v>2373</v>
      </c>
      <c r="L1063" s="646" t="s">
        <v>3323</v>
      </c>
      <c r="M1063" s="646" t="s">
        <v>3323</v>
      </c>
      <c r="N1063" s="1652"/>
      <c r="O1063" s="1693"/>
      <c r="P1063" s="1645" t="s">
        <v>7722</v>
      </c>
    </row>
    <row r="1064" spans="1:16" ht="15" x14ac:dyDescent="0.25">
      <c r="A1064" s="611">
        <v>4</v>
      </c>
      <c r="C1064" s="1640" t="s">
        <v>4886</v>
      </c>
      <c r="D1064" s="1641"/>
      <c r="E1064" s="1642"/>
      <c r="F1064" s="1653"/>
      <c r="G1064" s="1692"/>
      <c r="H1064" s="1653"/>
      <c r="I1064" s="1692"/>
      <c r="J1064" s="1652">
        <v>13</v>
      </c>
      <c r="K1064" s="1706" t="s">
        <v>4531</v>
      </c>
      <c r="L1064" s="646"/>
      <c r="M1064" s="646"/>
      <c r="N1064" s="1652"/>
      <c r="O1064" s="1693"/>
      <c r="P1064" s="1645"/>
    </row>
    <row r="1065" spans="1:16" ht="15" x14ac:dyDescent="0.25">
      <c r="A1065" s="611">
        <v>4</v>
      </c>
      <c r="C1065" s="1640" t="s">
        <v>4887</v>
      </c>
      <c r="D1065" s="1641"/>
      <c r="E1065" s="1642"/>
      <c r="F1065" s="1653"/>
      <c r="G1065" s="1692"/>
      <c r="H1065" s="1653"/>
      <c r="I1065" s="1692"/>
      <c r="J1065" s="1653"/>
      <c r="K1065" s="1707"/>
      <c r="L1065" s="642" t="s">
        <v>3323</v>
      </c>
      <c r="M1065" s="642" t="s">
        <v>3323</v>
      </c>
      <c r="N1065" s="1654" t="s">
        <v>3327</v>
      </c>
      <c r="O1065" s="1691" t="s">
        <v>4424</v>
      </c>
      <c r="P1065" s="1643" t="s">
        <v>7722</v>
      </c>
    </row>
    <row r="1066" spans="1:16" ht="15" x14ac:dyDescent="0.25">
      <c r="A1066" s="611">
        <v>4</v>
      </c>
      <c r="C1066" s="1640" t="s">
        <v>4888</v>
      </c>
      <c r="D1066" s="1641"/>
      <c r="E1066" s="1642"/>
      <c r="F1066" s="1653"/>
      <c r="G1066" s="1692"/>
      <c r="H1066" s="1653"/>
      <c r="I1066" s="1692"/>
      <c r="J1066" s="1652">
        <v>14</v>
      </c>
      <c r="K1066" s="1706" t="s">
        <v>2406</v>
      </c>
      <c r="L1066" s="646"/>
      <c r="M1066" s="646"/>
      <c r="N1066" s="1652"/>
      <c r="O1066" s="1693"/>
      <c r="P1066" s="1645"/>
    </row>
    <row r="1067" spans="1:16" ht="15" x14ac:dyDescent="0.25">
      <c r="A1067" s="611">
        <v>4</v>
      </c>
      <c r="C1067" s="1640" t="s">
        <v>4889</v>
      </c>
      <c r="D1067" s="1641"/>
      <c r="E1067" s="1642"/>
      <c r="F1067" s="1653"/>
      <c r="G1067" s="1692"/>
      <c r="H1067" s="1653"/>
      <c r="I1067" s="1692"/>
      <c r="J1067" s="1653"/>
      <c r="K1067" s="1707"/>
      <c r="L1067" s="642" t="s">
        <v>3377</v>
      </c>
      <c r="M1067" s="642" t="s">
        <v>3378</v>
      </c>
      <c r="N1067" s="1654" t="s">
        <v>3327</v>
      </c>
      <c r="O1067" s="1691" t="s">
        <v>4890</v>
      </c>
      <c r="P1067" s="1643" t="s">
        <v>7722</v>
      </c>
    </row>
    <row r="1068" spans="1:16" ht="15" x14ac:dyDescent="0.25">
      <c r="A1068" s="611">
        <v>5</v>
      </c>
      <c r="C1068" s="1640" t="s">
        <v>4891</v>
      </c>
      <c r="D1068" s="1641"/>
      <c r="E1068" s="1642"/>
      <c r="F1068" s="1653"/>
      <c r="G1068" s="1692"/>
      <c r="H1068" s="1653"/>
      <c r="I1068" s="1692"/>
      <c r="J1068" s="1652">
        <v>15</v>
      </c>
      <c r="K1068" s="1693" t="s">
        <v>4892</v>
      </c>
      <c r="L1068" s="646" t="s">
        <v>3323</v>
      </c>
      <c r="M1068" s="646" t="s">
        <v>3323</v>
      </c>
      <c r="N1068" s="1652"/>
      <c r="O1068" s="1693"/>
      <c r="P1068" s="1645" t="s">
        <v>7722</v>
      </c>
    </row>
    <row r="1069" spans="1:16" ht="15" x14ac:dyDescent="0.25">
      <c r="A1069" s="611">
        <v>5</v>
      </c>
      <c r="C1069" s="1640" t="s">
        <v>4893</v>
      </c>
      <c r="D1069" s="1641"/>
      <c r="E1069" s="1642"/>
      <c r="F1069" s="1653"/>
      <c r="G1069" s="1692"/>
      <c r="H1069" s="1653"/>
      <c r="I1069" s="1692"/>
      <c r="J1069" s="1652">
        <v>16</v>
      </c>
      <c r="K1069" s="1693" t="s">
        <v>4676</v>
      </c>
      <c r="L1069" s="646" t="s">
        <v>3323</v>
      </c>
      <c r="M1069" s="646" t="s">
        <v>3323</v>
      </c>
      <c r="N1069" s="1652"/>
      <c r="O1069" s="1693"/>
      <c r="P1069" s="1645" t="s">
        <v>7722</v>
      </c>
    </row>
    <row r="1070" spans="1:16" ht="15" x14ac:dyDescent="0.25">
      <c r="A1070" s="611">
        <v>4</v>
      </c>
      <c r="C1070" s="1640" t="s">
        <v>4894</v>
      </c>
      <c r="D1070" s="1641"/>
      <c r="E1070" s="1642"/>
      <c r="F1070" s="1653"/>
      <c r="G1070" s="1692"/>
      <c r="H1070" s="1653"/>
      <c r="I1070" s="1692"/>
      <c r="J1070" s="1652">
        <v>17</v>
      </c>
      <c r="K1070" s="1693" t="s">
        <v>4895</v>
      </c>
      <c r="L1070" s="646" t="s">
        <v>3323</v>
      </c>
      <c r="M1070" s="646" t="s">
        <v>3323</v>
      </c>
      <c r="N1070" s="1652"/>
      <c r="O1070" s="1693"/>
      <c r="P1070" s="1645" t="s">
        <v>7722</v>
      </c>
    </row>
    <row r="1071" spans="1:16" ht="15" x14ac:dyDescent="0.25">
      <c r="A1071" s="611">
        <v>4</v>
      </c>
      <c r="C1071" s="1640" t="s">
        <v>4896</v>
      </c>
      <c r="D1071" s="1641"/>
      <c r="E1071" s="1642"/>
      <c r="F1071" s="1653"/>
      <c r="G1071" s="1692"/>
      <c r="H1071" s="1653"/>
      <c r="I1071" s="1692"/>
      <c r="J1071" s="1652">
        <v>18</v>
      </c>
      <c r="K1071" s="1693" t="s">
        <v>2243</v>
      </c>
      <c r="L1071" s="646" t="s">
        <v>3323</v>
      </c>
      <c r="M1071" s="646" t="s">
        <v>3323</v>
      </c>
      <c r="N1071" s="1652"/>
      <c r="O1071" s="1693"/>
      <c r="P1071" s="1645" t="s">
        <v>7722</v>
      </c>
    </row>
    <row r="1072" spans="1:16" ht="15" x14ac:dyDescent="0.25">
      <c r="A1072" s="611">
        <v>4</v>
      </c>
      <c r="C1072" s="1640" t="s">
        <v>4897</v>
      </c>
      <c r="D1072" s="1641"/>
      <c r="E1072" s="1642"/>
      <c r="F1072" s="1653"/>
      <c r="G1072" s="1692"/>
      <c r="H1072" s="1653"/>
      <c r="I1072" s="1692"/>
      <c r="J1072" s="1652">
        <v>19</v>
      </c>
      <c r="K1072" s="1693" t="s">
        <v>4898</v>
      </c>
      <c r="L1072" s="646" t="s">
        <v>3323</v>
      </c>
      <c r="M1072" s="646" t="s">
        <v>3323</v>
      </c>
      <c r="N1072" s="1652"/>
      <c r="O1072" s="1693"/>
      <c r="P1072" s="1645" t="s">
        <v>7722</v>
      </c>
    </row>
    <row r="1073" spans="1:16" ht="15" x14ac:dyDescent="0.25">
      <c r="A1073" s="611">
        <v>4</v>
      </c>
      <c r="C1073" s="1640" t="s">
        <v>4899</v>
      </c>
      <c r="D1073" s="1641"/>
      <c r="E1073" s="1642"/>
      <c r="F1073" s="1653"/>
      <c r="G1073" s="1692"/>
      <c r="H1073" s="1653"/>
      <c r="I1073" s="1692"/>
      <c r="J1073" s="1652">
        <v>20</v>
      </c>
      <c r="K1073" s="1693" t="s">
        <v>4900</v>
      </c>
      <c r="L1073" s="646" t="s">
        <v>3323</v>
      </c>
      <c r="M1073" s="646" t="s">
        <v>3323</v>
      </c>
      <c r="N1073" s="1652"/>
      <c r="O1073" s="1693"/>
      <c r="P1073" s="1645" t="s">
        <v>7722</v>
      </c>
    </row>
    <row r="1074" spans="1:16" ht="15" x14ac:dyDescent="0.25">
      <c r="A1074" s="611">
        <v>4</v>
      </c>
      <c r="C1074" s="1640" t="s">
        <v>4901</v>
      </c>
      <c r="D1074" s="1641"/>
      <c r="E1074" s="1642"/>
      <c r="F1074" s="1653"/>
      <c r="G1074" s="1692"/>
      <c r="H1074" s="1653"/>
      <c r="I1074" s="1692"/>
      <c r="J1074" s="1652">
        <v>21</v>
      </c>
      <c r="K1074" s="1693" t="s">
        <v>4902</v>
      </c>
      <c r="L1074" s="646" t="s">
        <v>3323</v>
      </c>
      <c r="M1074" s="646" t="s">
        <v>3323</v>
      </c>
      <c r="N1074" s="1652"/>
      <c r="O1074" s="1693"/>
      <c r="P1074" s="1645" t="s">
        <v>7722</v>
      </c>
    </row>
    <row r="1075" spans="1:16" ht="15" x14ac:dyDescent="0.25">
      <c r="A1075" s="611">
        <v>5</v>
      </c>
      <c r="C1075" s="1640" t="s">
        <v>4903</v>
      </c>
      <c r="D1075" s="1641"/>
      <c r="E1075" s="1642"/>
      <c r="F1075" s="1653"/>
      <c r="G1075" s="1692"/>
      <c r="H1075" s="1653"/>
      <c r="I1075" s="1692"/>
      <c r="J1075" s="1652">
        <v>22</v>
      </c>
      <c r="K1075" s="1693" t="s">
        <v>4904</v>
      </c>
      <c r="L1075" s="646" t="s">
        <v>3323</v>
      </c>
      <c r="M1075" s="646" t="s">
        <v>3323</v>
      </c>
      <c r="N1075" s="1652"/>
      <c r="O1075" s="1693"/>
      <c r="P1075" s="1645" t="s">
        <v>7722</v>
      </c>
    </row>
    <row r="1076" spans="1:16" ht="15" x14ac:dyDescent="0.25">
      <c r="A1076" s="611">
        <v>4</v>
      </c>
      <c r="C1076" s="1640" t="s">
        <v>4905</v>
      </c>
      <c r="D1076" s="1641"/>
      <c r="E1076" s="1642"/>
      <c r="F1076" s="1653"/>
      <c r="G1076" s="1692"/>
      <c r="H1076" s="1653"/>
      <c r="I1076" s="1692"/>
      <c r="J1076" s="1652">
        <v>23</v>
      </c>
      <c r="K1076" s="1706" t="s">
        <v>2377</v>
      </c>
      <c r="L1076" s="646" t="s">
        <v>3323</v>
      </c>
      <c r="M1076" s="646" t="s">
        <v>3323</v>
      </c>
      <c r="N1076" s="1652"/>
      <c r="O1076" s="1693"/>
      <c r="P1076" s="1645" t="s">
        <v>7722</v>
      </c>
    </row>
    <row r="1077" spans="1:16" ht="15" x14ac:dyDescent="0.25">
      <c r="A1077" s="611">
        <v>5</v>
      </c>
      <c r="C1077" s="1640" t="s">
        <v>4906</v>
      </c>
      <c r="D1077" s="1641"/>
      <c r="E1077" s="1642"/>
      <c r="F1077" s="1653"/>
      <c r="G1077" s="1692"/>
      <c r="H1077" s="1653"/>
      <c r="I1077" s="1692"/>
      <c r="J1077" s="1652">
        <v>24</v>
      </c>
      <c r="K1077" s="1706" t="s">
        <v>2378</v>
      </c>
      <c r="L1077" s="646" t="s">
        <v>3323</v>
      </c>
      <c r="M1077" s="646" t="s">
        <v>3323</v>
      </c>
      <c r="N1077" s="1652"/>
      <c r="O1077" s="1693"/>
      <c r="P1077" s="1645" t="s">
        <v>7722</v>
      </c>
    </row>
    <row r="1078" spans="1:16" ht="15" x14ac:dyDescent="0.25">
      <c r="A1078" s="611">
        <v>4</v>
      </c>
      <c r="C1078" s="1640" t="s">
        <v>4907</v>
      </c>
      <c r="D1078" s="1641"/>
      <c r="E1078" s="1642"/>
      <c r="F1078" s="1653"/>
      <c r="G1078" s="1692"/>
      <c r="H1078" s="1653"/>
      <c r="I1078" s="1692"/>
      <c r="J1078" s="1652">
        <v>25</v>
      </c>
      <c r="K1078" s="1706" t="s">
        <v>4908</v>
      </c>
      <c r="L1078" s="646" t="s">
        <v>3323</v>
      </c>
      <c r="M1078" s="646" t="s">
        <v>3323</v>
      </c>
      <c r="N1078" s="1652"/>
      <c r="O1078" s="1693"/>
      <c r="P1078" s="1645" t="s">
        <v>7722</v>
      </c>
    </row>
    <row r="1079" spans="1:16" ht="15" x14ac:dyDescent="0.25">
      <c r="A1079" s="611">
        <v>4</v>
      </c>
      <c r="C1079" s="1640" t="s">
        <v>4909</v>
      </c>
      <c r="D1079" s="1641"/>
      <c r="E1079" s="1642"/>
      <c r="F1079" s="1653"/>
      <c r="G1079" s="1692"/>
      <c r="H1079" s="1653"/>
      <c r="I1079" s="1692"/>
      <c r="J1079" s="1652">
        <v>26</v>
      </c>
      <c r="K1079" s="1706" t="s">
        <v>2313</v>
      </c>
      <c r="L1079" s="646"/>
      <c r="M1079" s="646"/>
      <c r="N1079" s="1652"/>
      <c r="O1079" s="1693"/>
      <c r="P1079" s="1645"/>
    </row>
    <row r="1080" spans="1:16" ht="15" x14ac:dyDescent="0.25">
      <c r="A1080" s="611">
        <v>4</v>
      </c>
      <c r="C1080" s="1640" t="s">
        <v>4910</v>
      </c>
      <c r="D1080" s="1641"/>
      <c r="E1080" s="1642"/>
      <c r="F1080" s="1653"/>
      <c r="G1080" s="1692"/>
      <c r="H1080" s="1653"/>
      <c r="I1080" s="1692"/>
      <c r="J1080" s="1653"/>
      <c r="K1080" s="1707"/>
      <c r="L1080" s="642" t="s">
        <v>3323</v>
      </c>
      <c r="M1080" s="642" t="s">
        <v>4911</v>
      </c>
      <c r="N1080" s="1654" t="s">
        <v>3327</v>
      </c>
      <c r="O1080" s="1691" t="s">
        <v>4550</v>
      </c>
      <c r="P1080" s="1643" t="s">
        <v>7722</v>
      </c>
    </row>
    <row r="1081" spans="1:16" ht="15" x14ac:dyDescent="0.25">
      <c r="A1081" s="611">
        <v>4</v>
      </c>
      <c r="C1081" s="1640" t="s">
        <v>4912</v>
      </c>
      <c r="D1081" s="1641"/>
      <c r="E1081" s="1642"/>
      <c r="F1081" s="1653"/>
      <c r="G1081" s="1692"/>
      <c r="H1081" s="1653"/>
      <c r="I1081" s="1692"/>
      <c r="J1081" s="1652">
        <v>27</v>
      </c>
      <c r="K1081" s="1706" t="s">
        <v>1787</v>
      </c>
      <c r="L1081" s="646"/>
      <c r="M1081" s="646"/>
      <c r="N1081" s="1652"/>
      <c r="O1081" s="1693"/>
      <c r="P1081" s="1645"/>
    </row>
    <row r="1082" spans="1:16" ht="15" x14ac:dyDescent="0.25">
      <c r="A1082" s="611">
        <v>4</v>
      </c>
      <c r="C1082" s="1640" t="s">
        <v>4913</v>
      </c>
      <c r="D1082" s="1641"/>
      <c r="E1082" s="1642"/>
      <c r="F1082" s="1653"/>
      <c r="G1082" s="1692"/>
      <c r="H1082" s="1653"/>
      <c r="I1082" s="1692"/>
      <c r="J1082" s="1653"/>
      <c r="K1082" s="1692"/>
      <c r="L1082" s="642" t="s">
        <v>3377</v>
      </c>
      <c r="M1082" s="642" t="s">
        <v>3378</v>
      </c>
      <c r="N1082" s="1654">
        <v>1</v>
      </c>
      <c r="O1082" s="1691" t="s">
        <v>3433</v>
      </c>
      <c r="P1082" s="1643" t="s">
        <v>7722</v>
      </c>
    </row>
    <row r="1083" spans="1:16" ht="15" x14ac:dyDescent="0.25">
      <c r="A1083" s="611">
        <v>4</v>
      </c>
      <c r="C1083" s="1640" t="s">
        <v>4914</v>
      </c>
      <c r="D1083" s="1641"/>
      <c r="E1083" s="1642"/>
      <c r="F1083" s="1653"/>
      <c r="G1083" s="1692"/>
      <c r="H1083" s="1653"/>
      <c r="I1083" s="1692"/>
      <c r="J1083" s="1653"/>
      <c r="K1083" s="1692"/>
      <c r="L1083" s="646" t="s">
        <v>3377</v>
      </c>
      <c r="M1083" s="646" t="s">
        <v>3378</v>
      </c>
      <c r="N1083" s="1652">
        <v>2</v>
      </c>
      <c r="O1083" s="1693" t="s">
        <v>4478</v>
      </c>
      <c r="P1083" s="1645" t="s">
        <v>7722</v>
      </c>
    </row>
    <row r="1084" spans="1:16" ht="15" x14ac:dyDescent="0.25">
      <c r="A1084" s="611">
        <v>4</v>
      </c>
      <c r="C1084" s="1640" t="s">
        <v>4915</v>
      </c>
      <c r="D1084" s="1641"/>
      <c r="E1084" s="1642"/>
      <c r="F1084" s="1653"/>
      <c r="G1084" s="1692"/>
      <c r="H1084" s="1653"/>
      <c r="I1084" s="1692"/>
      <c r="J1084" s="1652">
        <v>28</v>
      </c>
      <c r="K1084" s="1706" t="s">
        <v>4916</v>
      </c>
      <c r="L1084" s="646"/>
      <c r="M1084" s="646"/>
      <c r="N1084" s="1652"/>
      <c r="O1084" s="1693"/>
      <c r="P1084" s="1645"/>
    </row>
    <row r="1085" spans="1:16" ht="15" x14ac:dyDescent="0.25">
      <c r="A1085" s="611">
        <v>4</v>
      </c>
      <c r="C1085" s="1640" t="s">
        <v>4917</v>
      </c>
      <c r="D1085" s="1641"/>
      <c r="E1085" s="1642"/>
      <c r="F1085" s="1653"/>
      <c r="G1085" s="1692"/>
      <c r="H1085" s="1653"/>
      <c r="I1085" s="1692"/>
      <c r="J1085" s="1653"/>
      <c r="K1085" s="1707"/>
      <c r="L1085" s="642" t="s">
        <v>3323</v>
      </c>
      <c r="M1085" s="642" t="s">
        <v>3323</v>
      </c>
      <c r="N1085" s="1654" t="s">
        <v>3327</v>
      </c>
      <c r="O1085" s="1691" t="s">
        <v>4918</v>
      </c>
      <c r="P1085" s="1643" t="s">
        <v>7722</v>
      </c>
    </row>
    <row r="1086" spans="1:16" ht="15" x14ac:dyDescent="0.25">
      <c r="A1086" s="611">
        <v>4</v>
      </c>
      <c r="C1086" s="1640" t="s">
        <v>4919</v>
      </c>
      <c r="D1086" s="1641"/>
      <c r="E1086" s="1642"/>
      <c r="F1086" s="1653"/>
      <c r="G1086" s="1692"/>
      <c r="H1086" s="1653"/>
      <c r="I1086" s="1692"/>
      <c r="J1086" s="1652">
        <v>29</v>
      </c>
      <c r="K1086" s="1706" t="s">
        <v>4841</v>
      </c>
      <c r="L1086" s="646" t="s">
        <v>3323</v>
      </c>
      <c r="M1086" s="646" t="s">
        <v>3323</v>
      </c>
      <c r="N1086" s="1652"/>
      <c r="O1086" s="1693"/>
      <c r="P1086" s="1645" t="s">
        <v>7722</v>
      </c>
    </row>
    <row r="1087" spans="1:16" ht="15" x14ac:dyDescent="0.25">
      <c r="A1087" s="611">
        <v>4</v>
      </c>
      <c r="C1087" s="1640" t="s">
        <v>4920</v>
      </c>
      <c r="D1087" s="1641"/>
      <c r="E1087" s="1642"/>
      <c r="F1087" s="1653"/>
      <c r="G1087" s="1692"/>
      <c r="H1087" s="1653"/>
      <c r="I1087" s="1692"/>
      <c r="J1087" s="1652">
        <v>30</v>
      </c>
      <c r="K1087" s="1706" t="s">
        <v>3325</v>
      </c>
      <c r="L1087" s="646"/>
      <c r="M1087" s="646"/>
      <c r="N1087" s="1652"/>
      <c r="O1087" s="1693"/>
      <c r="P1087" s="1645"/>
    </row>
    <row r="1088" spans="1:16" ht="15" x14ac:dyDescent="0.25">
      <c r="A1088" s="611">
        <v>4</v>
      </c>
      <c r="C1088" s="1640" t="s">
        <v>4921</v>
      </c>
      <c r="D1088" s="1641"/>
      <c r="E1088" s="1642"/>
      <c r="F1088" s="1653"/>
      <c r="G1088" s="1692"/>
      <c r="H1088" s="1653"/>
      <c r="I1088" s="1692"/>
      <c r="J1088" s="1653"/>
      <c r="K1088" s="1707"/>
      <c r="L1088" s="642" t="s">
        <v>3323</v>
      </c>
      <c r="M1088" s="642" t="s">
        <v>3323</v>
      </c>
      <c r="N1088" s="1654" t="s">
        <v>3327</v>
      </c>
      <c r="O1088" s="1691" t="s">
        <v>3328</v>
      </c>
      <c r="P1088" s="1643" t="s">
        <v>7722</v>
      </c>
    </row>
    <row r="1089" spans="1:16" ht="15" x14ac:dyDescent="0.25">
      <c r="A1089" s="611">
        <v>4</v>
      </c>
      <c r="C1089" s="1640" t="s">
        <v>4922</v>
      </c>
      <c r="D1089" s="1641"/>
      <c r="E1089" s="1642"/>
      <c r="F1089" s="1653"/>
      <c r="G1089" s="1692"/>
      <c r="H1089" s="1653"/>
      <c r="I1089" s="1692"/>
      <c r="J1089" s="1652">
        <v>31</v>
      </c>
      <c r="K1089" s="1706" t="s">
        <v>4923</v>
      </c>
      <c r="L1089" s="646"/>
      <c r="M1089" s="646"/>
      <c r="N1089" s="1652"/>
      <c r="O1089" s="1693"/>
      <c r="P1089" s="1645"/>
    </row>
    <row r="1090" spans="1:16" ht="15" x14ac:dyDescent="0.25">
      <c r="A1090" s="611">
        <v>5</v>
      </c>
      <c r="C1090" s="1640" t="s">
        <v>4924</v>
      </c>
      <c r="D1090" s="1641"/>
      <c r="E1090" s="1642"/>
      <c r="F1090" s="1653"/>
      <c r="G1090" s="1692"/>
      <c r="H1090" s="1653"/>
      <c r="I1090" s="1692"/>
      <c r="J1090" s="1653"/>
      <c r="K1090" s="1692"/>
      <c r="L1090" s="642" t="s">
        <v>3323</v>
      </c>
      <c r="M1090" s="642" t="s">
        <v>3323</v>
      </c>
      <c r="N1090" s="1654">
        <v>1</v>
      </c>
      <c r="O1090" s="1691" t="s">
        <v>4925</v>
      </c>
      <c r="P1090" s="1643" t="s">
        <v>7722</v>
      </c>
    </row>
    <row r="1091" spans="1:16" ht="15" x14ac:dyDescent="0.25">
      <c r="A1091" s="611">
        <v>4</v>
      </c>
      <c r="C1091" s="1640" t="s">
        <v>4926</v>
      </c>
      <c r="D1091" s="1641"/>
      <c r="E1091" s="1642"/>
      <c r="F1091" s="1653"/>
      <c r="G1091" s="1692"/>
      <c r="H1091" s="1653"/>
      <c r="I1091" s="1692"/>
      <c r="J1091" s="1653"/>
      <c r="K1091" s="1692"/>
      <c r="L1091" s="646" t="s">
        <v>3323</v>
      </c>
      <c r="M1091" s="646" t="s">
        <v>3323</v>
      </c>
      <c r="N1091" s="1652">
        <v>2</v>
      </c>
      <c r="O1091" s="1693" t="s">
        <v>4927</v>
      </c>
      <c r="P1091" s="1645" t="s">
        <v>7722</v>
      </c>
    </row>
    <row r="1092" spans="1:16" ht="15" x14ac:dyDescent="0.25">
      <c r="A1092" s="611">
        <v>5</v>
      </c>
      <c r="C1092" s="1640" t="s">
        <v>4928</v>
      </c>
      <c r="D1092" s="1641"/>
      <c r="E1092" s="1642"/>
      <c r="F1092" s="1653"/>
      <c r="G1092" s="1692"/>
      <c r="H1092" s="1652">
        <v>2</v>
      </c>
      <c r="I1092" s="1693" t="s">
        <v>2381</v>
      </c>
      <c r="J1092" s="1652"/>
      <c r="K1092" s="1693"/>
      <c r="L1092" s="646"/>
      <c r="M1092" s="646"/>
      <c r="N1092" s="1652"/>
      <c r="O1092" s="1693"/>
      <c r="P1092" s="1645"/>
    </row>
    <row r="1093" spans="1:16" ht="15" x14ac:dyDescent="0.25">
      <c r="A1093" s="611">
        <v>5</v>
      </c>
      <c r="C1093" s="1640" t="s">
        <v>4929</v>
      </c>
      <c r="D1093" s="1641"/>
      <c r="E1093" s="1642"/>
      <c r="F1093" s="1653"/>
      <c r="G1093" s="1692"/>
      <c r="H1093" s="1653"/>
      <c r="I1093" s="1692"/>
      <c r="J1093" s="1654">
        <v>1</v>
      </c>
      <c r="K1093" s="1705" t="s">
        <v>4930</v>
      </c>
      <c r="L1093" s="642"/>
      <c r="M1093" s="642"/>
      <c r="N1093" s="1654"/>
      <c r="O1093" s="1691"/>
      <c r="P1093" s="1643"/>
    </row>
    <row r="1094" spans="1:16" ht="15" x14ac:dyDescent="0.25">
      <c r="A1094" s="611">
        <v>4</v>
      </c>
      <c r="C1094" s="1640" t="s">
        <v>453</v>
      </c>
      <c r="D1094" s="1641"/>
      <c r="E1094" s="1642"/>
      <c r="F1094" s="1653"/>
      <c r="G1094" s="1692"/>
      <c r="H1094" s="1653"/>
      <c r="I1094" s="1692"/>
      <c r="J1094" s="1653"/>
      <c r="K1094" s="1692"/>
      <c r="L1094" s="642" t="s">
        <v>3323</v>
      </c>
      <c r="M1094" s="642" t="s">
        <v>3323</v>
      </c>
      <c r="N1094" s="1654">
        <v>1</v>
      </c>
      <c r="O1094" s="1691" t="s">
        <v>4931</v>
      </c>
      <c r="P1094" s="1643" t="s">
        <v>7722</v>
      </c>
    </row>
    <row r="1095" spans="1:16" ht="15" x14ac:dyDescent="0.25">
      <c r="A1095" s="611">
        <v>5</v>
      </c>
      <c r="C1095" s="1640" t="s">
        <v>454</v>
      </c>
      <c r="D1095" s="1641"/>
      <c r="E1095" s="1642"/>
      <c r="F1095" s="1653"/>
      <c r="G1095" s="1692"/>
      <c r="H1095" s="1653"/>
      <c r="I1095" s="1692"/>
      <c r="J1095" s="1653"/>
      <c r="K1095" s="1692"/>
      <c r="L1095" s="646" t="s">
        <v>3323</v>
      </c>
      <c r="M1095" s="646" t="s">
        <v>3323</v>
      </c>
      <c r="N1095" s="1652">
        <v>2</v>
      </c>
      <c r="O1095" s="1693" t="s">
        <v>4932</v>
      </c>
      <c r="P1095" s="1645" t="s">
        <v>7722</v>
      </c>
    </row>
    <row r="1096" spans="1:16" ht="15" x14ac:dyDescent="0.25">
      <c r="A1096" s="611">
        <v>4</v>
      </c>
      <c r="C1096" s="1640" t="s">
        <v>455</v>
      </c>
      <c r="D1096" s="1641"/>
      <c r="E1096" s="1642"/>
      <c r="F1096" s="1653"/>
      <c r="G1096" s="1692"/>
      <c r="H1096" s="1653"/>
      <c r="I1096" s="1692"/>
      <c r="J1096" s="1653"/>
      <c r="K1096" s="1692"/>
      <c r="L1096" s="646" t="s">
        <v>3323</v>
      </c>
      <c r="M1096" s="646" t="s">
        <v>3323</v>
      </c>
      <c r="N1096" s="1652">
        <v>3</v>
      </c>
      <c r="O1096" s="1693" t="s">
        <v>4933</v>
      </c>
      <c r="P1096" s="1645" t="s">
        <v>7722</v>
      </c>
    </row>
    <row r="1097" spans="1:16" ht="15" x14ac:dyDescent="0.25">
      <c r="A1097" s="611">
        <v>4</v>
      </c>
      <c r="C1097" s="1640" t="s">
        <v>4934</v>
      </c>
      <c r="D1097" s="1641"/>
      <c r="E1097" s="1642"/>
      <c r="F1097" s="1653"/>
      <c r="G1097" s="1692"/>
      <c r="H1097" s="1653"/>
      <c r="I1097" s="1692"/>
      <c r="J1097" s="1653"/>
      <c r="K1097" s="1692"/>
      <c r="L1097" s="646" t="s">
        <v>3323</v>
      </c>
      <c r="M1097" s="646" t="s">
        <v>3323</v>
      </c>
      <c r="N1097" s="1652">
        <v>4</v>
      </c>
      <c r="O1097" s="1693" t="s">
        <v>4935</v>
      </c>
      <c r="P1097" s="1645" t="s">
        <v>7722</v>
      </c>
    </row>
    <row r="1098" spans="1:16" ht="15" x14ac:dyDescent="0.25">
      <c r="A1098" s="611">
        <v>5</v>
      </c>
      <c r="C1098" s="1640" t="s">
        <v>4936</v>
      </c>
      <c r="D1098" s="1641"/>
      <c r="E1098" s="1642"/>
      <c r="F1098" s="1653"/>
      <c r="G1098" s="1692"/>
      <c r="H1098" s="1653"/>
      <c r="I1098" s="1692"/>
      <c r="J1098" s="1653"/>
      <c r="K1098" s="1692"/>
      <c r="L1098" s="646" t="s">
        <v>3323</v>
      </c>
      <c r="M1098" s="646" t="s">
        <v>3323</v>
      </c>
      <c r="N1098" s="1652">
        <v>5</v>
      </c>
      <c r="O1098" s="1693" t="s">
        <v>4937</v>
      </c>
      <c r="P1098" s="1645" t="s">
        <v>7722</v>
      </c>
    </row>
    <row r="1099" spans="1:16" ht="15" x14ac:dyDescent="0.25">
      <c r="A1099" s="611">
        <v>4</v>
      </c>
      <c r="C1099" s="1640" t="s">
        <v>4938</v>
      </c>
      <c r="D1099" s="1641"/>
      <c r="E1099" s="1642"/>
      <c r="F1099" s="1653"/>
      <c r="G1099" s="1692"/>
      <c r="H1099" s="1653"/>
      <c r="I1099" s="1692"/>
      <c r="J1099" s="1653"/>
      <c r="K1099" s="1692"/>
      <c r="L1099" s="646" t="s">
        <v>3323</v>
      </c>
      <c r="M1099" s="646" t="s">
        <v>3323</v>
      </c>
      <c r="N1099" s="1652">
        <v>6</v>
      </c>
      <c r="O1099" s="1693" t="s">
        <v>4884</v>
      </c>
      <c r="P1099" s="1645" t="s">
        <v>7722</v>
      </c>
    </row>
    <row r="1100" spans="1:16" ht="15" x14ac:dyDescent="0.25">
      <c r="A1100" s="611">
        <v>5</v>
      </c>
      <c r="C1100" s="1640" t="s">
        <v>4939</v>
      </c>
      <c r="D1100" s="1641"/>
      <c r="E1100" s="1642"/>
      <c r="F1100" s="1653"/>
      <c r="G1100" s="1692"/>
      <c r="H1100" s="1653"/>
      <c r="I1100" s="1692"/>
      <c r="J1100" s="1653"/>
      <c r="K1100" s="1692"/>
      <c r="L1100" s="646" t="s">
        <v>3323</v>
      </c>
      <c r="M1100" s="646" t="s">
        <v>3323</v>
      </c>
      <c r="N1100" s="1652">
        <v>7</v>
      </c>
      <c r="O1100" s="1693" t="s">
        <v>4940</v>
      </c>
      <c r="P1100" s="1645" t="s">
        <v>7722</v>
      </c>
    </row>
    <row r="1101" spans="1:16" ht="15" x14ac:dyDescent="0.25">
      <c r="A1101" s="611">
        <v>5</v>
      </c>
      <c r="C1101" s="1640" t="s">
        <v>4941</v>
      </c>
      <c r="D1101" s="1641"/>
      <c r="E1101" s="1642"/>
      <c r="F1101" s="1653"/>
      <c r="G1101" s="1692"/>
      <c r="H1101" s="1653"/>
      <c r="I1101" s="1692"/>
      <c r="J1101" s="1653"/>
      <c r="K1101" s="1692"/>
      <c r="L1101" s="646" t="s">
        <v>3323</v>
      </c>
      <c r="M1101" s="646" t="s">
        <v>3323</v>
      </c>
      <c r="N1101" s="1652">
        <v>8</v>
      </c>
      <c r="O1101" s="1693" t="s">
        <v>4942</v>
      </c>
      <c r="P1101" s="1645" t="s">
        <v>7722</v>
      </c>
    </row>
    <row r="1102" spans="1:16" ht="15" x14ac:dyDescent="0.25">
      <c r="A1102" s="611">
        <v>3</v>
      </c>
      <c r="C1102" s="1640" t="s">
        <v>4943</v>
      </c>
      <c r="D1102" s="1641"/>
      <c r="E1102" s="1642"/>
      <c r="F1102" s="1653"/>
      <c r="G1102" s="1692"/>
      <c r="H1102" s="1653"/>
      <c r="I1102" s="1692"/>
      <c r="J1102" s="1653"/>
      <c r="K1102" s="1692"/>
      <c r="L1102" s="646" t="s">
        <v>3323</v>
      </c>
      <c r="M1102" s="646" t="s">
        <v>3323</v>
      </c>
      <c r="N1102" s="1652">
        <v>9</v>
      </c>
      <c r="O1102" s="1693" t="s">
        <v>4944</v>
      </c>
      <c r="P1102" s="1645" t="s">
        <v>7722</v>
      </c>
    </row>
    <row r="1103" spans="1:16" ht="15" x14ac:dyDescent="0.25">
      <c r="A1103" s="611">
        <v>4</v>
      </c>
      <c r="C1103" s="1640" t="s">
        <v>4945</v>
      </c>
      <c r="D1103" s="1641"/>
      <c r="E1103" s="1642"/>
      <c r="F1103" s="1653"/>
      <c r="G1103" s="1692"/>
      <c r="H1103" s="1653"/>
      <c r="I1103" s="1692"/>
      <c r="J1103" s="1653"/>
      <c r="K1103" s="1692"/>
      <c r="L1103" s="646" t="s">
        <v>3323</v>
      </c>
      <c r="M1103" s="646" t="s">
        <v>3323</v>
      </c>
      <c r="N1103" s="1652">
        <v>10</v>
      </c>
      <c r="O1103" s="1693" t="s">
        <v>4946</v>
      </c>
      <c r="P1103" s="1645" t="s">
        <v>7722</v>
      </c>
    </row>
    <row r="1104" spans="1:16" ht="15" x14ac:dyDescent="0.25">
      <c r="A1104" s="611">
        <v>5</v>
      </c>
      <c r="C1104" s="1640" t="s">
        <v>4947</v>
      </c>
      <c r="D1104" s="1641"/>
      <c r="E1104" s="1642"/>
      <c r="F1104" s="1653"/>
      <c r="G1104" s="1692"/>
      <c r="H1104" s="1653"/>
      <c r="I1104" s="1692"/>
      <c r="J1104" s="1652">
        <v>2</v>
      </c>
      <c r="K1104" s="1693" t="s">
        <v>4948</v>
      </c>
      <c r="L1104" s="646"/>
      <c r="M1104" s="646"/>
      <c r="N1104" s="1652"/>
      <c r="O1104" s="1693"/>
      <c r="P1104" s="1645"/>
    </row>
    <row r="1105" spans="1:16" ht="15" x14ac:dyDescent="0.25">
      <c r="A1105" s="611">
        <v>5</v>
      </c>
      <c r="C1105" s="1640" t="s">
        <v>4949</v>
      </c>
      <c r="D1105" s="1641"/>
      <c r="E1105" s="1642"/>
      <c r="F1105" s="1653"/>
      <c r="G1105" s="1692"/>
      <c r="H1105" s="1653"/>
      <c r="I1105" s="1692"/>
      <c r="J1105" s="1653"/>
      <c r="K1105" s="1692"/>
      <c r="L1105" s="642" t="s">
        <v>3323</v>
      </c>
      <c r="M1105" s="642" t="s">
        <v>3323</v>
      </c>
      <c r="N1105" s="1654">
        <v>1</v>
      </c>
      <c r="O1105" s="1705" t="s">
        <v>3664</v>
      </c>
      <c r="P1105" s="1643" t="s">
        <v>7722</v>
      </c>
    </row>
    <row r="1106" spans="1:16" ht="15" x14ac:dyDescent="0.25">
      <c r="A1106" s="611">
        <v>5</v>
      </c>
      <c r="C1106" s="1640" t="s">
        <v>4950</v>
      </c>
      <c r="D1106" s="1641"/>
      <c r="E1106" s="1642"/>
      <c r="F1106" s="1653"/>
      <c r="G1106" s="1692"/>
      <c r="H1106" s="1653"/>
      <c r="I1106" s="1692"/>
      <c r="J1106" s="1652">
        <v>3</v>
      </c>
      <c r="K1106" s="1706" t="s">
        <v>2313</v>
      </c>
      <c r="L1106" s="646"/>
      <c r="M1106" s="646"/>
      <c r="N1106" s="1652"/>
      <c r="O1106" s="1693"/>
      <c r="P1106" s="1645"/>
    </row>
    <row r="1107" spans="1:16" ht="15" x14ac:dyDescent="0.25">
      <c r="A1107" s="611">
        <v>5</v>
      </c>
      <c r="C1107" s="1640" t="s">
        <v>4951</v>
      </c>
      <c r="D1107" s="1641"/>
      <c r="E1107" s="1642"/>
      <c r="F1107" s="1653"/>
      <c r="G1107" s="1692"/>
      <c r="H1107" s="1653"/>
      <c r="I1107" s="1692"/>
      <c r="J1107" s="1653"/>
      <c r="K1107" s="1707"/>
      <c r="L1107" s="642" t="s">
        <v>3323</v>
      </c>
      <c r="M1107" s="642" t="s">
        <v>3323</v>
      </c>
      <c r="N1107" s="1654" t="s">
        <v>3327</v>
      </c>
      <c r="O1107" s="1691" t="s">
        <v>4550</v>
      </c>
      <c r="P1107" s="1643" t="s">
        <v>7722</v>
      </c>
    </row>
    <row r="1108" spans="1:16" ht="15" x14ac:dyDescent="0.25">
      <c r="A1108" s="611">
        <v>5</v>
      </c>
      <c r="C1108" s="1640" t="s">
        <v>4952</v>
      </c>
      <c r="D1108" s="1641"/>
      <c r="E1108" s="1642"/>
      <c r="F1108" s="1653"/>
      <c r="G1108" s="1692"/>
      <c r="H1108" s="1652">
        <v>3</v>
      </c>
      <c r="I1108" s="1693" t="s">
        <v>2384</v>
      </c>
      <c r="J1108" s="1652"/>
      <c r="K1108" s="1693"/>
      <c r="L1108" s="646"/>
      <c r="M1108" s="646"/>
      <c r="N1108" s="1652"/>
      <c r="O1108" s="1693"/>
      <c r="P1108" s="1645"/>
    </row>
    <row r="1109" spans="1:16" ht="15" x14ac:dyDescent="0.25">
      <c r="A1109" s="611">
        <v>5</v>
      </c>
      <c r="C1109" s="1640" t="s">
        <v>4953</v>
      </c>
      <c r="D1109" s="1641"/>
      <c r="E1109" s="1642"/>
      <c r="F1109" s="1653"/>
      <c r="G1109" s="1692"/>
      <c r="H1109" s="1653"/>
      <c r="I1109" s="1692"/>
      <c r="J1109" s="1654">
        <v>1</v>
      </c>
      <c r="K1109" s="1705" t="s">
        <v>4954</v>
      </c>
      <c r="L1109" s="642" t="s">
        <v>3377</v>
      </c>
      <c r="M1109" s="642" t="s">
        <v>3323</v>
      </c>
      <c r="N1109" s="1654"/>
      <c r="O1109" s="1691"/>
      <c r="P1109" s="1643" t="s">
        <v>7722</v>
      </c>
    </row>
    <row r="1110" spans="1:16" ht="15" x14ac:dyDescent="0.25">
      <c r="A1110" s="611">
        <v>5</v>
      </c>
      <c r="C1110" s="1640" t="s">
        <v>4955</v>
      </c>
      <c r="D1110" s="1641"/>
      <c r="E1110" s="1642"/>
      <c r="F1110" s="1653"/>
      <c r="G1110" s="1692"/>
      <c r="H1110" s="1653"/>
      <c r="I1110" s="1692"/>
      <c r="J1110" s="1652">
        <v>2</v>
      </c>
      <c r="K1110" s="1706" t="s">
        <v>4956</v>
      </c>
      <c r="L1110" s="646" t="s">
        <v>3377</v>
      </c>
      <c r="M1110" s="646" t="s">
        <v>3323</v>
      </c>
      <c r="N1110" s="1652"/>
      <c r="O1110" s="1693"/>
      <c r="P1110" s="1645" t="s">
        <v>7722</v>
      </c>
    </row>
    <row r="1111" spans="1:16" ht="15" x14ac:dyDescent="0.25">
      <c r="A1111" s="611">
        <v>5</v>
      </c>
      <c r="C1111" s="1640" t="s">
        <v>4957</v>
      </c>
      <c r="D1111" s="1641"/>
      <c r="E1111" s="1642"/>
      <c r="F1111" s="1653"/>
      <c r="G1111" s="1692"/>
      <c r="H1111" s="1653"/>
      <c r="I1111" s="1692"/>
      <c r="J1111" s="1652">
        <v>3</v>
      </c>
      <c r="K1111" s="1706" t="s">
        <v>2388</v>
      </c>
      <c r="L1111" s="646"/>
      <c r="M1111" s="646"/>
      <c r="N1111" s="1652"/>
      <c r="O1111" s="1693"/>
      <c r="P1111" s="1645"/>
    </row>
    <row r="1112" spans="1:16" ht="15" x14ac:dyDescent="0.25">
      <c r="A1112" s="611">
        <v>5</v>
      </c>
      <c r="C1112" s="1640" t="s">
        <v>4958</v>
      </c>
      <c r="D1112" s="1641"/>
      <c r="E1112" s="1642"/>
      <c r="F1112" s="1653"/>
      <c r="G1112" s="1692"/>
      <c r="H1112" s="1653"/>
      <c r="I1112" s="1692"/>
      <c r="J1112" s="1653"/>
      <c r="K1112" s="1707"/>
      <c r="L1112" s="642" t="s">
        <v>3377</v>
      </c>
      <c r="M1112" s="642" t="s">
        <v>3323</v>
      </c>
      <c r="N1112" s="1654">
        <v>1</v>
      </c>
      <c r="O1112" s="1691" t="s">
        <v>4959</v>
      </c>
      <c r="P1112" s="1643" t="s">
        <v>7722</v>
      </c>
    </row>
    <row r="1113" spans="1:16" ht="15" x14ac:dyDescent="0.25">
      <c r="A1113" s="611">
        <v>5</v>
      </c>
      <c r="C1113" s="1640" t="s">
        <v>4960</v>
      </c>
      <c r="D1113" s="1641"/>
      <c r="E1113" s="1642"/>
      <c r="F1113" s="1653"/>
      <c r="G1113" s="1692"/>
      <c r="H1113" s="1653"/>
      <c r="I1113" s="1692"/>
      <c r="J1113" s="1653"/>
      <c r="K1113" s="1707"/>
      <c r="L1113" s="646" t="s">
        <v>3377</v>
      </c>
      <c r="M1113" s="646" t="s">
        <v>3323</v>
      </c>
      <c r="N1113" s="1652">
        <v>2</v>
      </c>
      <c r="O1113" s="1693" t="s">
        <v>4961</v>
      </c>
      <c r="P1113" s="1645" t="s">
        <v>7722</v>
      </c>
    </row>
    <row r="1114" spans="1:16" ht="15" x14ac:dyDescent="0.25">
      <c r="A1114" s="611">
        <v>4</v>
      </c>
      <c r="C1114" s="1640" t="s">
        <v>4962</v>
      </c>
      <c r="D1114" s="1641"/>
      <c r="E1114" s="1642"/>
      <c r="F1114" s="1653"/>
      <c r="G1114" s="1692"/>
      <c r="H1114" s="1653"/>
      <c r="I1114" s="1692"/>
      <c r="J1114" s="1653"/>
      <c r="K1114" s="1707"/>
      <c r="L1114" s="646" t="s">
        <v>3377</v>
      </c>
      <c r="M1114" s="646" t="s">
        <v>3323</v>
      </c>
      <c r="N1114" s="1652">
        <v>3</v>
      </c>
      <c r="O1114" s="1693" t="s">
        <v>4963</v>
      </c>
      <c r="P1114" s="1645" t="s">
        <v>7722</v>
      </c>
    </row>
    <row r="1115" spans="1:16" ht="15" x14ac:dyDescent="0.25">
      <c r="A1115" s="611">
        <v>5</v>
      </c>
      <c r="C1115" s="1640" t="s">
        <v>4964</v>
      </c>
      <c r="D1115" s="1641"/>
      <c r="E1115" s="1642"/>
      <c r="F1115" s="1653"/>
      <c r="G1115" s="1692"/>
      <c r="H1115" s="1653"/>
      <c r="I1115" s="1692"/>
      <c r="J1115" s="1652">
        <v>4</v>
      </c>
      <c r="K1115" s="1706" t="s">
        <v>2774</v>
      </c>
      <c r="L1115" s="646" t="s">
        <v>3377</v>
      </c>
      <c r="M1115" s="646" t="s">
        <v>3323</v>
      </c>
      <c r="N1115" s="1652"/>
      <c r="O1115" s="1693"/>
      <c r="P1115" s="1645" t="s">
        <v>7722</v>
      </c>
    </row>
    <row r="1116" spans="1:16" ht="15" x14ac:dyDescent="0.25">
      <c r="A1116" s="611">
        <v>4</v>
      </c>
      <c r="C1116" s="1640" t="s">
        <v>4965</v>
      </c>
      <c r="D1116" s="1641"/>
      <c r="E1116" s="1642"/>
      <c r="F1116" s="1653"/>
      <c r="G1116" s="1692"/>
      <c r="H1116" s="1653"/>
      <c r="I1116" s="1692"/>
      <c r="J1116" s="1652">
        <v>5</v>
      </c>
      <c r="K1116" s="1693" t="s">
        <v>4966</v>
      </c>
      <c r="L1116" s="646"/>
      <c r="M1116" s="646"/>
      <c r="N1116" s="1652"/>
      <c r="O1116" s="1693"/>
      <c r="P1116" s="1645"/>
    </row>
    <row r="1117" spans="1:16" ht="15" x14ac:dyDescent="0.25">
      <c r="A1117" s="611">
        <v>5</v>
      </c>
      <c r="C1117" s="1640" t="s">
        <v>4967</v>
      </c>
      <c r="D1117" s="1641"/>
      <c r="E1117" s="1642"/>
      <c r="F1117" s="1653"/>
      <c r="G1117" s="1692"/>
      <c r="H1117" s="1653"/>
      <c r="I1117" s="1692"/>
      <c r="J1117" s="1653"/>
      <c r="K1117" s="1692"/>
      <c r="L1117" s="642" t="s">
        <v>3323</v>
      </c>
      <c r="M1117" s="642" t="s">
        <v>3323</v>
      </c>
      <c r="N1117" s="1654">
        <v>1</v>
      </c>
      <c r="O1117" s="1691" t="s">
        <v>4968</v>
      </c>
      <c r="P1117" s="1643" t="s">
        <v>7722</v>
      </c>
    </row>
    <row r="1118" spans="1:16" ht="15" x14ac:dyDescent="0.25">
      <c r="A1118" s="611">
        <v>3</v>
      </c>
      <c r="C1118" s="1640" t="s">
        <v>4969</v>
      </c>
      <c r="D1118" s="1641"/>
      <c r="E1118" s="1642"/>
      <c r="F1118" s="1653"/>
      <c r="G1118" s="1692"/>
      <c r="H1118" s="1653"/>
      <c r="I1118" s="1692"/>
      <c r="J1118" s="1653"/>
      <c r="K1118" s="1692"/>
      <c r="L1118" s="646" t="s">
        <v>3323</v>
      </c>
      <c r="M1118" s="646" t="s">
        <v>3323</v>
      </c>
      <c r="N1118" s="1652">
        <v>2</v>
      </c>
      <c r="O1118" s="1693" t="s">
        <v>4970</v>
      </c>
      <c r="P1118" s="1645" t="s">
        <v>7722</v>
      </c>
    </row>
    <row r="1119" spans="1:16" ht="15" x14ac:dyDescent="0.25">
      <c r="A1119" s="611">
        <v>4</v>
      </c>
      <c r="C1119" s="1640" t="s">
        <v>4971</v>
      </c>
      <c r="D1119" s="1641"/>
      <c r="E1119" s="1642"/>
      <c r="F1119" s="1653"/>
      <c r="G1119" s="1692"/>
      <c r="H1119" s="1653"/>
      <c r="I1119" s="1692"/>
      <c r="J1119" s="1653"/>
      <c r="K1119" s="1692"/>
      <c r="L1119" s="646" t="s">
        <v>3323</v>
      </c>
      <c r="M1119" s="646" t="s">
        <v>3323</v>
      </c>
      <c r="N1119" s="1652">
        <v>3</v>
      </c>
      <c r="O1119" s="1693" t="s">
        <v>4972</v>
      </c>
      <c r="P1119" s="1645" t="s">
        <v>7722</v>
      </c>
    </row>
    <row r="1120" spans="1:16" ht="15" x14ac:dyDescent="0.25">
      <c r="A1120" s="611">
        <v>4</v>
      </c>
      <c r="C1120" s="1640" t="s">
        <v>4973</v>
      </c>
      <c r="D1120" s="1641"/>
      <c r="E1120" s="1642"/>
      <c r="F1120" s="1653"/>
      <c r="G1120" s="1692"/>
      <c r="H1120" s="1653"/>
      <c r="I1120" s="1692"/>
      <c r="J1120" s="1653"/>
      <c r="K1120" s="1692"/>
      <c r="L1120" s="646" t="s">
        <v>3323</v>
      </c>
      <c r="M1120" s="646" t="s">
        <v>3323</v>
      </c>
      <c r="N1120" s="1652">
        <v>4</v>
      </c>
      <c r="O1120" s="1693" t="s">
        <v>4974</v>
      </c>
      <c r="P1120" s="1645" t="s">
        <v>7722</v>
      </c>
    </row>
    <row r="1121" spans="1:16" ht="15" x14ac:dyDescent="0.25">
      <c r="A1121" s="611">
        <v>4</v>
      </c>
      <c r="C1121" s="1640" t="s">
        <v>4975</v>
      </c>
      <c r="D1121" s="1641"/>
      <c r="E1121" s="1642"/>
      <c r="F1121" s="1653"/>
      <c r="G1121" s="1692"/>
      <c r="H1121" s="1653"/>
      <c r="I1121" s="1692"/>
      <c r="J1121" s="1653"/>
      <c r="K1121" s="1692"/>
      <c r="L1121" s="646" t="s">
        <v>3323</v>
      </c>
      <c r="M1121" s="646" t="s">
        <v>3323</v>
      </c>
      <c r="N1121" s="1652">
        <v>5</v>
      </c>
      <c r="O1121" s="1693" t="s">
        <v>4976</v>
      </c>
      <c r="P1121" s="1645" t="s">
        <v>7722</v>
      </c>
    </row>
    <row r="1122" spans="1:16" ht="15" x14ac:dyDescent="0.25">
      <c r="A1122" s="611">
        <v>5</v>
      </c>
      <c r="C1122" s="1640" t="s">
        <v>4977</v>
      </c>
      <c r="D1122" s="1641"/>
      <c r="E1122" s="1642"/>
      <c r="F1122" s="1653"/>
      <c r="G1122" s="1692"/>
      <c r="H1122" s="1653"/>
      <c r="I1122" s="1692"/>
      <c r="J1122" s="1653"/>
      <c r="K1122" s="1692"/>
      <c r="L1122" s="646" t="s">
        <v>3323</v>
      </c>
      <c r="M1122" s="646" t="s">
        <v>3323</v>
      </c>
      <c r="N1122" s="1652">
        <v>6</v>
      </c>
      <c r="O1122" s="1693" t="s">
        <v>4978</v>
      </c>
      <c r="P1122" s="1645" t="s">
        <v>7722</v>
      </c>
    </row>
    <row r="1123" spans="1:16" ht="15" x14ac:dyDescent="0.25">
      <c r="A1123" s="611">
        <v>5</v>
      </c>
      <c r="C1123" s="1640" t="s">
        <v>4979</v>
      </c>
      <c r="D1123" s="1641"/>
      <c r="E1123" s="1642"/>
      <c r="F1123" s="1653"/>
      <c r="G1123" s="1692"/>
      <c r="H1123" s="1653"/>
      <c r="I1123" s="1692"/>
      <c r="J1123" s="1653"/>
      <c r="K1123" s="1692"/>
      <c r="L1123" s="646" t="s">
        <v>3323</v>
      </c>
      <c r="M1123" s="646" t="s">
        <v>3323</v>
      </c>
      <c r="N1123" s="1652">
        <v>7</v>
      </c>
      <c r="O1123" s="1693" t="s">
        <v>4980</v>
      </c>
      <c r="P1123" s="1645" t="s">
        <v>7722</v>
      </c>
    </row>
    <row r="1124" spans="1:16" ht="15" x14ac:dyDescent="0.25">
      <c r="A1124" s="611">
        <v>5</v>
      </c>
      <c r="C1124" s="1640" t="s">
        <v>4981</v>
      </c>
      <c r="D1124" s="1641"/>
      <c r="E1124" s="1642"/>
      <c r="F1124" s="1653"/>
      <c r="G1124" s="1692"/>
      <c r="H1124" s="1653"/>
      <c r="I1124" s="1692"/>
      <c r="J1124" s="1653"/>
      <c r="K1124" s="1692"/>
      <c r="L1124" s="646" t="s">
        <v>3323</v>
      </c>
      <c r="M1124" s="646" t="s">
        <v>3323</v>
      </c>
      <c r="N1124" s="1652">
        <v>8</v>
      </c>
      <c r="O1124" s="1693" t="s">
        <v>4982</v>
      </c>
      <c r="P1124" s="1645" t="s">
        <v>7722</v>
      </c>
    </row>
    <row r="1125" spans="1:16" ht="15" x14ac:dyDescent="0.25">
      <c r="A1125" s="611">
        <v>4</v>
      </c>
      <c r="C1125" s="1640" t="s">
        <v>4983</v>
      </c>
      <c r="D1125" s="1641"/>
      <c r="E1125" s="1642"/>
      <c r="F1125" s="1653"/>
      <c r="G1125" s="1692"/>
      <c r="H1125" s="1653"/>
      <c r="I1125" s="1692"/>
      <c r="J1125" s="1652">
        <v>6</v>
      </c>
      <c r="K1125" s="1693" t="s">
        <v>2390</v>
      </c>
      <c r="L1125" s="646" t="s">
        <v>3323</v>
      </c>
      <c r="M1125" s="646" t="s">
        <v>3323</v>
      </c>
      <c r="N1125" s="1652"/>
      <c r="O1125" s="1693"/>
      <c r="P1125" s="1645" t="s">
        <v>7722</v>
      </c>
    </row>
    <row r="1126" spans="1:16" ht="15" x14ac:dyDescent="0.25">
      <c r="A1126" s="611">
        <v>4</v>
      </c>
      <c r="C1126" s="1640" t="s">
        <v>4984</v>
      </c>
      <c r="D1126" s="1641"/>
      <c r="E1126" s="1642"/>
      <c r="F1126" s="1653"/>
      <c r="G1126" s="1692"/>
      <c r="H1126" s="1653"/>
      <c r="I1126" s="1692"/>
      <c r="J1126" s="1652">
        <v>7</v>
      </c>
      <c r="K1126" s="1693" t="s">
        <v>2391</v>
      </c>
      <c r="L1126" s="646"/>
      <c r="M1126" s="646"/>
      <c r="N1126" s="1652"/>
      <c r="O1126" s="1693"/>
      <c r="P1126" s="1645"/>
    </row>
    <row r="1127" spans="1:16" ht="15" x14ac:dyDescent="0.25">
      <c r="A1127" s="611">
        <v>5</v>
      </c>
      <c r="C1127" s="1640" t="s">
        <v>4985</v>
      </c>
      <c r="D1127" s="1641"/>
      <c r="E1127" s="1642"/>
      <c r="F1127" s="1653"/>
      <c r="G1127" s="1692"/>
      <c r="H1127" s="1653"/>
      <c r="I1127" s="1692"/>
      <c r="J1127" s="1653"/>
      <c r="K1127" s="1692"/>
      <c r="L1127" s="642" t="s">
        <v>3323</v>
      </c>
      <c r="M1127" s="642" t="s">
        <v>3323</v>
      </c>
      <c r="N1127" s="1654">
        <v>1</v>
      </c>
      <c r="O1127" s="1705" t="s">
        <v>4986</v>
      </c>
      <c r="P1127" s="1658" t="s">
        <v>7722</v>
      </c>
    </row>
    <row r="1128" spans="1:16" ht="15" x14ac:dyDescent="0.25">
      <c r="A1128" s="611">
        <v>5</v>
      </c>
      <c r="C1128" s="1640" t="s">
        <v>4987</v>
      </c>
      <c r="D1128" s="1641"/>
      <c r="E1128" s="1642"/>
      <c r="F1128" s="1653"/>
      <c r="G1128" s="1692"/>
      <c r="H1128" s="1653"/>
      <c r="I1128" s="1692"/>
      <c r="J1128" s="1653"/>
      <c r="K1128" s="1692"/>
      <c r="L1128" s="646" t="s">
        <v>3323</v>
      </c>
      <c r="M1128" s="646" t="s">
        <v>3323</v>
      </c>
      <c r="N1128" s="1652">
        <v>2</v>
      </c>
      <c r="O1128" s="1706" t="s">
        <v>4988</v>
      </c>
      <c r="P1128" s="1659" t="s">
        <v>7722</v>
      </c>
    </row>
    <row r="1129" spans="1:16" ht="15" x14ac:dyDescent="0.25">
      <c r="A1129" s="611">
        <v>5</v>
      </c>
      <c r="C1129" s="1640" t="s">
        <v>4989</v>
      </c>
      <c r="D1129" s="1641"/>
      <c r="E1129" s="1642"/>
      <c r="F1129" s="1653"/>
      <c r="G1129" s="1692"/>
      <c r="H1129" s="1653"/>
      <c r="I1129" s="1692"/>
      <c r="J1129" s="1653"/>
      <c r="K1129" s="1692"/>
      <c r="L1129" s="646" t="s">
        <v>3323</v>
      </c>
      <c r="M1129" s="646" t="s">
        <v>3323</v>
      </c>
      <c r="N1129" s="1652">
        <v>3</v>
      </c>
      <c r="O1129" s="1706" t="s">
        <v>4990</v>
      </c>
      <c r="P1129" s="1659" t="s">
        <v>7722</v>
      </c>
    </row>
    <row r="1130" spans="1:16" ht="15" x14ac:dyDescent="0.25">
      <c r="A1130" s="611">
        <v>5</v>
      </c>
      <c r="C1130" s="1640" t="s">
        <v>4991</v>
      </c>
      <c r="D1130" s="1641"/>
      <c r="E1130" s="1642"/>
      <c r="F1130" s="1653"/>
      <c r="G1130" s="1692"/>
      <c r="H1130" s="1653"/>
      <c r="I1130" s="1692"/>
      <c r="J1130" s="1653"/>
      <c r="K1130" s="1692"/>
      <c r="L1130" s="646" t="s">
        <v>3323</v>
      </c>
      <c r="M1130" s="646" t="s">
        <v>3323</v>
      </c>
      <c r="N1130" s="1652">
        <v>4</v>
      </c>
      <c r="O1130" s="1706" t="s">
        <v>4992</v>
      </c>
      <c r="P1130" s="1659" t="s">
        <v>7722</v>
      </c>
    </row>
    <row r="1131" spans="1:16" ht="15" x14ac:dyDescent="0.25">
      <c r="A1131" s="611">
        <v>5</v>
      </c>
      <c r="C1131" s="1640" t="s">
        <v>4993</v>
      </c>
      <c r="D1131" s="1641"/>
      <c r="E1131" s="1642"/>
      <c r="F1131" s="1653"/>
      <c r="G1131" s="1692"/>
      <c r="H1131" s="1653"/>
      <c r="I1131" s="1692"/>
      <c r="J1131" s="1652">
        <v>8</v>
      </c>
      <c r="K1131" s="1693" t="s">
        <v>4994</v>
      </c>
      <c r="L1131" s="646" t="s">
        <v>3323</v>
      </c>
      <c r="M1131" s="646" t="s">
        <v>3323</v>
      </c>
      <c r="N1131" s="1652"/>
      <c r="O1131" s="1693"/>
      <c r="P1131" s="1645" t="s">
        <v>7722</v>
      </c>
    </row>
    <row r="1132" spans="1:16" ht="15" x14ac:dyDescent="0.25">
      <c r="A1132" s="611">
        <v>5</v>
      </c>
      <c r="C1132" s="1640" t="s">
        <v>4995</v>
      </c>
      <c r="D1132" s="1641"/>
      <c r="E1132" s="1642"/>
      <c r="F1132" s="1653"/>
      <c r="G1132" s="1692"/>
      <c r="H1132" s="1653"/>
      <c r="I1132" s="1692"/>
      <c r="J1132" s="1652">
        <v>9</v>
      </c>
      <c r="K1132" s="1706" t="s">
        <v>1864</v>
      </c>
      <c r="L1132" s="646"/>
      <c r="M1132" s="646"/>
      <c r="N1132" s="1652"/>
      <c r="O1132" s="1693"/>
      <c r="P1132" s="1645"/>
    </row>
    <row r="1133" spans="1:16" ht="15" x14ac:dyDescent="0.25">
      <c r="A1133" s="611">
        <v>5</v>
      </c>
      <c r="C1133" s="1640" t="s">
        <v>8082</v>
      </c>
      <c r="D1133" s="1641"/>
      <c r="E1133" s="1642"/>
      <c r="F1133" s="1653"/>
      <c r="G1133" s="1692"/>
      <c r="H1133" s="1653"/>
      <c r="I1133" s="1692"/>
      <c r="J1133" s="1653"/>
      <c r="K1133" s="1707"/>
      <c r="L1133" s="642" t="s">
        <v>3377</v>
      </c>
      <c r="M1133" s="642" t="s">
        <v>3378</v>
      </c>
      <c r="N1133" s="1654" t="s">
        <v>3327</v>
      </c>
      <c r="O1133" s="1705" t="s">
        <v>8100</v>
      </c>
      <c r="P1133" s="1650" t="s">
        <v>7722</v>
      </c>
    </row>
    <row r="1134" spans="1:16" ht="15" x14ac:dyDescent="0.25">
      <c r="A1134" s="611">
        <v>5</v>
      </c>
      <c r="C1134" s="1640" t="s">
        <v>4996</v>
      </c>
      <c r="D1134" s="1641"/>
      <c r="E1134" s="1642"/>
      <c r="F1134" s="1653"/>
      <c r="G1134" s="1692"/>
      <c r="H1134" s="1653"/>
      <c r="I1134" s="1692"/>
      <c r="J1134" s="1652">
        <v>10</v>
      </c>
      <c r="K1134" s="1706" t="s">
        <v>4531</v>
      </c>
      <c r="L1134" s="646"/>
      <c r="M1134" s="646"/>
      <c r="N1134" s="1652"/>
      <c r="O1134" s="1693"/>
      <c r="P1134" s="1645"/>
    </row>
    <row r="1135" spans="1:16" ht="15" x14ac:dyDescent="0.25">
      <c r="A1135" s="611">
        <v>4</v>
      </c>
      <c r="C1135" s="1640" t="s">
        <v>4997</v>
      </c>
      <c r="D1135" s="1641"/>
      <c r="E1135" s="1642"/>
      <c r="F1135" s="1653"/>
      <c r="G1135" s="1692"/>
      <c r="H1135" s="1653"/>
      <c r="I1135" s="1692"/>
      <c r="J1135" s="1653"/>
      <c r="K1135" s="1707"/>
      <c r="L1135" s="642" t="s">
        <v>3323</v>
      </c>
      <c r="M1135" s="642" t="s">
        <v>3323</v>
      </c>
      <c r="N1135" s="1654" t="s">
        <v>3327</v>
      </c>
      <c r="O1135" s="1691" t="s">
        <v>4424</v>
      </c>
      <c r="P1135" s="1643" t="s">
        <v>7722</v>
      </c>
    </row>
    <row r="1136" spans="1:16" ht="15" x14ac:dyDescent="0.25">
      <c r="A1136" s="611">
        <v>4</v>
      </c>
      <c r="C1136" s="1640" t="s">
        <v>4998</v>
      </c>
      <c r="D1136" s="1641"/>
      <c r="E1136" s="1642"/>
      <c r="F1136" s="1653"/>
      <c r="G1136" s="1692"/>
      <c r="H1136" s="1653"/>
      <c r="I1136" s="1692"/>
      <c r="J1136" s="1652">
        <v>11</v>
      </c>
      <c r="K1136" s="1693" t="s">
        <v>3325</v>
      </c>
      <c r="L1136" s="646"/>
      <c r="M1136" s="646"/>
      <c r="N1136" s="1652"/>
      <c r="O1136" s="1693"/>
      <c r="P1136" s="1645"/>
    </row>
    <row r="1137" spans="1:16" ht="15" x14ac:dyDescent="0.25">
      <c r="A1137" s="611">
        <v>5</v>
      </c>
      <c r="C1137" s="1640" t="s">
        <v>4999</v>
      </c>
      <c r="D1137" s="1641"/>
      <c r="E1137" s="1642"/>
      <c r="F1137" s="1653"/>
      <c r="G1137" s="1692"/>
      <c r="H1137" s="1653"/>
      <c r="I1137" s="1692"/>
      <c r="J1137" s="1653"/>
      <c r="K1137" s="1692"/>
      <c r="L1137" s="642" t="s">
        <v>3323</v>
      </c>
      <c r="M1137" s="642" t="s">
        <v>3323</v>
      </c>
      <c r="N1137" s="1654" t="s">
        <v>3327</v>
      </c>
      <c r="O1137" s="1691" t="s">
        <v>3328</v>
      </c>
      <c r="P1137" s="1643" t="s">
        <v>7722</v>
      </c>
    </row>
    <row r="1138" spans="1:16" ht="15" x14ac:dyDescent="0.25">
      <c r="A1138" s="611">
        <v>5</v>
      </c>
      <c r="C1138" s="1640" t="s">
        <v>5000</v>
      </c>
      <c r="D1138" s="1641"/>
      <c r="E1138" s="1642"/>
      <c r="F1138" s="1653"/>
      <c r="G1138" s="1692"/>
      <c r="H1138" s="1653"/>
      <c r="I1138" s="1692"/>
      <c r="J1138" s="1652">
        <v>12</v>
      </c>
      <c r="K1138" s="1706" t="s">
        <v>2406</v>
      </c>
      <c r="L1138" s="646"/>
      <c r="M1138" s="646"/>
      <c r="N1138" s="1652"/>
      <c r="O1138" s="1693"/>
      <c r="P1138" s="1645"/>
    </row>
    <row r="1139" spans="1:16" ht="15" x14ac:dyDescent="0.25">
      <c r="A1139" s="611">
        <v>5</v>
      </c>
      <c r="C1139" s="1640" t="s">
        <v>5001</v>
      </c>
      <c r="D1139" s="1641"/>
      <c r="E1139" s="1642"/>
      <c r="F1139" s="1653"/>
      <c r="G1139" s="1692"/>
      <c r="H1139" s="1653"/>
      <c r="I1139" s="1692"/>
      <c r="J1139" s="1653"/>
      <c r="K1139" s="1707"/>
      <c r="L1139" s="642" t="s">
        <v>3377</v>
      </c>
      <c r="M1139" s="642" t="s">
        <v>3378</v>
      </c>
      <c r="N1139" s="1654" t="s">
        <v>3327</v>
      </c>
      <c r="O1139" s="1691" t="s">
        <v>4890</v>
      </c>
      <c r="P1139" s="1643" t="s">
        <v>7722</v>
      </c>
    </row>
    <row r="1140" spans="1:16" ht="15" x14ac:dyDescent="0.25">
      <c r="A1140" s="611">
        <v>5</v>
      </c>
      <c r="C1140" s="1640" t="s">
        <v>5002</v>
      </c>
      <c r="D1140" s="1641"/>
      <c r="E1140" s="1642"/>
      <c r="F1140" s="1653"/>
      <c r="G1140" s="1692"/>
      <c r="H1140" s="1653"/>
      <c r="I1140" s="1692"/>
      <c r="J1140" s="1652">
        <v>13</v>
      </c>
      <c r="K1140" s="1693" t="s">
        <v>2243</v>
      </c>
      <c r="L1140" s="646" t="s">
        <v>3377</v>
      </c>
      <c r="M1140" s="646" t="s">
        <v>3323</v>
      </c>
      <c r="N1140" s="1652"/>
      <c r="O1140" s="1693"/>
      <c r="P1140" s="1645" t="s">
        <v>7722</v>
      </c>
    </row>
    <row r="1141" spans="1:16" ht="15" x14ac:dyDescent="0.25">
      <c r="A1141" s="611">
        <v>4</v>
      </c>
      <c r="C1141" s="1640" t="s">
        <v>5003</v>
      </c>
      <c r="D1141" s="1641"/>
      <c r="E1141" s="1642"/>
      <c r="F1141" s="1653"/>
      <c r="G1141" s="1692"/>
      <c r="H1141" s="1653"/>
      <c r="I1141" s="1692"/>
      <c r="J1141" s="1652">
        <v>14</v>
      </c>
      <c r="K1141" s="1693" t="s">
        <v>4898</v>
      </c>
      <c r="L1141" s="646" t="s">
        <v>3377</v>
      </c>
      <c r="M1141" s="646" t="s">
        <v>3323</v>
      </c>
      <c r="N1141" s="1652"/>
      <c r="O1141" s="1693"/>
      <c r="P1141" s="1645" t="s">
        <v>7722</v>
      </c>
    </row>
    <row r="1142" spans="1:16" ht="15" x14ac:dyDescent="0.25">
      <c r="A1142" s="611">
        <v>4</v>
      </c>
      <c r="C1142" s="1640" t="s">
        <v>5004</v>
      </c>
      <c r="D1142" s="1641"/>
      <c r="E1142" s="1642"/>
      <c r="F1142" s="1653"/>
      <c r="G1142" s="1692"/>
      <c r="H1142" s="1653"/>
      <c r="I1142" s="1692"/>
      <c r="J1142" s="1652">
        <v>15</v>
      </c>
      <c r="K1142" s="1693" t="s">
        <v>4900</v>
      </c>
      <c r="L1142" s="646" t="s">
        <v>3377</v>
      </c>
      <c r="M1142" s="646" t="s">
        <v>3323</v>
      </c>
      <c r="N1142" s="1652"/>
      <c r="O1142" s="1693"/>
      <c r="P1142" s="1645" t="s">
        <v>7722</v>
      </c>
    </row>
    <row r="1143" spans="1:16" ht="15" x14ac:dyDescent="0.25">
      <c r="A1143" s="611">
        <v>5</v>
      </c>
      <c r="C1143" s="1640" t="s">
        <v>5005</v>
      </c>
      <c r="D1143" s="1641"/>
      <c r="E1143" s="1642"/>
      <c r="F1143" s="1653"/>
      <c r="G1143" s="1692"/>
      <c r="H1143" s="1653"/>
      <c r="I1143" s="1692"/>
      <c r="J1143" s="1652">
        <v>16</v>
      </c>
      <c r="K1143" s="1706" t="s">
        <v>5006</v>
      </c>
      <c r="L1143" s="646"/>
      <c r="M1143" s="646"/>
      <c r="N1143" s="1652"/>
      <c r="O1143" s="1693"/>
      <c r="P1143" s="1645"/>
    </row>
    <row r="1144" spans="1:16" ht="15" x14ac:dyDescent="0.25">
      <c r="A1144" s="611">
        <v>5</v>
      </c>
      <c r="C1144" s="1640" t="s">
        <v>5007</v>
      </c>
      <c r="D1144" s="1641"/>
      <c r="E1144" s="1642"/>
      <c r="F1144" s="1653"/>
      <c r="G1144" s="1692"/>
      <c r="H1144" s="1653"/>
      <c r="I1144" s="1692"/>
      <c r="J1144" s="1653"/>
      <c r="K1144" s="1707"/>
      <c r="L1144" s="642" t="s">
        <v>3323</v>
      </c>
      <c r="M1144" s="642" t="s">
        <v>3323</v>
      </c>
      <c r="N1144" s="1654">
        <v>1</v>
      </c>
      <c r="O1144" s="1705" t="s">
        <v>5008</v>
      </c>
      <c r="P1144" s="1650" t="s">
        <v>7722</v>
      </c>
    </row>
    <row r="1145" spans="1:16" ht="15" x14ac:dyDescent="0.25">
      <c r="A1145" s="611">
        <v>5</v>
      </c>
      <c r="C1145" s="1640" t="s">
        <v>5009</v>
      </c>
      <c r="D1145" s="1641"/>
      <c r="E1145" s="1642"/>
      <c r="F1145" s="1653"/>
      <c r="G1145" s="1692"/>
      <c r="H1145" s="1653"/>
      <c r="I1145" s="1692"/>
      <c r="J1145" s="1653"/>
      <c r="K1145" s="1707"/>
      <c r="L1145" s="646" t="s">
        <v>3323</v>
      </c>
      <c r="M1145" s="646" t="s">
        <v>3323</v>
      </c>
      <c r="N1145" s="1652">
        <v>2</v>
      </c>
      <c r="O1145" s="1706" t="s">
        <v>5010</v>
      </c>
      <c r="P1145" s="1651" t="s">
        <v>7722</v>
      </c>
    </row>
    <row r="1146" spans="1:16" ht="15" x14ac:dyDescent="0.25">
      <c r="A1146" s="611">
        <v>5</v>
      </c>
      <c r="C1146" s="1640" t="s">
        <v>5011</v>
      </c>
      <c r="D1146" s="1641"/>
      <c r="E1146" s="1642"/>
      <c r="F1146" s="1653"/>
      <c r="G1146" s="1692"/>
      <c r="H1146" s="1653"/>
      <c r="I1146" s="1692"/>
      <c r="J1146" s="1652">
        <v>17</v>
      </c>
      <c r="K1146" s="1706" t="s">
        <v>5012</v>
      </c>
      <c r="L1146" s="646" t="s">
        <v>3323</v>
      </c>
      <c r="M1146" s="646" t="s">
        <v>3323</v>
      </c>
      <c r="N1146" s="1652"/>
      <c r="O1146" s="1693"/>
      <c r="P1146" s="1645" t="s">
        <v>7722</v>
      </c>
    </row>
    <row r="1147" spans="1:16" ht="15" x14ac:dyDescent="0.25">
      <c r="A1147" s="611">
        <v>4</v>
      </c>
      <c r="C1147" s="1640" t="s">
        <v>5013</v>
      </c>
      <c r="D1147" s="1641"/>
      <c r="E1147" s="1642"/>
      <c r="F1147" s="1653"/>
      <c r="G1147" s="1692"/>
      <c r="H1147" s="1653"/>
      <c r="I1147" s="1692"/>
      <c r="J1147" s="1652">
        <v>18</v>
      </c>
      <c r="K1147" s="1706" t="s">
        <v>2313</v>
      </c>
      <c r="L1147" s="646"/>
      <c r="M1147" s="646"/>
      <c r="N1147" s="1652"/>
      <c r="O1147" s="1693"/>
      <c r="P1147" s="1645"/>
    </row>
    <row r="1148" spans="1:16" ht="15" x14ac:dyDescent="0.25">
      <c r="A1148" s="611">
        <v>5</v>
      </c>
      <c r="C1148" s="1640" t="s">
        <v>5014</v>
      </c>
      <c r="D1148" s="1641"/>
      <c r="E1148" s="1642"/>
      <c r="F1148" s="1653"/>
      <c r="G1148" s="1692"/>
      <c r="H1148" s="1653"/>
      <c r="I1148" s="1692"/>
      <c r="J1148" s="1653"/>
      <c r="K1148" s="1707"/>
      <c r="L1148" s="642" t="s">
        <v>3323</v>
      </c>
      <c r="M1148" s="642" t="s">
        <v>3323</v>
      </c>
      <c r="N1148" s="1654" t="s">
        <v>3327</v>
      </c>
      <c r="O1148" s="1691" t="s">
        <v>4550</v>
      </c>
      <c r="P1148" s="1643" t="s">
        <v>7722</v>
      </c>
    </row>
    <row r="1149" spans="1:16" ht="15" x14ac:dyDescent="0.25">
      <c r="A1149" s="611">
        <v>4</v>
      </c>
      <c r="C1149" s="1640" t="s">
        <v>5015</v>
      </c>
      <c r="D1149" s="1641"/>
      <c r="E1149" s="1642"/>
      <c r="F1149" s="1653"/>
      <c r="G1149" s="1692"/>
      <c r="H1149" s="1653"/>
      <c r="I1149" s="1692"/>
      <c r="J1149" s="1652">
        <v>19</v>
      </c>
      <c r="K1149" s="1706" t="s">
        <v>2016</v>
      </c>
      <c r="L1149" s="646"/>
      <c r="M1149" s="646"/>
      <c r="N1149" s="1652"/>
      <c r="O1149" s="1693"/>
      <c r="P1149" s="1645"/>
    </row>
    <row r="1150" spans="1:16" ht="15" x14ac:dyDescent="0.25">
      <c r="A1150" s="611">
        <v>5</v>
      </c>
      <c r="C1150" s="1640" t="s">
        <v>5016</v>
      </c>
      <c r="D1150" s="1641"/>
      <c r="E1150" s="1642"/>
      <c r="F1150" s="1653"/>
      <c r="G1150" s="1692"/>
      <c r="H1150" s="1653"/>
      <c r="I1150" s="1692"/>
      <c r="J1150" s="1653"/>
      <c r="K1150" s="1707"/>
      <c r="L1150" s="642" t="s">
        <v>3651</v>
      </c>
      <c r="M1150" s="642" t="s">
        <v>3378</v>
      </c>
      <c r="N1150" s="1654">
        <v>1</v>
      </c>
      <c r="O1150" s="1691" t="s">
        <v>3433</v>
      </c>
      <c r="P1150" s="1643" t="s">
        <v>7722</v>
      </c>
    </row>
    <row r="1151" spans="1:16" ht="15" x14ac:dyDescent="0.25">
      <c r="A1151" s="611">
        <v>4</v>
      </c>
      <c r="C1151" s="1640" t="s">
        <v>5017</v>
      </c>
      <c r="D1151" s="1641"/>
      <c r="E1151" s="1642"/>
      <c r="F1151" s="1653"/>
      <c r="G1151" s="1692"/>
      <c r="H1151" s="1653"/>
      <c r="I1151" s="1692"/>
      <c r="J1151" s="1653"/>
      <c r="K1151" s="1707"/>
      <c r="L1151" s="646" t="s">
        <v>3651</v>
      </c>
      <c r="M1151" s="646" t="s">
        <v>3378</v>
      </c>
      <c r="N1151" s="1652">
        <v>2</v>
      </c>
      <c r="O1151" s="1693" t="s">
        <v>4478</v>
      </c>
      <c r="P1151" s="1645" t="s">
        <v>7722</v>
      </c>
    </row>
    <row r="1152" spans="1:16" ht="15" x14ac:dyDescent="0.25">
      <c r="A1152" s="611">
        <v>5</v>
      </c>
      <c r="C1152" s="1640" t="s">
        <v>5018</v>
      </c>
      <c r="D1152" s="1641"/>
      <c r="E1152" s="1642"/>
      <c r="F1152" s="1653"/>
      <c r="G1152" s="1692"/>
      <c r="H1152" s="1653"/>
      <c r="I1152" s="1692"/>
      <c r="J1152" s="1652">
        <v>20</v>
      </c>
      <c r="K1152" s="1706" t="s">
        <v>5019</v>
      </c>
      <c r="L1152" s="646"/>
      <c r="M1152" s="646"/>
      <c r="N1152" s="1652"/>
      <c r="O1152" s="1693"/>
      <c r="P1152" s="1645"/>
    </row>
    <row r="1153" spans="1:16" ht="15" x14ac:dyDescent="0.25">
      <c r="A1153" s="611">
        <v>4</v>
      </c>
      <c r="C1153" s="1640" t="s">
        <v>5020</v>
      </c>
      <c r="D1153" s="1641"/>
      <c r="E1153" s="1642"/>
      <c r="F1153" s="1653"/>
      <c r="G1153" s="1692"/>
      <c r="H1153" s="1653"/>
      <c r="I1153" s="1692"/>
      <c r="J1153" s="1653"/>
      <c r="K1153" s="1707"/>
      <c r="L1153" s="642" t="s">
        <v>3323</v>
      </c>
      <c r="M1153" s="642" t="s">
        <v>4911</v>
      </c>
      <c r="N1153" s="1654" t="s">
        <v>3327</v>
      </c>
      <c r="O1153" s="1691" t="s">
        <v>5021</v>
      </c>
      <c r="P1153" s="1643" t="s">
        <v>7722</v>
      </c>
    </row>
    <row r="1154" spans="1:16" ht="15" x14ac:dyDescent="0.25">
      <c r="A1154" s="611">
        <v>4</v>
      </c>
      <c r="C1154" s="1640" t="s">
        <v>5022</v>
      </c>
      <c r="D1154" s="1641"/>
      <c r="E1154" s="1642"/>
      <c r="F1154" s="1653"/>
      <c r="G1154" s="1692"/>
      <c r="H1154" s="1653"/>
      <c r="I1154" s="1692"/>
      <c r="J1154" s="1652">
        <v>21</v>
      </c>
      <c r="K1154" s="1706" t="s">
        <v>4555</v>
      </c>
      <c r="L1154" s="646"/>
      <c r="M1154" s="646"/>
      <c r="N1154" s="1652"/>
      <c r="O1154" s="1693"/>
      <c r="P1154" s="1645"/>
    </row>
    <row r="1155" spans="1:16" ht="15" x14ac:dyDescent="0.25">
      <c r="A1155" s="611">
        <v>4</v>
      </c>
      <c r="C1155" s="1640" t="s">
        <v>5023</v>
      </c>
      <c r="D1155" s="1641"/>
      <c r="E1155" s="1642"/>
      <c r="F1155" s="1653"/>
      <c r="G1155" s="1692"/>
      <c r="H1155" s="1653"/>
      <c r="I1155" s="1692"/>
      <c r="J1155" s="1653"/>
      <c r="K1155" s="1707"/>
      <c r="L1155" s="642" t="s">
        <v>3323</v>
      </c>
      <c r="M1155" s="642" t="s">
        <v>3323</v>
      </c>
      <c r="N1155" s="1654" t="s">
        <v>3327</v>
      </c>
      <c r="O1155" s="1691" t="s">
        <v>4557</v>
      </c>
      <c r="P1155" s="1643" t="s">
        <v>7722</v>
      </c>
    </row>
    <row r="1156" spans="1:16" ht="15" x14ac:dyDescent="0.25">
      <c r="A1156" s="611">
        <v>4</v>
      </c>
      <c r="C1156" s="1640" t="s">
        <v>5024</v>
      </c>
      <c r="D1156" s="1641"/>
      <c r="E1156" s="1642"/>
      <c r="F1156" s="1653"/>
      <c r="G1156" s="1692"/>
      <c r="H1156" s="1653"/>
      <c r="I1156" s="1692"/>
      <c r="J1156" s="1652">
        <v>22</v>
      </c>
      <c r="K1156" s="1706" t="s">
        <v>4559</v>
      </c>
      <c r="L1156" s="646"/>
      <c r="M1156" s="646"/>
      <c r="N1156" s="1652"/>
      <c r="O1156" s="1693"/>
      <c r="P1156" s="1645"/>
    </row>
    <row r="1157" spans="1:16" ht="15" x14ac:dyDescent="0.25">
      <c r="A1157" s="611">
        <v>5</v>
      </c>
      <c r="C1157" s="1640" t="s">
        <v>5025</v>
      </c>
      <c r="D1157" s="1641"/>
      <c r="E1157" s="1642"/>
      <c r="F1157" s="1653"/>
      <c r="G1157" s="1692"/>
      <c r="H1157" s="1653"/>
      <c r="I1157" s="1692"/>
      <c r="J1157" s="1653"/>
      <c r="K1157" s="1707"/>
      <c r="L1157" s="642" t="s">
        <v>3323</v>
      </c>
      <c r="M1157" s="642" t="s">
        <v>3323</v>
      </c>
      <c r="N1157" s="1654" t="s">
        <v>3327</v>
      </c>
      <c r="O1157" s="1691" t="s">
        <v>4561</v>
      </c>
      <c r="P1157" s="1643" t="s">
        <v>7722</v>
      </c>
    </row>
    <row r="1158" spans="1:16" ht="15" x14ac:dyDescent="0.25">
      <c r="A1158" s="611">
        <v>5</v>
      </c>
      <c r="C1158" s="1640" t="s">
        <v>5026</v>
      </c>
      <c r="D1158" s="1641"/>
      <c r="E1158" s="1642"/>
      <c r="F1158" s="1653"/>
      <c r="G1158" s="1692"/>
      <c r="H1158" s="1653"/>
      <c r="I1158" s="1692"/>
      <c r="J1158" s="1652">
        <v>23</v>
      </c>
      <c r="K1158" s="1706" t="s">
        <v>4916</v>
      </c>
      <c r="L1158" s="646"/>
      <c r="M1158" s="646"/>
      <c r="N1158" s="1652"/>
      <c r="O1158" s="1693"/>
      <c r="P1158" s="1645"/>
    </row>
    <row r="1159" spans="1:16" ht="15" x14ac:dyDescent="0.25">
      <c r="A1159" s="611">
        <v>4</v>
      </c>
      <c r="C1159" s="1640" t="s">
        <v>5027</v>
      </c>
      <c r="D1159" s="1641"/>
      <c r="E1159" s="1642"/>
      <c r="F1159" s="1653"/>
      <c r="G1159" s="1692"/>
      <c r="H1159" s="1653"/>
      <c r="I1159" s="1692"/>
      <c r="J1159" s="1653"/>
      <c r="K1159" s="1707"/>
      <c r="L1159" s="642" t="s">
        <v>3323</v>
      </c>
      <c r="M1159" s="642" t="s">
        <v>3323</v>
      </c>
      <c r="N1159" s="1654" t="s">
        <v>3327</v>
      </c>
      <c r="O1159" s="1691" t="s">
        <v>4918</v>
      </c>
      <c r="P1159" s="1643" t="s">
        <v>7722</v>
      </c>
    </row>
    <row r="1160" spans="1:16" ht="15" x14ac:dyDescent="0.25">
      <c r="A1160" s="611">
        <v>4</v>
      </c>
      <c r="C1160" s="1640" t="s">
        <v>5028</v>
      </c>
      <c r="D1160" s="1641"/>
      <c r="E1160" s="1642"/>
      <c r="F1160" s="1653"/>
      <c r="G1160" s="1692"/>
      <c r="H1160" s="1653"/>
      <c r="I1160" s="1692"/>
      <c r="J1160" s="1652">
        <v>24</v>
      </c>
      <c r="K1160" s="1693" t="s">
        <v>5029</v>
      </c>
      <c r="L1160" s="646" t="s">
        <v>3323</v>
      </c>
      <c r="M1160" s="646" t="s">
        <v>3323</v>
      </c>
      <c r="N1160" s="1652"/>
      <c r="O1160" s="1693"/>
      <c r="P1160" s="1645" t="s">
        <v>7722</v>
      </c>
    </row>
    <row r="1161" spans="1:16" ht="15" x14ac:dyDescent="0.25">
      <c r="A1161" s="611">
        <v>5</v>
      </c>
      <c r="C1161" s="1640" t="s">
        <v>5030</v>
      </c>
      <c r="D1161" s="1641"/>
      <c r="E1161" s="1642"/>
      <c r="F1161" s="1653"/>
      <c r="G1161" s="1692"/>
      <c r="H1161" s="1652">
        <v>4</v>
      </c>
      <c r="I1161" s="1693" t="s">
        <v>2398</v>
      </c>
      <c r="J1161" s="1652"/>
      <c r="K1161" s="1693"/>
      <c r="L1161" s="646"/>
      <c r="M1161" s="646"/>
      <c r="N1161" s="1652"/>
      <c r="O1161" s="1693"/>
      <c r="P1161" s="1645"/>
    </row>
    <row r="1162" spans="1:16" ht="15" x14ac:dyDescent="0.25">
      <c r="A1162" s="611">
        <v>4</v>
      </c>
      <c r="C1162" s="1640" t="s">
        <v>5031</v>
      </c>
      <c r="D1162" s="1641"/>
      <c r="E1162" s="1642"/>
      <c r="F1162" s="1653"/>
      <c r="G1162" s="1692"/>
      <c r="H1162" s="1653"/>
      <c r="I1162" s="1692"/>
      <c r="J1162" s="1654">
        <v>1</v>
      </c>
      <c r="K1162" s="1705" t="s">
        <v>5032</v>
      </c>
      <c r="L1162" s="642"/>
      <c r="M1162" s="642"/>
      <c r="N1162" s="1654"/>
      <c r="O1162" s="1691"/>
      <c r="P1162" s="1643"/>
    </row>
    <row r="1163" spans="1:16" ht="15" x14ac:dyDescent="0.25">
      <c r="A1163" s="611">
        <v>5</v>
      </c>
      <c r="C1163" s="1640" t="s">
        <v>475</v>
      </c>
      <c r="D1163" s="1641"/>
      <c r="E1163" s="1642"/>
      <c r="F1163" s="1653"/>
      <c r="G1163" s="1692"/>
      <c r="H1163" s="1653"/>
      <c r="I1163" s="1692"/>
      <c r="J1163" s="1653"/>
      <c r="K1163" s="1692"/>
      <c r="L1163" s="642" t="s">
        <v>3323</v>
      </c>
      <c r="M1163" s="642" t="s">
        <v>3323</v>
      </c>
      <c r="N1163" s="1654">
        <v>1</v>
      </c>
      <c r="O1163" s="1691" t="s">
        <v>5033</v>
      </c>
      <c r="P1163" s="1643" t="s">
        <v>7722</v>
      </c>
    </row>
    <row r="1164" spans="1:16" ht="15" x14ac:dyDescent="0.25">
      <c r="A1164" s="611">
        <v>5</v>
      </c>
      <c r="C1164" s="1640" t="s">
        <v>476</v>
      </c>
      <c r="D1164" s="1641"/>
      <c r="E1164" s="1642"/>
      <c r="F1164" s="1653"/>
      <c r="G1164" s="1692"/>
      <c r="H1164" s="1653"/>
      <c r="I1164" s="1692"/>
      <c r="J1164" s="1653"/>
      <c r="K1164" s="1692"/>
      <c r="L1164" s="646" t="s">
        <v>3323</v>
      </c>
      <c r="M1164" s="646" t="s">
        <v>3323</v>
      </c>
      <c r="N1164" s="1652">
        <v>2</v>
      </c>
      <c r="O1164" s="1693" t="s">
        <v>5034</v>
      </c>
      <c r="P1164" s="1645" t="s">
        <v>7722</v>
      </c>
    </row>
    <row r="1165" spans="1:16" ht="15" x14ac:dyDescent="0.25">
      <c r="A1165" s="611">
        <v>4</v>
      </c>
      <c r="C1165" s="1640" t="s">
        <v>5035</v>
      </c>
      <c r="D1165" s="1641"/>
      <c r="E1165" s="1642"/>
      <c r="F1165" s="1653"/>
      <c r="G1165" s="1692"/>
      <c r="H1165" s="1653"/>
      <c r="I1165" s="1692"/>
      <c r="J1165" s="1652">
        <v>2</v>
      </c>
      <c r="K1165" s="1706" t="s">
        <v>1864</v>
      </c>
      <c r="L1165" s="646"/>
      <c r="M1165" s="646"/>
      <c r="N1165" s="1652"/>
      <c r="O1165" s="1693"/>
      <c r="P1165" s="1645"/>
    </row>
    <row r="1166" spans="1:16" ht="15" x14ac:dyDescent="0.25">
      <c r="A1166" s="611">
        <v>5</v>
      </c>
      <c r="C1166" s="1640" t="s">
        <v>8083</v>
      </c>
      <c r="D1166" s="1641"/>
      <c r="E1166" s="1642"/>
      <c r="F1166" s="1653"/>
      <c r="G1166" s="1692"/>
      <c r="H1166" s="1653"/>
      <c r="I1166" s="1692"/>
      <c r="J1166" s="1653"/>
      <c r="K1166" s="1707"/>
      <c r="L1166" s="642" t="s">
        <v>3651</v>
      </c>
      <c r="M1166" s="642" t="s">
        <v>3378</v>
      </c>
      <c r="N1166" s="1654" t="s">
        <v>3327</v>
      </c>
      <c r="O1166" s="1705" t="s">
        <v>8100</v>
      </c>
      <c r="P1166" s="1650" t="s">
        <v>7722</v>
      </c>
    </row>
    <row r="1167" spans="1:16" ht="15" x14ac:dyDescent="0.25">
      <c r="A1167" s="611">
        <v>4</v>
      </c>
      <c r="C1167" s="1640" t="s">
        <v>5036</v>
      </c>
      <c r="D1167" s="1641"/>
      <c r="E1167" s="1642"/>
      <c r="F1167" s="1653"/>
      <c r="G1167" s="1692"/>
      <c r="H1167" s="1653"/>
      <c r="I1167" s="1692"/>
      <c r="J1167" s="1652">
        <v>3</v>
      </c>
      <c r="K1167" s="1693" t="s">
        <v>5037</v>
      </c>
      <c r="L1167" s="646" t="s">
        <v>3651</v>
      </c>
      <c r="M1167" s="646" t="s">
        <v>3378</v>
      </c>
      <c r="N1167" s="1652"/>
      <c r="O1167" s="1693"/>
      <c r="P1167" s="1645" t="s">
        <v>7722</v>
      </c>
    </row>
    <row r="1168" spans="1:16" ht="15" x14ac:dyDescent="0.25">
      <c r="A1168" s="611">
        <v>5</v>
      </c>
      <c r="C1168" s="1640" t="s">
        <v>5038</v>
      </c>
      <c r="D1168" s="1641"/>
      <c r="E1168" s="1642"/>
      <c r="F1168" s="1653"/>
      <c r="G1168" s="1692"/>
      <c r="H1168" s="1653"/>
      <c r="I1168" s="1692"/>
      <c r="J1168" s="1652">
        <v>4</v>
      </c>
      <c r="K1168" s="1706" t="s">
        <v>4531</v>
      </c>
      <c r="L1168" s="646"/>
      <c r="M1168" s="646"/>
      <c r="N1168" s="1652"/>
      <c r="O1168" s="1693"/>
      <c r="P1168" s="1645"/>
    </row>
    <row r="1169" spans="1:16" ht="15" x14ac:dyDescent="0.25">
      <c r="A1169" s="611">
        <v>4</v>
      </c>
      <c r="C1169" s="1640" t="s">
        <v>5039</v>
      </c>
      <c r="D1169" s="1641"/>
      <c r="E1169" s="1642"/>
      <c r="F1169" s="1653"/>
      <c r="G1169" s="1692"/>
      <c r="H1169" s="1653"/>
      <c r="I1169" s="1692"/>
      <c r="J1169" s="1653"/>
      <c r="K1169" s="1707"/>
      <c r="L1169" s="642" t="s">
        <v>3323</v>
      </c>
      <c r="M1169" s="642" t="s">
        <v>3323</v>
      </c>
      <c r="N1169" s="1654" t="s">
        <v>3327</v>
      </c>
      <c r="O1169" s="1691" t="s">
        <v>4424</v>
      </c>
      <c r="P1169" s="1643" t="s">
        <v>7722</v>
      </c>
    </row>
    <row r="1170" spans="1:16" ht="15" x14ac:dyDescent="0.25">
      <c r="A1170" s="611">
        <v>5</v>
      </c>
      <c r="C1170" s="1640" t="s">
        <v>5040</v>
      </c>
      <c r="D1170" s="1641"/>
      <c r="E1170" s="1642"/>
      <c r="F1170" s="1653"/>
      <c r="G1170" s="1692"/>
      <c r="H1170" s="1653"/>
      <c r="I1170" s="1692"/>
      <c r="J1170" s="1652">
        <v>5</v>
      </c>
      <c r="K1170" s="1706" t="s">
        <v>2406</v>
      </c>
      <c r="L1170" s="646"/>
      <c r="M1170" s="646"/>
      <c r="N1170" s="1652"/>
      <c r="O1170" s="1693"/>
      <c r="P1170" s="1645"/>
    </row>
    <row r="1171" spans="1:16" ht="15" x14ac:dyDescent="0.25">
      <c r="A1171" s="611">
        <v>4</v>
      </c>
      <c r="C1171" s="1640" t="s">
        <v>5041</v>
      </c>
      <c r="D1171" s="1641"/>
      <c r="E1171" s="1642"/>
      <c r="F1171" s="1653"/>
      <c r="G1171" s="1692"/>
      <c r="H1171" s="1653"/>
      <c r="I1171" s="1692"/>
      <c r="J1171" s="1653"/>
      <c r="K1171" s="1707"/>
      <c r="L1171" s="642" t="s">
        <v>3651</v>
      </c>
      <c r="M1171" s="642" t="s">
        <v>3378</v>
      </c>
      <c r="N1171" s="1654" t="s">
        <v>3327</v>
      </c>
      <c r="O1171" s="1691" t="s">
        <v>4890</v>
      </c>
      <c r="P1171" s="1643" t="s">
        <v>7722</v>
      </c>
    </row>
    <row r="1172" spans="1:16" ht="15" x14ac:dyDescent="0.25">
      <c r="A1172" s="611">
        <v>5</v>
      </c>
      <c r="C1172" s="1640" t="s">
        <v>5042</v>
      </c>
      <c r="D1172" s="1641"/>
      <c r="E1172" s="1642"/>
      <c r="F1172" s="1653"/>
      <c r="G1172" s="1692"/>
      <c r="H1172" s="1653"/>
      <c r="I1172" s="1692"/>
      <c r="J1172" s="1652">
        <v>6</v>
      </c>
      <c r="K1172" s="1693" t="s">
        <v>4895</v>
      </c>
      <c r="L1172" s="646" t="s">
        <v>3323</v>
      </c>
      <c r="M1172" s="646" t="s">
        <v>3323</v>
      </c>
      <c r="N1172" s="1652"/>
      <c r="O1172" s="1693"/>
      <c r="P1172" s="1645" t="s">
        <v>7722</v>
      </c>
    </row>
    <row r="1173" spans="1:16" ht="15" x14ac:dyDescent="0.25">
      <c r="A1173" s="611">
        <v>4</v>
      </c>
      <c r="C1173" s="1640" t="s">
        <v>5043</v>
      </c>
      <c r="D1173" s="1641"/>
      <c r="E1173" s="1642"/>
      <c r="F1173" s="1653"/>
      <c r="G1173" s="1692"/>
      <c r="H1173" s="1653"/>
      <c r="I1173" s="1692"/>
      <c r="J1173" s="1652">
        <v>7</v>
      </c>
      <c r="K1173" s="1693" t="s">
        <v>2243</v>
      </c>
      <c r="L1173" s="646" t="s">
        <v>3377</v>
      </c>
      <c r="M1173" s="646" t="s">
        <v>3323</v>
      </c>
      <c r="N1173" s="1652"/>
      <c r="O1173" s="1693"/>
      <c r="P1173" s="1645" t="s">
        <v>7722</v>
      </c>
    </row>
    <row r="1174" spans="1:16" ht="15" x14ac:dyDescent="0.25">
      <c r="A1174" s="611">
        <v>3</v>
      </c>
      <c r="C1174" s="1640" t="s">
        <v>5044</v>
      </c>
      <c r="D1174" s="1641"/>
      <c r="E1174" s="1642"/>
      <c r="F1174" s="1653"/>
      <c r="G1174" s="1692"/>
      <c r="H1174" s="1653"/>
      <c r="I1174" s="1692"/>
      <c r="J1174" s="1652">
        <v>8</v>
      </c>
      <c r="K1174" s="1693" t="s">
        <v>4898</v>
      </c>
      <c r="L1174" s="646" t="s">
        <v>3377</v>
      </c>
      <c r="M1174" s="646" t="s">
        <v>3323</v>
      </c>
      <c r="N1174" s="1652"/>
      <c r="O1174" s="1693"/>
      <c r="P1174" s="1645" t="s">
        <v>7722</v>
      </c>
    </row>
    <row r="1175" spans="1:16" ht="15" x14ac:dyDescent="0.25">
      <c r="A1175" s="611">
        <v>4</v>
      </c>
      <c r="C1175" s="1640" t="s">
        <v>5045</v>
      </c>
      <c r="D1175" s="1641"/>
      <c r="E1175" s="1642"/>
      <c r="F1175" s="1653"/>
      <c r="G1175" s="1692"/>
      <c r="H1175" s="1653"/>
      <c r="I1175" s="1692"/>
      <c r="J1175" s="1652">
        <v>9</v>
      </c>
      <c r="K1175" s="1693" t="s">
        <v>4900</v>
      </c>
      <c r="L1175" s="646" t="s">
        <v>3323</v>
      </c>
      <c r="M1175" s="646" t="s">
        <v>3323</v>
      </c>
      <c r="N1175" s="1652"/>
      <c r="O1175" s="1693"/>
      <c r="P1175" s="1645" t="s">
        <v>7722</v>
      </c>
    </row>
    <row r="1176" spans="1:16" ht="15" x14ac:dyDescent="0.25">
      <c r="A1176" s="611">
        <v>5</v>
      </c>
      <c r="C1176" s="1640" t="s">
        <v>5046</v>
      </c>
      <c r="D1176" s="1641"/>
      <c r="E1176" s="1642"/>
      <c r="F1176" s="1653"/>
      <c r="G1176" s="1692"/>
      <c r="H1176" s="1653"/>
      <c r="I1176" s="1692"/>
      <c r="J1176" s="1652">
        <v>10</v>
      </c>
      <c r="K1176" s="1693" t="s">
        <v>4902</v>
      </c>
      <c r="L1176" s="646" t="s">
        <v>3377</v>
      </c>
      <c r="M1176" s="646" t="s">
        <v>3323</v>
      </c>
      <c r="N1176" s="1652"/>
      <c r="O1176" s="1693"/>
      <c r="P1176" s="1645" t="s">
        <v>7722</v>
      </c>
    </row>
    <row r="1177" spans="1:16" ht="15" x14ac:dyDescent="0.25">
      <c r="A1177" s="611">
        <v>5</v>
      </c>
      <c r="C1177" s="1640" t="s">
        <v>5047</v>
      </c>
      <c r="D1177" s="1641"/>
      <c r="E1177" s="1642"/>
      <c r="F1177" s="1653"/>
      <c r="G1177" s="1692"/>
      <c r="H1177" s="1653"/>
      <c r="I1177" s="1692"/>
      <c r="J1177" s="1652">
        <v>11</v>
      </c>
      <c r="K1177" s="1693" t="s">
        <v>4904</v>
      </c>
      <c r="L1177" s="646" t="s">
        <v>3377</v>
      </c>
      <c r="M1177" s="646" t="s">
        <v>3323</v>
      </c>
      <c r="N1177" s="1652"/>
      <c r="O1177" s="1693"/>
      <c r="P1177" s="1645" t="s">
        <v>7722</v>
      </c>
    </row>
    <row r="1178" spans="1:16" ht="15" x14ac:dyDescent="0.25">
      <c r="A1178" s="611">
        <v>4</v>
      </c>
      <c r="C1178" s="1640" t="s">
        <v>5048</v>
      </c>
      <c r="D1178" s="1641"/>
      <c r="E1178" s="1642"/>
      <c r="F1178" s="1653"/>
      <c r="G1178" s="1692"/>
      <c r="H1178" s="1653"/>
      <c r="I1178" s="1692"/>
      <c r="J1178" s="1652">
        <v>12</v>
      </c>
      <c r="K1178" s="1693" t="s">
        <v>2313</v>
      </c>
      <c r="L1178" s="646"/>
      <c r="M1178" s="646"/>
      <c r="N1178" s="1652"/>
      <c r="O1178" s="1693"/>
      <c r="P1178" s="1645"/>
    </row>
    <row r="1179" spans="1:16" ht="15" x14ac:dyDescent="0.25">
      <c r="A1179" s="611">
        <v>5</v>
      </c>
      <c r="C1179" s="1640" t="s">
        <v>5049</v>
      </c>
      <c r="D1179" s="1641"/>
      <c r="E1179" s="1642"/>
      <c r="F1179" s="1653"/>
      <c r="G1179" s="1692"/>
      <c r="H1179" s="1653"/>
      <c r="I1179" s="1692"/>
      <c r="J1179" s="1653"/>
      <c r="K1179" s="1692"/>
      <c r="L1179" s="642" t="s">
        <v>3323</v>
      </c>
      <c r="M1179" s="642" t="s">
        <v>3323</v>
      </c>
      <c r="N1179" s="1654" t="s">
        <v>3327</v>
      </c>
      <c r="O1179" s="1691" t="s">
        <v>4550</v>
      </c>
      <c r="P1179" s="1643" t="s">
        <v>7722</v>
      </c>
    </row>
    <row r="1180" spans="1:16" ht="15" x14ac:dyDescent="0.25">
      <c r="A1180" s="611">
        <v>5</v>
      </c>
      <c r="C1180" s="1640" t="s">
        <v>5050</v>
      </c>
      <c r="D1180" s="1641"/>
      <c r="E1180" s="1642"/>
      <c r="F1180" s="1653"/>
      <c r="G1180" s="1692"/>
      <c r="H1180" s="1653"/>
      <c r="I1180" s="1692"/>
      <c r="J1180" s="1652">
        <v>13</v>
      </c>
      <c r="K1180" s="1693" t="s">
        <v>1787</v>
      </c>
      <c r="L1180" s="646"/>
      <c r="M1180" s="646"/>
      <c r="N1180" s="1652"/>
      <c r="O1180" s="1693"/>
      <c r="P1180" s="1645"/>
    </row>
    <row r="1181" spans="1:16" ht="15" x14ac:dyDescent="0.25">
      <c r="A1181" s="611">
        <v>5</v>
      </c>
      <c r="C1181" s="1640" t="s">
        <v>5051</v>
      </c>
      <c r="D1181" s="1641"/>
      <c r="E1181" s="1642"/>
      <c r="F1181" s="1653"/>
      <c r="G1181" s="1692"/>
      <c r="H1181" s="1653"/>
      <c r="I1181" s="1692"/>
      <c r="J1181" s="1653"/>
      <c r="K1181" s="1692"/>
      <c r="L1181" s="642" t="s">
        <v>3651</v>
      </c>
      <c r="M1181" s="642" t="s">
        <v>3378</v>
      </c>
      <c r="N1181" s="1654">
        <v>1</v>
      </c>
      <c r="O1181" s="1691" t="s">
        <v>3433</v>
      </c>
      <c r="P1181" s="1643" t="s">
        <v>7722</v>
      </c>
    </row>
    <row r="1182" spans="1:16" ht="15" x14ac:dyDescent="0.25">
      <c r="A1182" s="611">
        <v>5</v>
      </c>
      <c r="C1182" s="1640" t="s">
        <v>5052</v>
      </c>
      <c r="D1182" s="1641"/>
      <c r="E1182" s="1642"/>
      <c r="F1182" s="1653"/>
      <c r="G1182" s="1692"/>
      <c r="H1182" s="1653"/>
      <c r="I1182" s="1692"/>
      <c r="J1182" s="1653"/>
      <c r="K1182" s="1692"/>
      <c r="L1182" s="646" t="s">
        <v>3651</v>
      </c>
      <c r="M1182" s="646" t="s">
        <v>3378</v>
      </c>
      <c r="N1182" s="1652">
        <v>2</v>
      </c>
      <c r="O1182" s="1693" t="s">
        <v>4478</v>
      </c>
      <c r="P1182" s="1645" t="s">
        <v>7722</v>
      </c>
    </row>
    <row r="1183" spans="1:16" ht="15" x14ac:dyDescent="0.25">
      <c r="A1183" s="611">
        <v>4</v>
      </c>
      <c r="C1183" s="1640" t="s">
        <v>5053</v>
      </c>
      <c r="D1183" s="1641"/>
      <c r="E1183" s="1642"/>
      <c r="F1183" s="1653"/>
      <c r="G1183" s="1692"/>
      <c r="H1183" s="1653"/>
      <c r="I1183" s="1692"/>
      <c r="J1183" s="1652">
        <v>14</v>
      </c>
      <c r="K1183" s="1693" t="s">
        <v>2348</v>
      </c>
      <c r="L1183" s="646"/>
      <c r="M1183" s="646"/>
      <c r="N1183" s="1652"/>
      <c r="O1183" s="1693"/>
      <c r="P1183" s="1645"/>
    </row>
    <row r="1184" spans="1:16" ht="15" x14ac:dyDescent="0.25">
      <c r="A1184" s="611">
        <v>4</v>
      </c>
      <c r="C1184" s="1640" t="s">
        <v>5054</v>
      </c>
      <c r="D1184" s="1641"/>
      <c r="E1184" s="1642"/>
      <c r="F1184" s="1653"/>
      <c r="G1184" s="1692"/>
      <c r="H1184" s="1653"/>
      <c r="I1184" s="1692"/>
      <c r="J1184" s="1653"/>
      <c r="K1184" s="1692"/>
      <c r="L1184" s="642" t="s">
        <v>3323</v>
      </c>
      <c r="M1184" s="642" t="s">
        <v>3323</v>
      </c>
      <c r="N1184" s="1654">
        <v>1</v>
      </c>
      <c r="O1184" s="1691" t="s">
        <v>4798</v>
      </c>
      <c r="P1184" s="1643" t="s">
        <v>7722</v>
      </c>
    </row>
    <row r="1185" spans="1:16" ht="15" x14ac:dyDescent="0.25">
      <c r="A1185" s="611">
        <v>5</v>
      </c>
      <c r="C1185" s="1640" t="s">
        <v>5055</v>
      </c>
      <c r="D1185" s="1641"/>
      <c r="E1185" s="1642"/>
      <c r="F1185" s="1653"/>
      <c r="G1185" s="1692"/>
      <c r="H1185" s="1653"/>
      <c r="I1185" s="1692"/>
      <c r="J1185" s="1653"/>
      <c r="K1185" s="1692"/>
      <c r="L1185" s="646" t="s">
        <v>3323</v>
      </c>
      <c r="M1185" s="646" t="s">
        <v>3323</v>
      </c>
      <c r="N1185" s="1652">
        <v>2</v>
      </c>
      <c r="O1185" s="1693" t="s">
        <v>4800</v>
      </c>
      <c r="P1185" s="1645" t="s">
        <v>7722</v>
      </c>
    </row>
    <row r="1186" spans="1:16" ht="15" x14ac:dyDescent="0.25">
      <c r="A1186" s="611">
        <v>4</v>
      </c>
      <c r="C1186" s="1640" t="s">
        <v>5056</v>
      </c>
      <c r="D1186" s="1641"/>
      <c r="E1186" s="1642"/>
      <c r="F1186" s="1653"/>
      <c r="G1186" s="1692"/>
      <c r="H1186" s="1653"/>
      <c r="I1186" s="1692"/>
      <c r="J1186" s="1653"/>
      <c r="K1186" s="1692"/>
      <c r="L1186" s="646" t="s">
        <v>3323</v>
      </c>
      <c r="M1186" s="646" t="s">
        <v>3323</v>
      </c>
      <c r="N1186" s="1652">
        <v>3</v>
      </c>
      <c r="O1186" s="1693" t="s">
        <v>5057</v>
      </c>
      <c r="P1186" s="1645" t="s">
        <v>7722</v>
      </c>
    </row>
    <row r="1187" spans="1:16" ht="15" x14ac:dyDescent="0.25">
      <c r="A1187" s="611">
        <v>5</v>
      </c>
      <c r="C1187" s="1640" t="s">
        <v>5058</v>
      </c>
      <c r="D1187" s="1641"/>
      <c r="E1187" s="1642"/>
      <c r="F1187" s="1653"/>
      <c r="G1187" s="1692"/>
      <c r="H1187" s="1653"/>
      <c r="I1187" s="1692"/>
      <c r="J1187" s="1652">
        <v>15</v>
      </c>
      <c r="K1187" s="1706" t="s">
        <v>4916</v>
      </c>
      <c r="L1187" s="646"/>
      <c r="M1187" s="646"/>
      <c r="N1187" s="1652"/>
      <c r="O1187" s="1693"/>
      <c r="P1187" s="1645"/>
    </row>
    <row r="1188" spans="1:16" ht="15" x14ac:dyDescent="0.25">
      <c r="A1188" s="611">
        <v>4</v>
      </c>
      <c r="C1188" s="1640" t="s">
        <v>5059</v>
      </c>
      <c r="D1188" s="1641"/>
      <c r="E1188" s="1642"/>
      <c r="F1188" s="1653"/>
      <c r="G1188" s="1692"/>
      <c r="H1188" s="1653"/>
      <c r="I1188" s="1692"/>
      <c r="J1188" s="1653"/>
      <c r="K1188" s="1707"/>
      <c r="L1188" s="642" t="s">
        <v>3323</v>
      </c>
      <c r="M1188" s="642" t="s">
        <v>3323</v>
      </c>
      <c r="N1188" s="1654" t="s">
        <v>3327</v>
      </c>
      <c r="O1188" s="1691" t="s">
        <v>4918</v>
      </c>
      <c r="P1188" s="1643" t="s">
        <v>7722</v>
      </c>
    </row>
    <row r="1189" spans="1:16" ht="15" x14ac:dyDescent="0.25">
      <c r="A1189" s="611">
        <v>4</v>
      </c>
      <c r="C1189" s="1640" t="s">
        <v>5060</v>
      </c>
      <c r="D1189" s="1641"/>
      <c r="E1189" s="1642"/>
      <c r="F1189" s="1653"/>
      <c r="G1189" s="1692"/>
      <c r="H1189" s="1653"/>
      <c r="I1189" s="1692"/>
      <c r="J1189" s="1652">
        <v>16</v>
      </c>
      <c r="K1189" s="1693" t="s">
        <v>5061</v>
      </c>
      <c r="L1189" s="646" t="s">
        <v>3323</v>
      </c>
      <c r="M1189" s="646" t="s">
        <v>3323</v>
      </c>
      <c r="N1189" s="1652"/>
      <c r="O1189" s="1693"/>
      <c r="P1189" s="1645" t="s">
        <v>7722</v>
      </c>
    </row>
    <row r="1190" spans="1:16" ht="15" x14ac:dyDescent="0.25">
      <c r="A1190" s="611">
        <v>4</v>
      </c>
      <c r="C1190" s="1640" t="s">
        <v>5062</v>
      </c>
      <c r="D1190" s="1641"/>
      <c r="E1190" s="1642"/>
      <c r="F1190" s="1653"/>
      <c r="G1190" s="1692"/>
      <c r="H1190" s="1652">
        <v>5</v>
      </c>
      <c r="I1190" s="1693" t="s">
        <v>2403</v>
      </c>
      <c r="J1190" s="1652"/>
      <c r="K1190" s="1693"/>
      <c r="L1190" s="646"/>
      <c r="M1190" s="646"/>
      <c r="N1190" s="1652"/>
      <c r="O1190" s="1693"/>
      <c r="P1190" s="1645"/>
    </row>
    <row r="1191" spans="1:16" ht="15" x14ac:dyDescent="0.25">
      <c r="A1191" s="611">
        <v>4</v>
      </c>
      <c r="C1191" s="1640" t="s">
        <v>5063</v>
      </c>
      <c r="D1191" s="1641"/>
      <c r="E1191" s="1642"/>
      <c r="F1191" s="1653"/>
      <c r="G1191" s="1692"/>
      <c r="H1191" s="1653"/>
      <c r="I1191" s="1692"/>
      <c r="J1191" s="1654">
        <v>1</v>
      </c>
      <c r="K1191" s="1705" t="s">
        <v>4956</v>
      </c>
      <c r="L1191" s="642"/>
      <c r="M1191" s="642"/>
      <c r="N1191" s="1654"/>
      <c r="O1191" s="1705"/>
      <c r="P1191" s="1650"/>
    </row>
    <row r="1192" spans="1:16" ht="15" x14ac:dyDescent="0.25">
      <c r="A1192" s="611">
        <v>4</v>
      </c>
      <c r="C1192" s="1640" t="s">
        <v>483</v>
      </c>
      <c r="D1192" s="1641"/>
      <c r="E1192" s="1642"/>
      <c r="F1192" s="1653"/>
      <c r="G1192" s="1692"/>
      <c r="H1192" s="1653"/>
      <c r="I1192" s="1692"/>
      <c r="J1192" s="1653"/>
      <c r="K1192" s="1707"/>
      <c r="L1192" s="642" t="s">
        <v>3377</v>
      </c>
      <c r="M1192" s="642" t="s">
        <v>3323</v>
      </c>
      <c r="N1192" s="1654">
        <v>1</v>
      </c>
      <c r="O1192" s="1691" t="s">
        <v>5064</v>
      </c>
      <c r="P1192" s="1643" t="s">
        <v>7722</v>
      </c>
    </row>
    <row r="1193" spans="1:16" ht="15" x14ac:dyDescent="0.25">
      <c r="A1193" s="611">
        <v>4</v>
      </c>
      <c r="C1193" s="1640" t="s">
        <v>484</v>
      </c>
      <c r="D1193" s="1641"/>
      <c r="E1193" s="1642"/>
      <c r="F1193" s="1653"/>
      <c r="G1193" s="1692"/>
      <c r="H1193" s="1653"/>
      <c r="I1193" s="1692"/>
      <c r="J1193" s="1653"/>
      <c r="K1193" s="1707"/>
      <c r="L1193" s="646" t="s">
        <v>3377</v>
      </c>
      <c r="M1193" s="646" t="s">
        <v>3323</v>
      </c>
      <c r="N1193" s="1652">
        <v>2</v>
      </c>
      <c r="O1193" s="1693" t="s">
        <v>5065</v>
      </c>
      <c r="P1193" s="1645" t="s">
        <v>7722</v>
      </c>
    </row>
    <row r="1194" spans="1:16" ht="15" x14ac:dyDescent="0.25">
      <c r="A1194" s="611">
        <v>4</v>
      </c>
      <c r="C1194" s="1640" t="s">
        <v>5066</v>
      </c>
      <c r="D1194" s="1641"/>
      <c r="E1194" s="1642"/>
      <c r="F1194" s="1653"/>
      <c r="G1194" s="1692"/>
      <c r="H1194" s="1653"/>
      <c r="I1194" s="1692"/>
      <c r="J1194" s="1652">
        <v>2</v>
      </c>
      <c r="K1194" s="1706" t="s">
        <v>2388</v>
      </c>
      <c r="L1194" s="646"/>
      <c r="M1194" s="646"/>
      <c r="N1194" s="1652"/>
      <c r="O1194" s="1706"/>
      <c r="P1194" s="1651"/>
    </row>
    <row r="1195" spans="1:16" ht="15" x14ac:dyDescent="0.25">
      <c r="A1195" s="611">
        <v>5</v>
      </c>
      <c r="C1195" s="1640" t="s">
        <v>5067</v>
      </c>
      <c r="D1195" s="1641"/>
      <c r="E1195" s="1642"/>
      <c r="F1195" s="1653"/>
      <c r="G1195" s="1692"/>
      <c r="H1195" s="1653"/>
      <c r="I1195" s="1692"/>
      <c r="J1195" s="1653"/>
      <c r="K1195" s="1707"/>
      <c r="L1195" s="642" t="s">
        <v>3377</v>
      </c>
      <c r="M1195" s="642" t="s">
        <v>3323</v>
      </c>
      <c r="N1195" s="1654">
        <v>1</v>
      </c>
      <c r="O1195" s="1691" t="s">
        <v>4959</v>
      </c>
      <c r="P1195" s="1643" t="s">
        <v>7722</v>
      </c>
    </row>
    <row r="1196" spans="1:16" ht="15" x14ac:dyDescent="0.25">
      <c r="A1196" s="611">
        <v>4</v>
      </c>
      <c r="C1196" s="1640" t="s">
        <v>5068</v>
      </c>
      <c r="D1196" s="1641"/>
      <c r="E1196" s="1642"/>
      <c r="F1196" s="1653"/>
      <c r="G1196" s="1692"/>
      <c r="H1196" s="1653"/>
      <c r="I1196" s="1692"/>
      <c r="J1196" s="1653"/>
      <c r="K1196" s="1707"/>
      <c r="L1196" s="646" t="s">
        <v>3377</v>
      </c>
      <c r="M1196" s="646" t="s">
        <v>3323</v>
      </c>
      <c r="N1196" s="1652">
        <v>2</v>
      </c>
      <c r="O1196" s="1693" t="s">
        <v>4961</v>
      </c>
      <c r="P1196" s="1645" t="s">
        <v>7722</v>
      </c>
    </row>
    <row r="1197" spans="1:16" ht="15" x14ac:dyDescent="0.25">
      <c r="A1197" s="611">
        <v>5</v>
      </c>
      <c r="C1197" s="1640" t="s">
        <v>5069</v>
      </c>
      <c r="D1197" s="1641"/>
      <c r="E1197" s="1642"/>
      <c r="F1197" s="1653"/>
      <c r="G1197" s="1692"/>
      <c r="H1197" s="1653"/>
      <c r="I1197" s="1692"/>
      <c r="J1197" s="1653"/>
      <c r="K1197" s="1707"/>
      <c r="L1197" s="646" t="s">
        <v>3377</v>
      </c>
      <c r="M1197" s="646" t="s">
        <v>3323</v>
      </c>
      <c r="N1197" s="1652">
        <v>3</v>
      </c>
      <c r="O1197" s="1693" t="s">
        <v>4963</v>
      </c>
      <c r="P1197" s="1645" t="s">
        <v>7722</v>
      </c>
    </row>
    <row r="1198" spans="1:16" ht="15" x14ac:dyDescent="0.25">
      <c r="A1198" s="611">
        <v>5</v>
      </c>
      <c r="C1198" s="1640" t="s">
        <v>5070</v>
      </c>
      <c r="D1198" s="1641"/>
      <c r="E1198" s="1642"/>
      <c r="F1198" s="1653"/>
      <c r="G1198" s="1692"/>
      <c r="H1198" s="1653"/>
      <c r="I1198" s="1692"/>
      <c r="J1198" s="1652">
        <v>3</v>
      </c>
      <c r="K1198" s="1706" t="s">
        <v>2405</v>
      </c>
      <c r="L1198" s="646"/>
      <c r="M1198" s="646"/>
      <c r="N1198" s="1652"/>
      <c r="O1198" s="1706"/>
      <c r="P1198" s="1651"/>
    </row>
    <row r="1199" spans="1:16" ht="15" x14ac:dyDescent="0.25">
      <c r="A1199" s="611">
        <v>4</v>
      </c>
      <c r="C1199" s="1640" t="s">
        <v>5071</v>
      </c>
      <c r="D1199" s="1641"/>
      <c r="E1199" s="1642"/>
      <c r="F1199" s="1653"/>
      <c r="G1199" s="1692"/>
      <c r="H1199" s="1653"/>
      <c r="I1199" s="1692"/>
      <c r="J1199" s="1653"/>
      <c r="K1199" s="1707"/>
      <c r="L1199" s="642" t="s">
        <v>3323</v>
      </c>
      <c r="M1199" s="642" t="s">
        <v>3323</v>
      </c>
      <c r="N1199" s="1654">
        <v>1</v>
      </c>
      <c r="O1199" s="1691" t="s">
        <v>5033</v>
      </c>
      <c r="P1199" s="1643" t="s">
        <v>7722</v>
      </c>
    </row>
    <row r="1200" spans="1:16" ht="15" x14ac:dyDescent="0.25">
      <c r="A1200" s="611">
        <v>5</v>
      </c>
      <c r="C1200" s="1640" t="s">
        <v>5072</v>
      </c>
      <c r="D1200" s="1641"/>
      <c r="E1200" s="1642"/>
      <c r="F1200" s="1653"/>
      <c r="G1200" s="1692"/>
      <c r="H1200" s="1653"/>
      <c r="I1200" s="1692"/>
      <c r="J1200" s="1653"/>
      <c r="K1200" s="1707"/>
      <c r="L1200" s="646" t="s">
        <v>3323</v>
      </c>
      <c r="M1200" s="646" t="s">
        <v>3323</v>
      </c>
      <c r="N1200" s="1652">
        <v>2</v>
      </c>
      <c r="O1200" s="1693" t="s">
        <v>5073</v>
      </c>
      <c r="P1200" s="1645" t="s">
        <v>7722</v>
      </c>
    </row>
    <row r="1201" spans="1:16" ht="15" x14ac:dyDescent="0.25">
      <c r="A1201" s="611">
        <v>5</v>
      </c>
      <c r="C1201" s="1640" t="s">
        <v>5074</v>
      </c>
      <c r="D1201" s="1641"/>
      <c r="E1201" s="1642"/>
      <c r="F1201" s="1653"/>
      <c r="G1201" s="1692"/>
      <c r="H1201" s="1653"/>
      <c r="I1201" s="1692"/>
      <c r="J1201" s="1653"/>
      <c r="K1201" s="1707"/>
      <c r="L1201" s="646" t="s">
        <v>3323</v>
      </c>
      <c r="M1201" s="646" t="s">
        <v>3323</v>
      </c>
      <c r="N1201" s="1652">
        <v>3</v>
      </c>
      <c r="O1201" s="1693" t="s">
        <v>5034</v>
      </c>
      <c r="P1201" s="1645" t="s">
        <v>7722</v>
      </c>
    </row>
    <row r="1202" spans="1:16" ht="15" x14ac:dyDescent="0.25">
      <c r="A1202" s="611">
        <v>5</v>
      </c>
      <c r="C1202" s="1640" t="s">
        <v>5075</v>
      </c>
      <c r="D1202" s="1641"/>
      <c r="E1202" s="1642"/>
      <c r="F1202" s="1653"/>
      <c r="G1202" s="1692"/>
      <c r="H1202" s="1653"/>
      <c r="I1202" s="1692"/>
      <c r="J1202" s="1653"/>
      <c r="K1202" s="1707"/>
      <c r="L1202" s="646" t="s">
        <v>3323</v>
      </c>
      <c r="M1202" s="646" t="s">
        <v>3323</v>
      </c>
      <c r="N1202" s="1652">
        <v>4</v>
      </c>
      <c r="O1202" s="1693" t="s">
        <v>5065</v>
      </c>
      <c r="P1202" s="1645" t="s">
        <v>7722</v>
      </c>
    </row>
    <row r="1203" spans="1:16" ht="15" x14ac:dyDescent="0.25">
      <c r="A1203" s="611">
        <v>4</v>
      </c>
      <c r="C1203" s="1640" t="s">
        <v>5076</v>
      </c>
      <c r="D1203" s="1641"/>
      <c r="E1203" s="1642"/>
      <c r="F1203" s="1653"/>
      <c r="G1203" s="1692"/>
      <c r="H1203" s="1653"/>
      <c r="I1203" s="1692"/>
      <c r="J1203" s="1653"/>
      <c r="K1203" s="1707"/>
      <c r="L1203" s="646" t="s">
        <v>3323</v>
      </c>
      <c r="M1203" s="646" t="s">
        <v>3323</v>
      </c>
      <c r="N1203" s="1652">
        <v>5</v>
      </c>
      <c r="O1203" s="1693" t="s">
        <v>4976</v>
      </c>
      <c r="P1203" s="1645" t="s">
        <v>7722</v>
      </c>
    </row>
    <row r="1204" spans="1:16" ht="15" x14ac:dyDescent="0.25">
      <c r="A1204" s="611">
        <v>5</v>
      </c>
      <c r="C1204" s="1640" t="s">
        <v>5077</v>
      </c>
      <c r="D1204" s="1641"/>
      <c r="E1204" s="1642"/>
      <c r="F1204" s="1653"/>
      <c r="G1204" s="1692"/>
      <c r="H1204" s="1653"/>
      <c r="I1204" s="1692"/>
      <c r="J1204" s="1652">
        <v>4</v>
      </c>
      <c r="K1204" s="1706" t="s">
        <v>4966</v>
      </c>
      <c r="L1204" s="646"/>
      <c r="M1204" s="646"/>
      <c r="N1204" s="1652"/>
      <c r="O1204" s="1706"/>
      <c r="P1204" s="1651"/>
    </row>
    <row r="1205" spans="1:16" ht="15" x14ac:dyDescent="0.25">
      <c r="A1205" s="611">
        <v>4</v>
      </c>
      <c r="C1205" s="1640" t="s">
        <v>5078</v>
      </c>
      <c r="D1205" s="1641"/>
      <c r="E1205" s="1642"/>
      <c r="F1205" s="1653"/>
      <c r="G1205" s="1692"/>
      <c r="H1205" s="1653"/>
      <c r="I1205" s="1692"/>
      <c r="J1205" s="1653"/>
      <c r="K1205" s="1707"/>
      <c r="L1205" s="642" t="s">
        <v>3323</v>
      </c>
      <c r="M1205" s="642" t="s">
        <v>3323</v>
      </c>
      <c r="N1205" s="1654">
        <v>1</v>
      </c>
      <c r="O1205" s="1691" t="s">
        <v>4968</v>
      </c>
      <c r="P1205" s="1650" t="s">
        <v>7722</v>
      </c>
    </row>
    <row r="1206" spans="1:16" ht="15" x14ac:dyDescent="0.25">
      <c r="A1206" s="611">
        <v>3</v>
      </c>
      <c r="C1206" s="1640" t="s">
        <v>5079</v>
      </c>
      <c r="D1206" s="1641"/>
      <c r="E1206" s="1642"/>
      <c r="F1206" s="1653"/>
      <c r="G1206" s="1692"/>
      <c r="H1206" s="1653"/>
      <c r="I1206" s="1692"/>
      <c r="J1206" s="1653"/>
      <c r="K1206" s="1707"/>
      <c r="L1206" s="646" t="s">
        <v>3323</v>
      </c>
      <c r="M1206" s="646" t="s">
        <v>3323</v>
      </c>
      <c r="N1206" s="1652">
        <v>2</v>
      </c>
      <c r="O1206" s="1693" t="s">
        <v>4970</v>
      </c>
      <c r="P1206" s="1651" t="s">
        <v>7722</v>
      </c>
    </row>
    <row r="1207" spans="1:16" ht="15" x14ac:dyDescent="0.25">
      <c r="A1207" s="611">
        <v>4</v>
      </c>
      <c r="C1207" s="1640" t="s">
        <v>5080</v>
      </c>
      <c r="D1207" s="1641"/>
      <c r="E1207" s="1642"/>
      <c r="F1207" s="1653"/>
      <c r="G1207" s="1692"/>
      <c r="H1207" s="1653"/>
      <c r="I1207" s="1692"/>
      <c r="J1207" s="1653"/>
      <c r="K1207" s="1707"/>
      <c r="L1207" s="646" t="s">
        <v>3323</v>
      </c>
      <c r="M1207" s="646" t="s">
        <v>3323</v>
      </c>
      <c r="N1207" s="1652">
        <v>3</v>
      </c>
      <c r="O1207" s="1693" t="s">
        <v>4972</v>
      </c>
      <c r="P1207" s="1651" t="s">
        <v>7722</v>
      </c>
    </row>
    <row r="1208" spans="1:16" ht="15" x14ac:dyDescent="0.25">
      <c r="A1208" s="611">
        <v>5</v>
      </c>
      <c r="C1208" s="1640" t="s">
        <v>5081</v>
      </c>
      <c r="D1208" s="1641"/>
      <c r="E1208" s="1642"/>
      <c r="F1208" s="1653"/>
      <c r="G1208" s="1692"/>
      <c r="H1208" s="1653"/>
      <c r="I1208" s="1692"/>
      <c r="J1208" s="1653"/>
      <c r="K1208" s="1707"/>
      <c r="L1208" s="646" t="s">
        <v>3323</v>
      </c>
      <c r="M1208" s="646" t="s">
        <v>3323</v>
      </c>
      <c r="N1208" s="1652">
        <v>4</v>
      </c>
      <c r="O1208" s="1693" t="s">
        <v>4974</v>
      </c>
      <c r="P1208" s="1651" t="s">
        <v>7722</v>
      </c>
    </row>
    <row r="1209" spans="1:16" ht="15" x14ac:dyDescent="0.25">
      <c r="A1209" s="611">
        <v>5</v>
      </c>
      <c r="C1209" s="1640" t="s">
        <v>5082</v>
      </c>
      <c r="D1209" s="1641"/>
      <c r="E1209" s="1642"/>
      <c r="F1209" s="1653"/>
      <c r="G1209" s="1692"/>
      <c r="H1209" s="1653"/>
      <c r="I1209" s="1692"/>
      <c r="J1209" s="1653"/>
      <c r="K1209" s="1707"/>
      <c r="L1209" s="646" t="s">
        <v>3323</v>
      </c>
      <c r="M1209" s="646" t="s">
        <v>3323</v>
      </c>
      <c r="N1209" s="1652">
        <v>5</v>
      </c>
      <c r="O1209" s="1693" t="s">
        <v>4976</v>
      </c>
      <c r="P1209" s="1651" t="s">
        <v>7722</v>
      </c>
    </row>
    <row r="1210" spans="1:16" ht="15" x14ac:dyDescent="0.25">
      <c r="A1210" s="611">
        <v>4</v>
      </c>
      <c r="C1210" s="1640" t="s">
        <v>5083</v>
      </c>
      <c r="D1210" s="1641"/>
      <c r="E1210" s="1642"/>
      <c r="F1210" s="1653"/>
      <c r="G1210" s="1692"/>
      <c r="H1210" s="1653"/>
      <c r="I1210" s="1692"/>
      <c r="J1210" s="1653"/>
      <c r="K1210" s="1707"/>
      <c r="L1210" s="646" t="s">
        <v>3323</v>
      </c>
      <c r="M1210" s="646" t="s">
        <v>3323</v>
      </c>
      <c r="N1210" s="1652">
        <v>6</v>
      </c>
      <c r="O1210" s="1693" t="s">
        <v>4978</v>
      </c>
      <c r="P1210" s="1651" t="s">
        <v>7722</v>
      </c>
    </row>
    <row r="1211" spans="1:16" ht="15" x14ac:dyDescent="0.25">
      <c r="A1211" s="611">
        <v>5</v>
      </c>
      <c r="C1211" s="1640" t="s">
        <v>5084</v>
      </c>
      <c r="D1211" s="1641"/>
      <c r="E1211" s="1642"/>
      <c r="F1211" s="1653"/>
      <c r="G1211" s="1692"/>
      <c r="H1211" s="1653"/>
      <c r="I1211" s="1692"/>
      <c r="J1211" s="1653"/>
      <c r="K1211" s="1707"/>
      <c r="L1211" s="646" t="s">
        <v>3323</v>
      </c>
      <c r="M1211" s="646" t="s">
        <v>3323</v>
      </c>
      <c r="N1211" s="1652">
        <v>7</v>
      </c>
      <c r="O1211" s="1693" t="s">
        <v>4980</v>
      </c>
      <c r="P1211" s="1651" t="s">
        <v>7722</v>
      </c>
    </row>
    <row r="1212" spans="1:16" ht="15" x14ac:dyDescent="0.25">
      <c r="A1212" s="611">
        <v>5</v>
      </c>
      <c r="C1212" s="1640" t="s">
        <v>5085</v>
      </c>
      <c r="D1212" s="1641"/>
      <c r="E1212" s="1642"/>
      <c r="F1212" s="1653"/>
      <c r="G1212" s="1692"/>
      <c r="H1212" s="1653"/>
      <c r="I1212" s="1692"/>
      <c r="J1212" s="1653"/>
      <c r="K1212" s="1707"/>
      <c r="L1212" s="646" t="s">
        <v>3323</v>
      </c>
      <c r="M1212" s="646" t="s">
        <v>3323</v>
      </c>
      <c r="N1212" s="1652">
        <v>8</v>
      </c>
      <c r="O1212" s="1693" t="s">
        <v>4982</v>
      </c>
      <c r="P1212" s="1651" t="s">
        <v>7722</v>
      </c>
    </row>
    <row r="1213" spans="1:16" ht="15" x14ac:dyDescent="0.25">
      <c r="A1213" s="611">
        <v>5</v>
      </c>
      <c r="C1213" s="1640" t="s">
        <v>5086</v>
      </c>
      <c r="D1213" s="1641"/>
      <c r="E1213" s="1642"/>
      <c r="F1213" s="1653"/>
      <c r="G1213" s="1692"/>
      <c r="H1213" s="1653"/>
      <c r="I1213" s="1692"/>
      <c r="J1213" s="1652">
        <v>5</v>
      </c>
      <c r="K1213" s="1693" t="s">
        <v>4517</v>
      </c>
      <c r="L1213" s="646"/>
      <c r="M1213" s="646"/>
      <c r="N1213" s="1652"/>
      <c r="O1213" s="1693"/>
      <c r="P1213" s="1645"/>
    </row>
    <row r="1214" spans="1:16" ht="15" x14ac:dyDescent="0.25">
      <c r="A1214" s="611">
        <v>4</v>
      </c>
      <c r="C1214" s="1640" t="s">
        <v>8084</v>
      </c>
      <c r="D1214" s="1641"/>
      <c r="E1214" s="1642"/>
      <c r="F1214" s="1653"/>
      <c r="G1214" s="1692"/>
      <c r="H1214" s="1653"/>
      <c r="I1214" s="1692"/>
      <c r="J1214" s="1653"/>
      <c r="K1214" s="1707"/>
      <c r="L1214" s="642" t="s">
        <v>3378</v>
      </c>
      <c r="M1214" s="642" t="s">
        <v>3378</v>
      </c>
      <c r="N1214" s="1654" t="s">
        <v>3327</v>
      </c>
      <c r="O1214" s="1705" t="s">
        <v>8100</v>
      </c>
      <c r="P1214" s="1650" t="s">
        <v>7722</v>
      </c>
    </row>
    <row r="1215" spans="1:16" ht="15" x14ac:dyDescent="0.25">
      <c r="A1215" s="611">
        <v>5</v>
      </c>
      <c r="C1215" s="1640" t="s">
        <v>5087</v>
      </c>
      <c r="D1215" s="1641"/>
      <c r="E1215" s="1642"/>
      <c r="F1215" s="1653"/>
      <c r="G1215" s="1692"/>
      <c r="H1215" s="1653"/>
      <c r="I1215" s="1692"/>
      <c r="J1215" s="1652">
        <v>6</v>
      </c>
      <c r="K1215" s="1693" t="s">
        <v>4851</v>
      </c>
      <c r="L1215" s="646" t="s">
        <v>3323</v>
      </c>
      <c r="M1215" s="646" t="s">
        <v>3323</v>
      </c>
      <c r="N1215" s="1652"/>
      <c r="O1215" s="1693"/>
      <c r="P1215" s="1645" t="s">
        <v>7722</v>
      </c>
    </row>
    <row r="1216" spans="1:16" ht="15" x14ac:dyDescent="0.25">
      <c r="A1216" s="611">
        <v>5</v>
      </c>
      <c r="C1216" s="1640" t="s">
        <v>5088</v>
      </c>
      <c r="D1216" s="1641"/>
      <c r="E1216" s="1642"/>
      <c r="F1216" s="1653"/>
      <c r="G1216" s="1692"/>
      <c r="H1216" s="1653"/>
      <c r="I1216" s="1692"/>
      <c r="J1216" s="1652">
        <v>7</v>
      </c>
      <c r="K1216" s="1693" t="s">
        <v>5037</v>
      </c>
      <c r="L1216" s="646" t="s">
        <v>3378</v>
      </c>
      <c r="M1216" s="646" t="s">
        <v>3378</v>
      </c>
      <c r="N1216" s="1652"/>
      <c r="O1216" s="1693"/>
      <c r="P1216" s="1645" t="s">
        <v>7722</v>
      </c>
    </row>
    <row r="1217" spans="1:16" ht="15" x14ac:dyDescent="0.25">
      <c r="A1217" s="611">
        <v>5</v>
      </c>
      <c r="C1217" s="1640" t="s">
        <v>5089</v>
      </c>
      <c r="D1217" s="1641"/>
      <c r="E1217" s="1642"/>
      <c r="F1217" s="1653"/>
      <c r="G1217" s="1692"/>
      <c r="H1217" s="1653"/>
      <c r="I1217" s="1692"/>
      <c r="J1217" s="1652">
        <v>8</v>
      </c>
      <c r="K1217" s="1693" t="s">
        <v>4531</v>
      </c>
      <c r="L1217" s="646"/>
      <c r="M1217" s="646"/>
      <c r="N1217" s="1652"/>
      <c r="O1217" s="1706"/>
      <c r="P1217" s="1651"/>
    </row>
    <row r="1218" spans="1:16" ht="15" x14ac:dyDescent="0.25">
      <c r="A1218" s="611">
        <v>5</v>
      </c>
      <c r="C1218" s="1640" t="s">
        <v>5090</v>
      </c>
      <c r="D1218" s="1641"/>
      <c r="E1218" s="1642"/>
      <c r="F1218" s="1653"/>
      <c r="G1218" s="1692"/>
      <c r="H1218" s="1653"/>
      <c r="I1218" s="1692"/>
      <c r="J1218" s="1653"/>
      <c r="K1218" s="1692"/>
      <c r="L1218" s="642" t="s">
        <v>3323</v>
      </c>
      <c r="M1218" s="642" t="s">
        <v>3323</v>
      </c>
      <c r="N1218" s="1654" t="s">
        <v>3327</v>
      </c>
      <c r="O1218" s="1705" t="s">
        <v>4424</v>
      </c>
      <c r="P1218" s="1650" t="s">
        <v>7722</v>
      </c>
    </row>
    <row r="1219" spans="1:16" ht="15" x14ac:dyDescent="0.25">
      <c r="A1219" s="611">
        <v>5</v>
      </c>
      <c r="C1219" s="1640" t="s">
        <v>5091</v>
      </c>
      <c r="D1219" s="1641"/>
      <c r="E1219" s="1642"/>
      <c r="F1219" s="1653"/>
      <c r="G1219" s="1692"/>
      <c r="H1219" s="1653"/>
      <c r="I1219" s="1692"/>
      <c r="J1219" s="1652">
        <v>9</v>
      </c>
      <c r="K1219" s="1693" t="s">
        <v>3325</v>
      </c>
      <c r="L1219" s="646"/>
      <c r="M1219" s="646"/>
      <c r="N1219" s="1652"/>
      <c r="O1219" s="1706"/>
      <c r="P1219" s="1651"/>
    </row>
    <row r="1220" spans="1:16" ht="15" x14ac:dyDescent="0.25">
      <c r="A1220" s="611">
        <v>4</v>
      </c>
      <c r="C1220" s="1640" t="s">
        <v>5092</v>
      </c>
      <c r="D1220" s="1641"/>
      <c r="E1220" s="1642"/>
      <c r="F1220" s="1653"/>
      <c r="G1220" s="1692"/>
      <c r="H1220" s="1653"/>
      <c r="I1220" s="1692"/>
      <c r="J1220" s="1653"/>
      <c r="K1220" s="1692"/>
      <c r="L1220" s="642" t="s">
        <v>3323</v>
      </c>
      <c r="M1220" s="642" t="s">
        <v>3323</v>
      </c>
      <c r="N1220" s="1654" t="s">
        <v>3327</v>
      </c>
      <c r="O1220" s="1705" t="s">
        <v>3328</v>
      </c>
      <c r="P1220" s="1650" t="s">
        <v>7722</v>
      </c>
    </row>
    <row r="1221" spans="1:16" ht="15" x14ac:dyDescent="0.25">
      <c r="A1221" s="611">
        <v>5</v>
      </c>
      <c r="C1221" s="1640" t="s">
        <v>5093</v>
      </c>
      <c r="D1221" s="1641"/>
      <c r="E1221" s="1642"/>
      <c r="F1221" s="1653"/>
      <c r="G1221" s="1692"/>
      <c r="H1221" s="1653"/>
      <c r="I1221" s="1692"/>
      <c r="J1221" s="1652">
        <v>10</v>
      </c>
      <c r="K1221" s="1706" t="s">
        <v>2402</v>
      </c>
      <c r="L1221" s="646"/>
      <c r="M1221" s="646"/>
      <c r="N1221" s="1652"/>
      <c r="O1221" s="1706"/>
      <c r="P1221" s="1651"/>
    </row>
    <row r="1222" spans="1:16" ht="15" x14ac:dyDescent="0.25">
      <c r="A1222" s="611">
        <v>5</v>
      </c>
      <c r="C1222" s="1640" t="s">
        <v>5094</v>
      </c>
      <c r="D1222" s="1641"/>
      <c r="E1222" s="1642"/>
      <c r="F1222" s="1653"/>
      <c r="G1222" s="1692"/>
      <c r="H1222" s="1653"/>
      <c r="I1222" s="1692"/>
      <c r="J1222" s="1653"/>
      <c r="K1222" s="1707"/>
      <c r="L1222" s="642" t="s">
        <v>3377</v>
      </c>
      <c r="M1222" s="642" t="s">
        <v>3378</v>
      </c>
      <c r="N1222" s="1654" t="s">
        <v>3327</v>
      </c>
      <c r="O1222" s="1705" t="s">
        <v>4890</v>
      </c>
      <c r="P1222" s="1650" t="s">
        <v>7722</v>
      </c>
    </row>
    <row r="1223" spans="1:16" ht="15" x14ac:dyDescent="0.25">
      <c r="A1223" s="611">
        <v>5</v>
      </c>
      <c r="C1223" s="1640" t="s">
        <v>5095</v>
      </c>
      <c r="D1223" s="1641"/>
      <c r="E1223" s="1642"/>
      <c r="F1223" s="1653"/>
      <c r="G1223" s="1692"/>
      <c r="H1223" s="1653"/>
      <c r="I1223" s="1692"/>
      <c r="J1223" s="1652">
        <v>11</v>
      </c>
      <c r="K1223" s="1693" t="s">
        <v>4895</v>
      </c>
      <c r="L1223" s="646" t="s">
        <v>3323</v>
      </c>
      <c r="M1223" s="646" t="s">
        <v>3323</v>
      </c>
      <c r="N1223" s="1652"/>
      <c r="O1223" s="1693"/>
      <c r="P1223" s="1645" t="s">
        <v>7722</v>
      </c>
    </row>
    <row r="1224" spans="1:16" ht="15" x14ac:dyDescent="0.25">
      <c r="A1224" s="611">
        <v>5</v>
      </c>
      <c r="C1224" s="1640" t="s">
        <v>5096</v>
      </c>
      <c r="D1224" s="1641"/>
      <c r="E1224" s="1642"/>
      <c r="F1224" s="1653"/>
      <c r="G1224" s="1692"/>
      <c r="H1224" s="1653"/>
      <c r="I1224" s="1692"/>
      <c r="J1224" s="1652">
        <v>12</v>
      </c>
      <c r="K1224" s="1693" t="s">
        <v>2243</v>
      </c>
      <c r="L1224" s="646" t="s">
        <v>3323</v>
      </c>
      <c r="M1224" s="646" t="s">
        <v>3323</v>
      </c>
      <c r="N1224" s="1652"/>
      <c r="O1224" s="1693"/>
      <c r="P1224" s="1645" t="s">
        <v>7722</v>
      </c>
    </row>
    <row r="1225" spans="1:16" ht="15" x14ac:dyDescent="0.25">
      <c r="A1225" s="611">
        <v>5</v>
      </c>
      <c r="C1225" s="1640" t="s">
        <v>5097</v>
      </c>
      <c r="D1225" s="1641"/>
      <c r="E1225" s="1642"/>
      <c r="F1225" s="1653"/>
      <c r="G1225" s="1692"/>
      <c r="H1225" s="1653"/>
      <c r="I1225" s="1692"/>
      <c r="J1225" s="1652">
        <v>13</v>
      </c>
      <c r="K1225" s="1693" t="s">
        <v>4898</v>
      </c>
      <c r="L1225" s="646" t="s">
        <v>3323</v>
      </c>
      <c r="M1225" s="646" t="s">
        <v>3323</v>
      </c>
      <c r="N1225" s="1652"/>
      <c r="O1225" s="1693"/>
      <c r="P1225" s="1645" t="s">
        <v>7722</v>
      </c>
    </row>
    <row r="1226" spans="1:16" ht="15" x14ac:dyDescent="0.25">
      <c r="A1226" s="611">
        <v>5</v>
      </c>
      <c r="C1226" s="1640" t="s">
        <v>5098</v>
      </c>
      <c r="D1226" s="1641"/>
      <c r="E1226" s="1642"/>
      <c r="F1226" s="1653"/>
      <c r="G1226" s="1692"/>
      <c r="H1226" s="1653"/>
      <c r="I1226" s="1692"/>
      <c r="J1226" s="1652">
        <v>14</v>
      </c>
      <c r="K1226" s="1693" t="s">
        <v>4900</v>
      </c>
      <c r="L1226" s="646" t="s">
        <v>3323</v>
      </c>
      <c r="M1226" s="646" t="s">
        <v>3323</v>
      </c>
      <c r="N1226" s="1652"/>
      <c r="O1226" s="1693"/>
      <c r="P1226" s="1645" t="s">
        <v>7722</v>
      </c>
    </row>
    <row r="1227" spans="1:16" ht="15" x14ac:dyDescent="0.25">
      <c r="A1227" s="611">
        <v>5</v>
      </c>
      <c r="C1227" s="1640" t="s">
        <v>5099</v>
      </c>
      <c r="D1227" s="1641"/>
      <c r="E1227" s="1642"/>
      <c r="F1227" s="1653"/>
      <c r="G1227" s="1692"/>
      <c r="H1227" s="1653"/>
      <c r="I1227" s="1692"/>
      <c r="J1227" s="1652">
        <v>15</v>
      </c>
      <c r="K1227" s="1693" t="s">
        <v>4902</v>
      </c>
      <c r="L1227" s="646" t="s">
        <v>3323</v>
      </c>
      <c r="M1227" s="646" t="s">
        <v>3323</v>
      </c>
      <c r="N1227" s="1652"/>
      <c r="O1227" s="1693"/>
      <c r="P1227" s="1645" t="s">
        <v>7722</v>
      </c>
    </row>
    <row r="1228" spans="1:16" ht="15" x14ac:dyDescent="0.25">
      <c r="A1228" s="611">
        <v>5</v>
      </c>
      <c r="C1228" s="1640" t="s">
        <v>5100</v>
      </c>
      <c r="D1228" s="1641"/>
      <c r="E1228" s="1642"/>
      <c r="F1228" s="1653"/>
      <c r="G1228" s="1692"/>
      <c r="H1228" s="1653"/>
      <c r="I1228" s="1692"/>
      <c r="J1228" s="1652">
        <v>16</v>
      </c>
      <c r="K1228" s="1693" t="s">
        <v>4904</v>
      </c>
      <c r="L1228" s="646" t="s">
        <v>3323</v>
      </c>
      <c r="M1228" s="646" t="s">
        <v>3323</v>
      </c>
      <c r="N1228" s="1652"/>
      <c r="O1228" s="1693"/>
      <c r="P1228" s="1645" t="s">
        <v>7722</v>
      </c>
    </row>
    <row r="1229" spans="1:16" ht="15" x14ac:dyDescent="0.25">
      <c r="A1229" s="611">
        <v>4</v>
      </c>
      <c r="C1229" s="1640" t="s">
        <v>5101</v>
      </c>
      <c r="D1229" s="1641"/>
      <c r="E1229" s="1642"/>
      <c r="F1229" s="1653"/>
      <c r="G1229" s="1692"/>
      <c r="H1229" s="1653"/>
      <c r="I1229" s="1692"/>
      <c r="J1229" s="1652">
        <v>17</v>
      </c>
      <c r="K1229" s="1706" t="s">
        <v>5006</v>
      </c>
      <c r="L1229" s="646"/>
      <c r="M1229" s="646"/>
      <c r="N1229" s="1652"/>
      <c r="O1229" s="1706"/>
      <c r="P1229" s="1651"/>
    </row>
    <row r="1230" spans="1:16" ht="15" x14ac:dyDescent="0.25">
      <c r="A1230" s="611">
        <v>5</v>
      </c>
      <c r="C1230" s="1640" t="s">
        <v>5102</v>
      </c>
      <c r="D1230" s="1641"/>
      <c r="E1230" s="1642"/>
      <c r="F1230" s="1653"/>
      <c r="G1230" s="1692"/>
      <c r="H1230" s="1653"/>
      <c r="I1230" s="1692"/>
      <c r="J1230" s="1653"/>
      <c r="K1230" s="1707"/>
      <c r="L1230" s="642" t="s">
        <v>3323</v>
      </c>
      <c r="M1230" s="642" t="s">
        <v>3323</v>
      </c>
      <c r="N1230" s="1654">
        <v>1</v>
      </c>
      <c r="O1230" s="1691" t="s">
        <v>5010</v>
      </c>
      <c r="P1230" s="1643" t="s">
        <v>7722</v>
      </c>
    </row>
    <row r="1231" spans="1:16" ht="15" x14ac:dyDescent="0.25">
      <c r="A1231" s="611">
        <v>5</v>
      </c>
      <c r="C1231" s="1640" t="s">
        <v>5103</v>
      </c>
      <c r="D1231" s="1641"/>
      <c r="E1231" s="1642"/>
      <c r="F1231" s="1653"/>
      <c r="G1231" s="1692"/>
      <c r="H1231" s="1653"/>
      <c r="I1231" s="1692"/>
      <c r="J1231" s="1653"/>
      <c r="K1231" s="1707"/>
      <c r="L1231" s="646" t="s">
        <v>3323</v>
      </c>
      <c r="M1231" s="646" t="s">
        <v>3323</v>
      </c>
      <c r="N1231" s="1652">
        <v>2</v>
      </c>
      <c r="O1231" s="1693" t="s">
        <v>5008</v>
      </c>
      <c r="P1231" s="1645" t="s">
        <v>7722</v>
      </c>
    </row>
    <row r="1232" spans="1:16" ht="15" x14ac:dyDescent="0.25">
      <c r="A1232" s="611">
        <v>5</v>
      </c>
      <c r="C1232" s="1640" t="s">
        <v>5104</v>
      </c>
      <c r="D1232" s="1641"/>
      <c r="E1232" s="1642"/>
      <c r="F1232" s="1653"/>
      <c r="G1232" s="1692"/>
      <c r="H1232" s="1653"/>
      <c r="I1232" s="1692"/>
      <c r="J1232" s="1652">
        <v>18</v>
      </c>
      <c r="K1232" s="1693" t="s">
        <v>4676</v>
      </c>
      <c r="L1232" s="646" t="s">
        <v>3323</v>
      </c>
      <c r="M1232" s="646" t="s">
        <v>3323</v>
      </c>
      <c r="N1232" s="1652"/>
      <c r="O1232" s="1693"/>
      <c r="P1232" s="1645" t="s">
        <v>7722</v>
      </c>
    </row>
    <row r="1233" spans="1:16" ht="15" x14ac:dyDescent="0.25">
      <c r="A1233" s="611">
        <v>5</v>
      </c>
      <c r="C1233" s="1640" t="s">
        <v>5105</v>
      </c>
      <c r="D1233" s="1641"/>
      <c r="E1233" s="1642"/>
      <c r="F1233" s="1653"/>
      <c r="G1233" s="1692"/>
      <c r="H1233" s="1653"/>
      <c r="I1233" s="1692"/>
      <c r="J1233" s="1652">
        <v>19</v>
      </c>
      <c r="K1233" s="1706" t="s">
        <v>2313</v>
      </c>
      <c r="L1233" s="646"/>
      <c r="M1233" s="646"/>
      <c r="N1233" s="1652"/>
      <c r="O1233" s="1706"/>
      <c r="P1233" s="1651"/>
    </row>
    <row r="1234" spans="1:16" ht="15" x14ac:dyDescent="0.25">
      <c r="A1234" s="611">
        <v>4</v>
      </c>
      <c r="C1234" s="1640" t="s">
        <v>5106</v>
      </c>
      <c r="D1234" s="1641"/>
      <c r="E1234" s="1642"/>
      <c r="F1234" s="1653"/>
      <c r="G1234" s="1692"/>
      <c r="H1234" s="1653"/>
      <c r="I1234" s="1692"/>
      <c r="J1234" s="1653"/>
      <c r="K1234" s="1707"/>
      <c r="L1234" s="642" t="s">
        <v>3323</v>
      </c>
      <c r="M1234" s="642" t="s">
        <v>3323</v>
      </c>
      <c r="N1234" s="1654" t="s">
        <v>3327</v>
      </c>
      <c r="O1234" s="1705" t="s">
        <v>4550</v>
      </c>
      <c r="P1234" s="1650" t="s">
        <v>7722</v>
      </c>
    </row>
    <row r="1235" spans="1:16" ht="15" x14ac:dyDescent="0.25">
      <c r="A1235" s="611">
        <v>4</v>
      </c>
      <c r="C1235" s="1640" t="s">
        <v>5107</v>
      </c>
      <c r="D1235" s="1641"/>
      <c r="E1235" s="1642"/>
      <c r="F1235" s="1653"/>
      <c r="G1235" s="1692"/>
      <c r="H1235" s="1653"/>
      <c r="I1235" s="1692"/>
      <c r="J1235" s="1652">
        <v>20</v>
      </c>
      <c r="K1235" s="1706" t="s">
        <v>1787</v>
      </c>
      <c r="L1235" s="646"/>
      <c r="M1235" s="646"/>
      <c r="N1235" s="1652"/>
      <c r="O1235" s="1706"/>
      <c r="P1235" s="1651"/>
    </row>
    <row r="1236" spans="1:16" ht="15" x14ac:dyDescent="0.25">
      <c r="A1236" s="611">
        <v>4</v>
      </c>
      <c r="C1236" s="1640" t="s">
        <v>5108</v>
      </c>
      <c r="D1236" s="1641"/>
      <c r="E1236" s="1642"/>
      <c r="F1236" s="1653"/>
      <c r="G1236" s="1692"/>
      <c r="H1236" s="1653"/>
      <c r="I1236" s="1692"/>
      <c r="J1236" s="1653"/>
      <c r="K1236" s="1707"/>
      <c r="L1236" s="642" t="s">
        <v>3651</v>
      </c>
      <c r="M1236" s="642" t="s">
        <v>3378</v>
      </c>
      <c r="N1236" s="1654">
        <v>1</v>
      </c>
      <c r="O1236" s="1691" t="s">
        <v>3433</v>
      </c>
      <c r="P1236" s="1643" t="s">
        <v>7722</v>
      </c>
    </row>
    <row r="1237" spans="1:16" ht="15" x14ac:dyDescent="0.25">
      <c r="A1237" s="611">
        <v>5</v>
      </c>
      <c r="C1237" s="1640" t="s">
        <v>5109</v>
      </c>
      <c r="D1237" s="1641"/>
      <c r="E1237" s="1642"/>
      <c r="F1237" s="1653"/>
      <c r="G1237" s="1692"/>
      <c r="H1237" s="1653"/>
      <c r="I1237" s="1692"/>
      <c r="J1237" s="1653"/>
      <c r="K1237" s="1707"/>
      <c r="L1237" s="646" t="s">
        <v>3651</v>
      </c>
      <c r="M1237" s="646" t="s">
        <v>3378</v>
      </c>
      <c r="N1237" s="1652">
        <v>2</v>
      </c>
      <c r="O1237" s="1693" t="s">
        <v>4478</v>
      </c>
      <c r="P1237" s="1645" t="s">
        <v>7722</v>
      </c>
    </row>
    <row r="1238" spans="1:16" ht="15" x14ac:dyDescent="0.25">
      <c r="A1238" s="611">
        <v>4</v>
      </c>
      <c r="C1238" s="1640" t="s">
        <v>5110</v>
      </c>
      <c r="D1238" s="1641"/>
      <c r="E1238" s="1642"/>
      <c r="F1238" s="1653"/>
      <c r="G1238" s="1692"/>
      <c r="H1238" s="1653"/>
      <c r="I1238" s="1692"/>
      <c r="J1238" s="1652">
        <v>21</v>
      </c>
      <c r="K1238" s="1693" t="s">
        <v>5111</v>
      </c>
      <c r="L1238" s="646"/>
      <c r="M1238" s="646"/>
      <c r="N1238" s="1652"/>
      <c r="O1238" s="1693"/>
      <c r="P1238" s="1645"/>
    </row>
    <row r="1239" spans="1:16" ht="15" x14ac:dyDescent="0.25">
      <c r="A1239" s="611">
        <v>5</v>
      </c>
      <c r="C1239" s="1640" t="s">
        <v>5112</v>
      </c>
      <c r="D1239" s="1641"/>
      <c r="E1239" s="1642"/>
      <c r="F1239" s="1653"/>
      <c r="G1239" s="1692"/>
      <c r="H1239" s="1653"/>
      <c r="I1239" s="1692"/>
      <c r="J1239" s="1653"/>
      <c r="K1239" s="1692"/>
      <c r="L1239" s="642" t="s">
        <v>3323</v>
      </c>
      <c r="M1239" s="642" t="s">
        <v>3323</v>
      </c>
      <c r="N1239" s="1654" t="s">
        <v>3327</v>
      </c>
      <c r="O1239" s="1691" t="s">
        <v>5113</v>
      </c>
      <c r="P1239" s="1643" t="s">
        <v>7722</v>
      </c>
    </row>
    <row r="1240" spans="1:16" ht="15" x14ac:dyDescent="0.25">
      <c r="A1240" s="611">
        <v>4</v>
      </c>
      <c r="C1240" s="1640" t="s">
        <v>5114</v>
      </c>
      <c r="D1240" s="1641"/>
      <c r="E1240" s="1642"/>
      <c r="F1240" s="1653"/>
      <c r="G1240" s="1692"/>
      <c r="H1240" s="1653"/>
      <c r="I1240" s="1692"/>
      <c r="J1240" s="1652">
        <v>22</v>
      </c>
      <c r="K1240" s="1693" t="s">
        <v>5019</v>
      </c>
      <c r="L1240" s="646"/>
      <c r="M1240" s="646"/>
      <c r="N1240" s="1652"/>
      <c r="O1240" s="1693"/>
      <c r="P1240" s="1645"/>
    </row>
    <row r="1241" spans="1:16" ht="15" x14ac:dyDescent="0.25">
      <c r="A1241" s="611">
        <v>5</v>
      </c>
      <c r="C1241" s="1640" t="s">
        <v>5115</v>
      </c>
      <c r="D1241" s="1641"/>
      <c r="E1241" s="1642"/>
      <c r="F1241" s="1653"/>
      <c r="G1241" s="1692"/>
      <c r="H1241" s="1653"/>
      <c r="I1241" s="1692"/>
      <c r="J1241" s="1653"/>
      <c r="K1241" s="1692"/>
      <c r="L1241" s="642" t="s">
        <v>3323</v>
      </c>
      <c r="M1241" s="642" t="s">
        <v>3323</v>
      </c>
      <c r="N1241" s="1654" t="s">
        <v>3327</v>
      </c>
      <c r="O1241" s="1691" t="s">
        <v>5021</v>
      </c>
      <c r="P1241" s="1643" t="s">
        <v>7722</v>
      </c>
    </row>
    <row r="1242" spans="1:16" ht="15" x14ac:dyDescent="0.25">
      <c r="A1242" s="611">
        <v>4</v>
      </c>
      <c r="C1242" s="1640" t="s">
        <v>5116</v>
      </c>
      <c r="D1242" s="1641"/>
      <c r="E1242" s="1642"/>
      <c r="F1242" s="1653"/>
      <c r="G1242" s="1692"/>
      <c r="H1242" s="1653"/>
      <c r="I1242" s="1692"/>
      <c r="J1242" s="1652">
        <v>23</v>
      </c>
      <c r="K1242" s="1693" t="s">
        <v>4555</v>
      </c>
      <c r="L1242" s="646"/>
      <c r="M1242" s="646"/>
      <c r="N1242" s="1652"/>
      <c r="O1242" s="1693"/>
      <c r="P1242" s="1645"/>
    </row>
    <row r="1243" spans="1:16" ht="15" x14ac:dyDescent="0.25">
      <c r="A1243" s="611">
        <v>4</v>
      </c>
      <c r="C1243" s="1640" t="s">
        <v>5117</v>
      </c>
      <c r="D1243" s="1641"/>
      <c r="E1243" s="1642"/>
      <c r="F1243" s="1653"/>
      <c r="G1243" s="1692"/>
      <c r="H1243" s="1653"/>
      <c r="I1243" s="1692"/>
      <c r="J1243" s="1653"/>
      <c r="K1243" s="1692"/>
      <c r="L1243" s="642" t="s">
        <v>3323</v>
      </c>
      <c r="M1243" s="642" t="s">
        <v>3323</v>
      </c>
      <c r="N1243" s="1654" t="s">
        <v>3327</v>
      </c>
      <c r="O1243" s="1691" t="s">
        <v>4557</v>
      </c>
      <c r="P1243" s="1643" t="s">
        <v>7722</v>
      </c>
    </row>
    <row r="1244" spans="1:16" ht="15" x14ac:dyDescent="0.25">
      <c r="A1244" s="611">
        <v>4</v>
      </c>
      <c r="C1244" s="1640" t="s">
        <v>5118</v>
      </c>
      <c r="D1244" s="1641"/>
      <c r="E1244" s="1642"/>
      <c r="F1244" s="1653"/>
      <c r="G1244" s="1692"/>
      <c r="H1244" s="1653"/>
      <c r="I1244" s="1692"/>
      <c r="J1244" s="1652">
        <v>24</v>
      </c>
      <c r="K1244" s="1693" t="s">
        <v>4559</v>
      </c>
      <c r="L1244" s="646"/>
      <c r="M1244" s="646"/>
      <c r="N1244" s="1652"/>
      <c r="O1244" s="1693"/>
      <c r="P1244" s="1645"/>
    </row>
    <row r="1245" spans="1:16" ht="15" x14ac:dyDescent="0.25">
      <c r="A1245" s="611">
        <v>4</v>
      </c>
      <c r="C1245" s="1640" t="s">
        <v>5119</v>
      </c>
      <c r="D1245" s="1641"/>
      <c r="E1245" s="1642"/>
      <c r="F1245" s="1653"/>
      <c r="G1245" s="1692"/>
      <c r="H1245" s="1653"/>
      <c r="I1245" s="1692"/>
      <c r="J1245" s="1653"/>
      <c r="K1245" s="1692"/>
      <c r="L1245" s="642" t="s">
        <v>3323</v>
      </c>
      <c r="M1245" s="642" t="s">
        <v>3323</v>
      </c>
      <c r="N1245" s="1654" t="s">
        <v>3327</v>
      </c>
      <c r="O1245" s="1691" t="s">
        <v>4561</v>
      </c>
      <c r="P1245" s="1643" t="s">
        <v>7722</v>
      </c>
    </row>
    <row r="1246" spans="1:16" ht="15" x14ac:dyDescent="0.25">
      <c r="A1246" s="611">
        <v>4</v>
      </c>
      <c r="C1246" s="1640" t="s">
        <v>5120</v>
      </c>
      <c r="D1246" s="1641"/>
      <c r="E1246" s="1642"/>
      <c r="F1246" s="1653"/>
      <c r="G1246" s="1692"/>
      <c r="H1246" s="1653"/>
      <c r="I1246" s="1692"/>
      <c r="J1246" s="1652">
        <v>25</v>
      </c>
      <c r="K1246" s="1706" t="s">
        <v>4916</v>
      </c>
      <c r="L1246" s="646"/>
      <c r="M1246" s="646"/>
      <c r="N1246" s="1652"/>
      <c r="O1246" s="1693"/>
      <c r="P1246" s="1645"/>
    </row>
    <row r="1247" spans="1:16" ht="15" x14ac:dyDescent="0.25">
      <c r="A1247" s="611">
        <v>4</v>
      </c>
      <c r="C1247" s="1640" t="s">
        <v>5121</v>
      </c>
      <c r="D1247" s="1641"/>
      <c r="E1247" s="1642"/>
      <c r="F1247" s="1653"/>
      <c r="G1247" s="1692"/>
      <c r="H1247" s="1653"/>
      <c r="I1247" s="1692"/>
      <c r="J1247" s="1653"/>
      <c r="K1247" s="1707"/>
      <c r="L1247" s="642" t="s">
        <v>3323</v>
      </c>
      <c r="M1247" s="642" t="s">
        <v>3323</v>
      </c>
      <c r="N1247" s="1654" t="s">
        <v>3327</v>
      </c>
      <c r="O1247" s="1691" t="s">
        <v>4918</v>
      </c>
      <c r="P1247" s="1643" t="s">
        <v>7722</v>
      </c>
    </row>
    <row r="1248" spans="1:16" ht="15" x14ac:dyDescent="0.25">
      <c r="A1248" s="611">
        <v>4</v>
      </c>
      <c r="C1248" s="1640" t="s">
        <v>5122</v>
      </c>
      <c r="D1248" s="1641"/>
      <c r="E1248" s="1642"/>
      <c r="F1248" s="1653"/>
      <c r="G1248" s="1692"/>
      <c r="H1248" s="1653"/>
      <c r="I1248" s="1692"/>
      <c r="J1248" s="1652">
        <v>26</v>
      </c>
      <c r="K1248" s="1706" t="s">
        <v>4841</v>
      </c>
      <c r="L1248" s="646" t="s">
        <v>3323</v>
      </c>
      <c r="M1248" s="646" t="s">
        <v>3323</v>
      </c>
      <c r="N1248" s="1652"/>
      <c r="O1248" s="1693"/>
      <c r="P1248" s="1645" t="s">
        <v>7722</v>
      </c>
    </row>
    <row r="1249" spans="1:16" ht="15" x14ac:dyDescent="0.25">
      <c r="A1249" s="611">
        <v>5</v>
      </c>
      <c r="C1249" s="1640" t="s">
        <v>5123</v>
      </c>
      <c r="D1249" s="1641"/>
      <c r="E1249" s="1642"/>
      <c r="F1249" s="1653"/>
      <c r="G1249" s="1692"/>
      <c r="H1249" s="1652">
        <v>6</v>
      </c>
      <c r="I1249" s="1693" t="s">
        <v>2407</v>
      </c>
      <c r="J1249" s="1652"/>
      <c r="K1249" s="1693"/>
      <c r="L1249" s="646"/>
      <c r="M1249" s="646"/>
      <c r="N1249" s="1652"/>
      <c r="O1249" s="1693"/>
      <c r="P1249" s="1645"/>
    </row>
    <row r="1250" spans="1:16" ht="15" x14ac:dyDescent="0.25">
      <c r="A1250" s="611">
        <v>5</v>
      </c>
      <c r="C1250" s="1640" t="s">
        <v>5124</v>
      </c>
      <c r="D1250" s="1641"/>
      <c r="E1250" s="1642"/>
      <c r="F1250" s="1653"/>
      <c r="G1250" s="1692"/>
      <c r="H1250" s="1653"/>
      <c r="I1250" s="1692"/>
      <c r="J1250" s="1654">
        <v>1</v>
      </c>
      <c r="K1250" s="1705" t="s">
        <v>5125</v>
      </c>
      <c r="L1250" s="642"/>
      <c r="M1250" s="642"/>
      <c r="N1250" s="1654"/>
      <c r="O1250" s="1705"/>
      <c r="P1250" s="1650"/>
    </row>
    <row r="1251" spans="1:16" ht="15" x14ac:dyDescent="0.25">
      <c r="A1251" s="611">
        <v>4</v>
      </c>
      <c r="C1251" s="1640" t="s">
        <v>499</v>
      </c>
      <c r="D1251" s="1641"/>
      <c r="E1251" s="1642"/>
      <c r="F1251" s="1653"/>
      <c r="G1251" s="1692"/>
      <c r="H1251" s="1653"/>
      <c r="I1251" s="1692"/>
      <c r="J1251" s="1653"/>
      <c r="K1251" s="1707"/>
      <c r="L1251" s="642" t="s">
        <v>3323</v>
      </c>
      <c r="M1251" s="642" t="s">
        <v>3323</v>
      </c>
      <c r="N1251" s="1654">
        <v>1</v>
      </c>
      <c r="O1251" s="1691" t="s">
        <v>4976</v>
      </c>
      <c r="P1251" s="1643" t="s">
        <v>7722</v>
      </c>
    </row>
    <row r="1252" spans="1:16" ht="15" x14ac:dyDescent="0.25">
      <c r="A1252" s="611">
        <v>4</v>
      </c>
      <c r="C1252" s="1640" t="s">
        <v>500</v>
      </c>
      <c r="D1252" s="1641"/>
      <c r="E1252" s="1642"/>
      <c r="F1252" s="1653"/>
      <c r="G1252" s="1692"/>
      <c r="H1252" s="1653"/>
      <c r="I1252" s="1692"/>
      <c r="J1252" s="1653"/>
      <c r="K1252" s="1707"/>
      <c r="L1252" s="646" t="s">
        <v>3323</v>
      </c>
      <c r="M1252" s="646" t="s">
        <v>3323</v>
      </c>
      <c r="N1252" s="1652">
        <v>2</v>
      </c>
      <c r="O1252" s="1693" t="s">
        <v>5065</v>
      </c>
      <c r="P1252" s="1645" t="s">
        <v>7722</v>
      </c>
    </row>
    <row r="1253" spans="1:16" ht="15" x14ac:dyDescent="0.25">
      <c r="A1253" s="611">
        <v>5</v>
      </c>
      <c r="C1253" s="1640" t="s">
        <v>501</v>
      </c>
      <c r="D1253" s="1641"/>
      <c r="E1253" s="1642"/>
      <c r="F1253" s="1653"/>
      <c r="G1253" s="1692"/>
      <c r="H1253" s="1653"/>
      <c r="I1253" s="1692"/>
      <c r="J1253" s="1653"/>
      <c r="K1253" s="1707"/>
      <c r="L1253" s="646" t="s">
        <v>3323</v>
      </c>
      <c r="M1253" s="646" t="s">
        <v>3323</v>
      </c>
      <c r="N1253" s="1652">
        <v>3</v>
      </c>
      <c r="O1253" s="1693" t="s">
        <v>5033</v>
      </c>
      <c r="P1253" s="1645" t="s">
        <v>7722</v>
      </c>
    </row>
    <row r="1254" spans="1:16" ht="15" x14ac:dyDescent="0.25">
      <c r="A1254" s="611">
        <v>4</v>
      </c>
      <c r="C1254" s="1640" t="s">
        <v>5126</v>
      </c>
      <c r="D1254" s="1641"/>
      <c r="E1254" s="1642"/>
      <c r="F1254" s="1653"/>
      <c r="G1254" s="1692"/>
      <c r="H1254" s="1653"/>
      <c r="I1254" s="1692"/>
      <c r="J1254" s="1652">
        <v>2</v>
      </c>
      <c r="K1254" s="1693" t="s">
        <v>4517</v>
      </c>
      <c r="L1254" s="646"/>
      <c r="M1254" s="1655"/>
      <c r="N1254" s="1652"/>
      <c r="O1254" s="1693"/>
      <c r="P1254" s="1645"/>
    </row>
    <row r="1255" spans="1:16" ht="15" x14ac:dyDescent="0.25">
      <c r="A1255" s="611">
        <v>5</v>
      </c>
      <c r="C1255" s="1640" t="s">
        <v>8085</v>
      </c>
      <c r="D1255" s="1641"/>
      <c r="E1255" s="1642"/>
      <c r="F1255" s="1653"/>
      <c r="G1255" s="1692"/>
      <c r="H1255" s="1653"/>
      <c r="I1255" s="1692"/>
      <c r="J1255" s="1653"/>
      <c r="K1255" s="1707"/>
      <c r="L1255" s="642" t="s">
        <v>3651</v>
      </c>
      <c r="M1255" s="642" t="s">
        <v>3378</v>
      </c>
      <c r="N1255" s="1654" t="s">
        <v>3327</v>
      </c>
      <c r="O1255" s="1705" t="s">
        <v>8100</v>
      </c>
      <c r="P1255" s="1650" t="s">
        <v>7722</v>
      </c>
    </row>
    <row r="1256" spans="1:16" ht="15" x14ac:dyDescent="0.25">
      <c r="A1256" s="611">
        <v>5</v>
      </c>
      <c r="C1256" s="1640" t="s">
        <v>5127</v>
      </c>
      <c r="D1256" s="1641"/>
      <c r="E1256" s="1642"/>
      <c r="F1256" s="1653"/>
      <c r="G1256" s="1692"/>
      <c r="H1256" s="1653"/>
      <c r="I1256" s="1692"/>
      <c r="J1256" s="1652">
        <v>3</v>
      </c>
      <c r="K1256" s="1693" t="s">
        <v>5037</v>
      </c>
      <c r="L1256" s="646" t="s">
        <v>3651</v>
      </c>
      <c r="M1256" s="646" t="s">
        <v>3378</v>
      </c>
      <c r="N1256" s="1652"/>
      <c r="O1256" s="1693"/>
      <c r="P1256" s="1645" t="s">
        <v>7722</v>
      </c>
    </row>
    <row r="1257" spans="1:16" ht="15" x14ac:dyDescent="0.25">
      <c r="A1257" s="611">
        <v>4</v>
      </c>
      <c r="C1257" s="1640" t="s">
        <v>5128</v>
      </c>
      <c r="D1257" s="1641"/>
      <c r="E1257" s="1642"/>
      <c r="F1257" s="1653"/>
      <c r="G1257" s="1692"/>
      <c r="H1257" s="1653"/>
      <c r="I1257" s="1692"/>
      <c r="J1257" s="1652">
        <v>4</v>
      </c>
      <c r="K1257" s="1706" t="s">
        <v>4531</v>
      </c>
      <c r="L1257" s="646"/>
      <c r="M1257" s="646"/>
      <c r="N1257" s="1652"/>
      <c r="O1257" s="1693"/>
      <c r="P1257" s="1645"/>
    </row>
    <row r="1258" spans="1:16" ht="15" x14ac:dyDescent="0.25">
      <c r="A1258" s="611">
        <v>5</v>
      </c>
      <c r="C1258" s="1640" t="s">
        <v>5129</v>
      </c>
      <c r="D1258" s="1641"/>
      <c r="E1258" s="1642"/>
      <c r="F1258" s="1653"/>
      <c r="G1258" s="1692"/>
      <c r="H1258" s="1653"/>
      <c r="I1258" s="1692"/>
      <c r="J1258" s="1653"/>
      <c r="K1258" s="1707"/>
      <c r="L1258" s="642" t="s">
        <v>3323</v>
      </c>
      <c r="M1258" s="642" t="s">
        <v>3323</v>
      </c>
      <c r="N1258" s="1654" t="s">
        <v>3327</v>
      </c>
      <c r="O1258" s="1691" t="s">
        <v>4424</v>
      </c>
      <c r="P1258" s="1643" t="s">
        <v>7722</v>
      </c>
    </row>
    <row r="1259" spans="1:16" ht="15" x14ac:dyDescent="0.25">
      <c r="A1259" s="611">
        <v>4</v>
      </c>
      <c r="C1259" s="1640" t="s">
        <v>5130</v>
      </c>
      <c r="D1259" s="1641"/>
      <c r="E1259" s="1642"/>
      <c r="F1259" s="1653"/>
      <c r="G1259" s="1692"/>
      <c r="H1259" s="1653"/>
      <c r="I1259" s="1692"/>
      <c r="J1259" s="1652">
        <v>5</v>
      </c>
      <c r="K1259" s="1706" t="s">
        <v>3325</v>
      </c>
      <c r="L1259" s="646"/>
      <c r="M1259" s="646"/>
      <c r="N1259" s="1652"/>
      <c r="O1259" s="1693"/>
      <c r="P1259" s="1645"/>
    </row>
    <row r="1260" spans="1:16" ht="15" x14ac:dyDescent="0.25">
      <c r="A1260" s="611">
        <v>5</v>
      </c>
      <c r="C1260" s="1640" t="s">
        <v>5131</v>
      </c>
      <c r="D1260" s="1641"/>
      <c r="E1260" s="1642"/>
      <c r="F1260" s="1653"/>
      <c r="G1260" s="1692"/>
      <c r="H1260" s="1653"/>
      <c r="I1260" s="1692"/>
      <c r="J1260" s="1653"/>
      <c r="K1260" s="1707"/>
      <c r="L1260" s="642" t="s">
        <v>3323</v>
      </c>
      <c r="M1260" s="642" t="s">
        <v>3323</v>
      </c>
      <c r="N1260" s="1654" t="s">
        <v>3327</v>
      </c>
      <c r="O1260" s="1691" t="s">
        <v>3328</v>
      </c>
      <c r="P1260" s="1643" t="s">
        <v>7722</v>
      </c>
    </row>
    <row r="1261" spans="1:16" ht="15" x14ac:dyDescent="0.25">
      <c r="A1261" s="611">
        <v>4</v>
      </c>
      <c r="C1261" s="1640" t="s">
        <v>5132</v>
      </c>
      <c r="D1261" s="1641"/>
      <c r="E1261" s="1642"/>
      <c r="F1261" s="1653"/>
      <c r="G1261" s="1692"/>
      <c r="H1261" s="1653"/>
      <c r="I1261" s="1692"/>
      <c r="J1261" s="1652">
        <v>6</v>
      </c>
      <c r="K1261" s="1693" t="s">
        <v>2406</v>
      </c>
      <c r="L1261" s="646"/>
      <c r="M1261" s="646"/>
      <c r="N1261" s="1652"/>
      <c r="O1261" s="1693"/>
      <c r="P1261" s="1645"/>
    </row>
    <row r="1262" spans="1:16" ht="15" x14ac:dyDescent="0.25">
      <c r="A1262" s="611">
        <v>5</v>
      </c>
      <c r="C1262" s="1640" t="s">
        <v>5133</v>
      </c>
      <c r="D1262" s="1641"/>
      <c r="E1262" s="1642"/>
      <c r="F1262" s="1653"/>
      <c r="G1262" s="1692"/>
      <c r="H1262" s="1653"/>
      <c r="I1262" s="1692"/>
      <c r="J1262" s="1653"/>
      <c r="K1262" s="1692"/>
      <c r="L1262" s="642" t="s">
        <v>3651</v>
      </c>
      <c r="M1262" s="642" t="s">
        <v>3378</v>
      </c>
      <c r="N1262" s="1654" t="s">
        <v>3327</v>
      </c>
      <c r="O1262" s="1691" t="s">
        <v>4890</v>
      </c>
      <c r="P1262" s="1643" t="s">
        <v>7722</v>
      </c>
    </row>
    <row r="1263" spans="1:16" ht="15" x14ac:dyDescent="0.25">
      <c r="A1263" s="611">
        <v>4</v>
      </c>
      <c r="C1263" s="1640" t="s">
        <v>5134</v>
      </c>
      <c r="D1263" s="1641"/>
      <c r="E1263" s="1642"/>
      <c r="F1263" s="1653"/>
      <c r="G1263" s="1692"/>
      <c r="H1263" s="1653"/>
      <c r="I1263" s="1692"/>
      <c r="J1263" s="1652">
        <v>7</v>
      </c>
      <c r="K1263" s="1693" t="s">
        <v>4895</v>
      </c>
      <c r="L1263" s="646" t="s">
        <v>3323</v>
      </c>
      <c r="M1263" s="646" t="s">
        <v>3323</v>
      </c>
      <c r="N1263" s="1652"/>
      <c r="O1263" s="1693"/>
      <c r="P1263" s="1645" t="s">
        <v>7722</v>
      </c>
    </row>
    <row r="1264" spans="1:16" ht="15" x14ac:dyDescent="0.25">
      <c r="A1264" s="611">
        <v>5</v>
      </c>
      <c r="C1264" s="1640" t="s">
        <v>5135</v>
      </c>
      <c r="D1264" s="1641"/>
      <c r="E1264" s="1642"/>
      <c r="F1264" s="1653"/>
      <c r="G1264" s="1692"/>
      <c r="H1264" s="1653"/>
      <c r="I1264" s="1692"/>
      <c r="J1264" s="1652">
        <v>8</v>
      </c>
      <c r="K1264" s="1693" t="s">
        <v>2243</v>
      </c>
      <c r="L1264" s="646" t="s">
        <v>3323</v>
      </c>
      <c r="M1264" s="646" t="s">
        <v>3323</v>
      </c>
      <c r="N1264" s="1652"/>
      <c r="O1264" s="1693"/>
      <c r="P1264" s="1645" t="s">
        <v>7722</v>
      </c>
    </row>
    <row r="1265" spans="1:16" ht="15" x14ac:dyDescent="0.25">
      <c r="A1265" s="611">
        <v>4</v>
      </c>
      <c r="C1265" s="1640" t="s">
        <v>5136</v>
      </c>
      <c r="D1265" s="1641"/>
      <c r="E1265" s="1642"/>
      <c r="F1265" s="1653"/>
      <c r="G1265" s="1692"/>
      <c r="H1265" s="1653"/>
      <c r="I1265" s="1692"/>
      <c r="J1265" s="1652">
        <v>9</v>
      </c>
      <c r="K1265" s="1693" t="s">
        <v>4898</v>
      </c>
      <c r="L1265" s="646" t="s">
        <v>3323</v>
      </c>
      <c r="M1265" s="646" t="s">
        <v>3323</v>
      </c>
      <c r="N1265" s="1652"/>
      <c r="O1265" s="1693"/>
      <c r="P1265" s="1645" t="s">
        <v>7722</v>
      </c>
    </row>
    <row r="1266" spans="1:16" ht="15" x14ac:dyDescent="0.25">
      <c r="A1266" s="611">
        <v>5</v>
      </c>
      <c r="C1266" s="1640" t="s">
        <v>5137</v>
      </c>
      <c r="D1266" s="1641"/>
      <c r="E1266" s="1642"/>
      <c r="F1266" s="1653"/>
      <c r="G1266" s="1692"/>
      <c r="H1266" s="1653"/>
      <c r="I1266" s="1692"/>
      <c r="J1266" s="1652">
        <v>10</v>
      </c>
      <c r="K1266" s="1693" t="s">
        <v>4900</v>
      </c>
      <c r="L1266" s="646" t="s">
        <v>3323</v>
      </c>
      <c r="M1266" s="646" t="s">
        <v>3323</v>
      </c>
      <c r="N1266" s="1652"/>
      <c r="O1266" s="1693"/>
      <c r="P1266" s="1645" t="s">
        <v>7722</v>
      </c>
    </row>
    <row r="1267" spans="1:16" ht="15" x14ac:dyDescent="0.25">
      <c r="A1267" s="611">
        <v>4</v>
      </c>
      <c r="C1267" s="1640" t="s">
        <v>5138</v>
      </c>
      <c r="D1267" s="1641"/>
      <c r="E1267" s="1642"/>
      <c r="F1267" s="1653"/>
      <c r="G1267" s="1692"/>
      <c r="H1267" s="1653"/>
      <c r="I1267" s="1692"/>
      <c r="J1267" s="1652">
        <v>11</v>
      </c>
      <c r="K1267" s="1693" t="s">
        <v>4902</v>
      </c>
      <c r="L1267" s="646" t="s">
        <v>3323</v>
      </c>
      <c r="M1267" s="646" t="s">
        <v>3323</v>
      </c>
      <c r="N1267" s="1652"/>
      <c r="O1267" s="1693"/>
      <c r="P1267" s="1645" t="s">
        <v>7722</v>
      </c>
    </row>
    <row r="1268" spans="1:16" ht="15" x14ac:dyDescent="0.25">
      <c r="A1268" s="611">
        <v>3</v>
      </c>
      <c r="C1268" s="1640" t="s">
        <v>5139</v>
      </c>
      <c r="D1268" s="1641"/>
      <c r="E1268" s="1642"/>
      <c r="F1268" s="1653"/>
      <c r="G1268" s="1692"/>
      <c r="H1268" s="1653"/>
      <c r="I1268" s="1692"/>
      <c r="J1268" s="1652">
        <v>12</v>
      </c>
      <c r="K1268" s="1693" t="s">
        <v>4904</v>
      </c>
      <c r="L1268" s="646" t="s">
        <v>3323</v>
      </c>
      <c r="M1268" s="646" t="s">
        <v>3323</v>
      </c>
      <c r="N1268" s="1652"/>
      <c r="O1268" s="1693"/>
      <c r="P1268" s="1645" t="s">
        <v>7722</v>
      </c>
    </row>
    <row r="1269" spans="1:16" ht="15" x14ac:dyDescent="0.25">
      <c r="A1269" s="611">
        <v>4</v>
      </c>
      <c r="C1269" s="1640" t="s">
        <v>5140</v>
      </c>
      <c r="D1269" s="1641"/>
      <c r="E1269" s="1642"/>
      <c r="F1269" s="1653"/>
      <c r="G1269" s="1692"/>
      <c r="H1269" s="1653"/>
      <c r="I1269" s="1692"/>
      <c r="J1269" s="1652">
        <v>13</v>
      </c>
      <c r="K1269" s="1706" t="s">
        <v>2313</v>
      </c>
      <c r="L1269" s="646"/>
      <c r="M1269" s="646"/>
      <c r="N1269" s="1652"/>
      <c r="O1269" s="1706"/>
      <c r="P1269" s="1651"/>
    </row>
    <row r="1270" spans="1:16" ht="15" x14ac:dyDescent="0.25">
      <c r="A1270" s="611">
        <v>5</v>
      </c>
      <c r="C1270" s="1640" t="s">
        <v>5141</v>
      </c>
      <c r="D1270" s="1641"/>
      <c r="E1270" s="1642"/>
      <c r="F1270" s="1653"/>
      <c r="G1270" s="1692"/>
      <c r="H1270" s="1653"/>
      <c r="I1270" s="1692"/>
      <c r="J1270" s="1653"/>
      <c r="K1270" s="1707"/>
      <c r="L1270" s="642" t="s">
        <v>3323</v>
      </c>
      <c r="M1270" s="642" t="s">
        <v>3323</v>
      </c>
      <c r="N1270" s="1654" t="s">
        <v>3327</v>
      </c>
      <c r="O1270" s="1705" t="s">
        <v>4550</v>
      </c>
      <c r="P1270" s="1650" t="s">
        <v>7722</v>
      </c>
    </row>
    <row r="1271" spans="1:16" ht="15" x14ac:dyDescent="0.25">
      <c r="A1271" s="611">
        <v>5</v>
      </c>
      <c r="C1271" s="1640" t="s">
        <v>5142</v>
      </c>
      <c r="D1271" s="1641"/>
      <c r="E1271" s="1642"/>
      <c r="F1271" s="1653"/>
      <c r="G1271" s="1692"/>
      <c r="H1271" s="1653"/>
      <c r="I1271" s="1692"/>
      <c r="J1271" s="1652">
        <v>14</v>
      </c>
      <c r="K1271" s="1706" t="s">
        <v>1787</v>
      </c>
      <c r="L1271" s="646"/>
      <c r="M1271" s="646"/>
      <c r="N1271" s="1652"/>
      <c r="O1271" s="1706"/>
      <c r="P1271" s="1651"/>
    </row>
    <row r="1272" spans="1:16" ht="15" x14ac:dyDescent="0.25">
      <c r="A1272" s="611">
        <v>5</v>
      </c>
      <c r="C1272" s="1640" t="s">
        <v>5143</v>
      </c>
      <c r="D1272" s="1641"/>
      <c r="E1272" s="1642"/>
      <c r="F1272" s="1653"/>
      <c r="G1272" s="1692"/>
      <c r="H1272" s="1653"/>
      <c r="I1272" s="1692"/>
      <c r="J1272" s="1653"/>
      <c r="K1272" s="1707"/>
      <c r="L1272" s="642" t="s">
        <v>3651</v>
      </c>
      <c r="M1272" s="642" t="s">
        <v>3378</v>
      </c>
      <c r="N1272" s="1654">
        <v>1</v>
      </c>
      <c r="O1272" s="1691" t="s">
        <v>3433</v>
      </c>
      <c r="P1272" s="1643" t="s">
        <v>7722</v>
      </c>
    </row>
    <row r="1273" spans="1:16" ht="15" x14ac:dyDescent="0.25">
      <c r="A1273" s="611">
        <v>4</v>
      </c>
      <c r="C1273" s="1640" t="s">
        <v>5144</v>
      </c>
      <c r="D1273" s="1641"/>
      <c r="E1273" s="1642"/>
      <c r="F1273" s="1653"/>
      <c r="G1273" s="1692"/>
      <c r="H1273" s="1653"/>
      <c r="I1273" s="1692"/>
      <c r="J1273" s="1653"/>
      <c r="K1273" s="1707"/>
      <c r="L1273" s="646" t="s">
        <v>3651</v>
      </c>
      <c r="M1273" s="646" t="s">
        <v>3378</v>
      </c>
      <c r="N1273" s="1652">
        <v>2</v>
      </c>
      <c r="O1273" s="1693" t="s">
        <v>4478</v>
      </c>
      <c r="P1273" s="1645" t="s">
        <v>7722</v>
      </c>
    </row>
    <row r="1274" spans="1:16" ht="15" x14ac:dyDescent="0.25">
      <c r="A1274" s="611">
        <v>5</v>
      </c>
      <c r="C1274" s="1640" t="s">
        <v>5145</v>
      </c>
      <c r="D1274" s="1641"/>
      <c r="E1274" s="1642"/>
      <c r="F1274" s="1653"/>
      <c r="G1274" s="1692"/>
      <c r="H1274" s="1653"/>
      <c r="I1274" s="1692"/>
      <c r="J1274" s="1652">
        <v>15</v>
      </c>
      <c r="K1274" s="1693" t="s">
        <v>5111</v>
      </c>
      <c r="L1274" s="646"/>
      <c r="M1274" s="646"/>
      <c r="N1274" s="1652"/>
      <c r="O1274" s="1693"/>
      <c r="P1274" s="1645"/>
    </row>
    <row r="1275" spans="1:16" ht="15" x14ac:dyDescent="0.25">
      <c r="A1275" s="611">
        <v>5</v>
      </c>
      <c r="C1275" s="1640" t="s">
        <v>5146</v>
      </c>
      <c r="D1275" s="1641"/>
      <c r="E1275" s="1642"/>
      <c r="F1275" s="1653"/>
      <c r="G1275" s="1692"/>
      <c r="H1275" s="1653"/>
      <c r="I1275" s="1692"/>
      <c r="J1275" s="1653"/>
      <c r="K1275" s="1692"/>
      <c r="L1275" s="642" t="s">
        <v>3323</v>
      </c>
      <c r="M1275" s="642" t="s">
        <v>3323</v>
      </c>
      <c r="N1275" s="1654" t="s">
        <v>3327</v>
      </c>
      <c r="O1275" s="1691" t="s">
        <v>5113</v>
      </c>
      <c r="P1275" s="1643" t="s">
        <v>7722</v>
      </c>
    </row>
    <row r="1276" spans="1:16" ht="15" x14ac:dyDescent="0.25">
      <c r="A1276" s="611">
        <v>5</v>
      </c>
      <c r="C1276" s="1640" t="s">
        <v>5147</v>
      </c>
      <c r="D1276" s="1641"/>
      <c r="E1276" s="1642"/>
      <c r="F1276" s="1653"/>
      <c r="G1276" s="1692"/>
      <c r="H1276" s="1653"/>
      <c r="I1276" s="1692"/>
      <c r="J1276" s="1652">
        <v>16</v>
      </c>
      <c r="K1276" s="1693" t="s">
        <v>4555</v>
      </c>
      <c r="L1276" s="646"/>
      <c r="M1276" s="646"/>
      <c r="N1276" s="1652"/>
      <c r="O1276" s="1693"/>
      <c r="P1276" s="1645"/>
    </row>
    <row r="1277" spans="1:16" ht="15" x14ac:dyDescent="0.25">
      <c r="A1277" s="611">
        <v>5</v>
      </c>
      <c r="C1277" s="1640" t="s">
        <v>5148</v>
      </c>
      <c r="D1277" s="1641"/>
      <c r="E1277" s="1642"/>
      <c r="F1277" s="1653"/>
      <c r="G1277" s="1692"/>
      <c r="H1277" s="1653"/>
      <c r="I1277" s="1692"/>
      <c r="J1277" s="1653"/>
      <c r="K1277" s="1692"/>
      <c r="L1277" s="642" t="s">
        <v>3323</v>
      </c>
      <c r="M1277" s="642" t="s">
        <v>3323</v>
      </c>
      <c r="N1277" s="1654" t="s">
        <v>3327</v>
      </c>
      <c r="O1277" s="1691" t="s">
        <v>4557</v>
      </c>
      <c r="P1277" s="1643" t="s">
        <v>7722</v>
      </c>
    </row>
    <row r="1278" spans="1:16" ht="15" x14ac:dyDescent="0.25">
      <c r="A1278" s="611">
        <v>4</v>
      </c>
      <c r="C1278" s="1640" t="s">
        <v>5149</v>
      </c>
      <c r="D1278" s="1641"/>
      <c r="E1278" s="1642"/>
      <c r="F1278" s="1653"/>
      <c r="G1278" s="1692"/>
      <c r="H1278" s="1653"/>
      <c r="I1278" s="1692"/>
      <c r="J1278" s="1652">
        <v>17</v>
      </c>
      <c r="K1278" s="1693" t="s">
        <v>4559</v>
      </c>
      <c r="L1278" s="646"/>
      <c r="M1278" s="646"/>
      <c r="N1278" s="1652"/>
      <c r="O1278" s="1693"/>
      <c r="P1278" s="1645"/>
    </row>
    <row r="1279" spans="1:16" ht="15" x14ac:dyDescent="0.25">
      <c r="A1279" s="611">
        <v>4</v>
      </c>
      <c r="C1279" s="1640" t="s">
        <v>5150</v>
      </c>
      <c r="D1279" s="1641"/>
      <c r="E1279" s="1642"/>
      <c r="F1279" s="1653"/>
      <c r="G1279" s="1692"/>
      <c r="H1279" s="1653"/>
      <c r="I1279" s="1692"/>
      <c r="J1279" s="1653"/>
      <c r="K1279" s="1692"/>
      <c r="L1279" s="642" t="s">
        <v>3323</v>
      </c>
      <c r="M1279" s="642" t="s">
        <v>3323</v>
      </c>
      <c r="N1279" s="1654" t="s">
        <v>3327</v>
      </c>
      <c r="O1279" s="1691" t="s">
        <v>4561</v>
      </c>
      <c r="P1279" s="1643" t="s">
        <v>7722</v>
      </c>
    </row>
    <row r="1280" spans="1:16" ht="15" x14ac:dyDescent="0.25">
      <c r="A1280" s="611">
        <v>5</v>
      </c>
      <c r="C1280" s="1640" t="s">
        <v>5151</v>
      </c>
      <c r="D1280" s="1641"/>
      <c r="E1280" s="1642"/>
      <c r="F1280" s="1653"/>
      <c r="G1280" s="1692"/>
      <c r="H1280" s="1653"/>
      <c r="I1280" s="1692"/>
      <c r="J1280" s="1652">
        <v>18</v>
      </c>
      <c r="K1280" s="1706" t="s">
        <v>4916</v>
      </c>
      <c r="L1280" s="646"/>
      <c r="M1280" s="646"/>
      <c r="N1280" s="1652"/>
      <c r="O1280" s="1693"/>
      <c r="P1280" s="1645"/>
    </row>
    <row r="1281" spans="1:16" ht="15" x14ac:dyDescent="0.25">
      <c r="A1281" s="611">
        <v>4</v>
      </c>
      <c r="C1281" s="1640" t="s">
        <v>5152</v>
      </c>
      <c r="D1281" s="1641"/>
      <c r="E1281" s="1642"/>
      <c r="F1281" s="1653"/>
      <c r="G1281" s="1692"/>
      <c r="H1281" s="1653"/>
      <c r="I1281" s="1692"/>
      <c r="J1281" s="1653"/>
      <c r="K1281" s="1707"/>
      <c r="L1281" s="642" t="s">
        <v>3323</v>
      </c>
      <c r="M1281" s="642" t="s">
        <v>3323</v>
      </c>
      <c r="N1281" s="1654" t="s">
        <v>3327</v>
      </c>
      <c r="O1281" s="1691" t="s">
        <v>4918</v>
      </c>
      <c r="P1281" s="1643" t="s">
        <v>7722</v>
      </c>
    </row>
    <row r="1282" spans="1:16" ht="15" x14ac:dyDescent="0.25">
      <c r="A1282" s="611">
        <v>5</v>
      </c>
      <c r="C1282" s="1640" t="s">
        <v>5153</v>
      </c>
      <c r="D1282" s="1641"/>
      <c r="E1282" s="1642"/>
      <c r="F1282" s="1653"/>
      <c r="G1282" s="1692"/>
      <c r="H1282" s="1652">
        <v>7</v>
      </c>
      <c r="I1282" s="1693" t="s">
        <v>2410</v>
      </c>
      <c r="J1282" s="1652"/>
      <c r="K1282" s="1693"/>
      <c r="L1282" s="646"/>
      <c r="M1282" s="646"/>
      <c r="N1282" s="1652"/>
      <c r="O1282" s="1693"/>
      <c r="P1282" s="1645"/>
    </row>
    <row r="1283" spans="1:16" ht="15" x14ac:dyDescent="0.25">
      <c r="A1283" s="611">
        <v>4</v>
      </c>
      <c r="C1283" s="1640" t="s">
        <v>5154</v>
      </c>
      <c r="D1283" s="1641"/>
      <c r="E1283" s="1642"/>
      <c r="F1283" s="1653"/>
      <c r="G1283" s="1692"/>
      <c r="H1283" s="1653"/>
      <c r="I1283" s="1692"/>
      <c r="J1283" s="1654">
        <v>1</v>
      </c>
      <c r="K1283" s="1705" t="s">
        <v>5155</v>
      </c>
      <c r="L1283" s="642" t="s">
        <v>3377</v>
      </c>
      <c r="M1283" s="642" t="s">
        <v>3378</v>
      </c>
      <c r="N1283" s="1654"/>
      <c r="O1283" s="1705"/>
      <c r="P1283" s="1650" t="s">
        <v>7722</v>
      </c>
    </row>
    <row r="1284" spans="1:16" ht="15" x14ac:dyDescent="0.25">
      <c r="A1284" s="611">
        <v>5</v>
      </c>
      <c r="C1284" s="1640" t="s">
        <v>5156</v>
      </c>
      <c r="D1284" s="1641"/>
      <c r="E1284" s="1642"/>
      <c r="F1284" s="1653"/>
      <c r="G1284" s="1692"/>
      <c r="H1284" s="1653"/>
      <c r="I1284" s="1692"/>
      <c r="J1284" s="1652">
        <v>2</v>
      </c>
      <c r="K1284" s="1706" t="s">
        <v>2767</v>
      </c>
      <c r="L1284" s="646"/>
      <c r="M1284" s="646"/>
      <c r="N1284" s="1652"/>
      <c r="O1284" s="1706"/>
      <c r="P1284" s="1651"/>
    </row>
    <row r="1285" spans="1:16" ht="15" x14ac:dyDescent="0.25">
      <c r="A1285" s="611">
        <v>4</v>
      </c>
      <c r="C1285" s="1640" t="s">
        <v>5157</v>
      </c>
      <c r="D1285" s="1641"/>
      <c r="E1285" s="1642"/>
      <c r="F1285" s="1653"/>
      <c r="G1285" s="1692"/>
      <c r="H1285" s="1653"/>
      <c r="I1285" s="1692"/>
      <c r="J1285" s="1653"/>
      <c r="K1285" s="1707"/>
      <c r="L1285" s="642" t="s">
        <v>3377</v>
      </c>
      <c r="M1285" s="642" t="s">
        <v>3323</v>
      </c>
      <c r="N1285" s="1654">
        <v>1</v>
      </c>
      <c r="O1285" s="1691" t="s">
        <v>5158</v>
      </c>
      <c r="P1285" s="1643" t="s">
        <v>7722</v>
      </c>
    </row>
    <row r="1286" spans="1:16" ht="15" x14ac:dyDescent="0.25">
      <c r="A1286" s="611">
        <v>4</v>
      </c>
      <c r="C1286" s="1640" t="s">
        <v>5159</v>
      </c>
      <c r="D1286" s="1641"/>
      <c r="E1286" s="1642"/>
      <c r="F1286" s="1653"/>
      <c r="G1286" s="1692"/>
      <c r="H1286" s="1653"/>
      <c r="I1286" s="1692"/>
      <c r="J1286" s="1653"/>
      <c r="K1286" s="1707"/>
      <c r="L1286" s="646" t="s">
        <v>3377</v>
      </c>
      <c r="M1286" s="646" t="s">
        <v>3323</v>
      </c>
      <c r="N1286" s="1652">
        <v>2</v>
      </c>
      <c r="O1286" s="1693" t="s">
        <v>5160</v>
      </c>
      <c r="P1286" s="1645" t="s">
        <v>7722</v>
      </c>
    </row>
    <row r="1287" spans="1:16" ht="15" x14ac:dyDescent="0.25">
      <c r="A1287" s="611">
        <v>4</v>
      </c>
      <c r="C1287" s="1640" t="s">
        <v>5161</v>
      </c>
      <c r="D1287" s="1641"/>
      <c r="E1287" s="1642"/>
      <c r="F1287" s="1653"/>
      <c r="G1287" s="1692"/>
      <c r="H1287" s="1653"/>
      <c r="I1287" s="1692"/>
      <c r="J1287" s="1653"/>
      <c r="K1287" s="1707"/>
      <c r="L1287" s="646" t="s">
        <v>3377</v>
      </c>
      <c r="M1287" s="646" t="s">
        <v>3323</v>
      </c>
      <c r="N1287" s="1652">
        <v>3</v>
      </c>
      <c r="O1287" s="1693" t="s">
        <v>5162</v>
      </c>
      <c r="P1287" s="1645" t="s">
        <v>7722</v>
      </c>
    </row>
    <row r="1288" spans="1:16" ht="15" x14ac:dyDescent="0.25">
      <c r="A1288" s="611">
        <v>4</v>
      </c>
      <c r="C1288" s="1640" t="s">
        <v>5163</v>
      </c>
      <c r="D1288" s="1641"/>
      <c r="E1288" s="1642"/>
      <c r="F1288" s="1653"/>
      <c r="G1288" s="1692"/>
      <c r="H1288" s="1653"/>
      <c r="I1288" s="1692"/>
      <c r="J1288" s="1652">
        <v>3</v>
      </c>
      <c r="K1288" s="1706" t="s">
        <v>5164</v>
      </c>
      <c r="L1288" s="646"/>
      <c r="M1288" s="646"/>
      <c r="N1288" s="1652"/>
      <c r="O1288" s="1706"/>
      <c r="P1288" s="1651"/>
    </row>
    <row r="1289" spans="1:16" ht="15" x14ac:dyDescent="0.25">
      <c r="A1289" s="611">
        <v>4</v>
      </c>
      <c r="C1289" s="1640" t="s">
        <v>5165</v>
      </c>
      <c r="D1289" s="1641"/>
      <c r="E1289" s="1642"/>
      <c r="F1289" s="1653"/>
      <c r="G1289" s="1692"/>
      <c r="H1289" s="1653"/>
      <c r="I1289" s="1692"/>
      <c r="J1289" s="1653"/>
      <c r="K1289" s="1707"/>
      <c r="L1289" s="642" t="s">
        <v>3323</v>
      </c>
      <c r="M1289" s="642" t="s">
        <v>3323</v>
      </c>
      <c r="N1289" s="1654" t="s">
        <v>3327</v>
      </c>
      <c r="O1289" s="1705" t="s">
        <v>5166</v>
      </c>
      <c r="P1289" s="1650" t="s">
        <v>7722</v>
      </c>
    </row>
    <row r="1290" spans="1:16" ht="15" x14ac:dyDescent="0.25">
      <c r="A1290" s="611">
        <v>4</v>
      </c>
      <c r="C1290" s="1640" t="s">
        <v>5167</v>
      </c>
      <c r="D1290" s="1641"/>
      <c r="E1290" s="1642"/>
      <c r="F1290" s="1653"/>
      <c r="G1290" s="1692"/>
      <c r="H1290" s="1653"/>
      <c r="I1290" s="1692"/>
      <c r="J1290" s="1652">
        <v>4</v>
      </c>
      <c r="K1290" s="1706" t="s">
        <v>2766</v>
      </c>
      <c r="L1290" s="646" t="s">
        <v>3377</v>
      </c>
      <c r="M1290" s="646" t="s">
        <v>3378</v>
      </c>
      <c r="N1290" s="1652"/>
      <c r="O1290" s="1706"/>
      <c r="P1290" s="1651" t="s">
        <v>7722</v>
      </c>
    </row>
    <row r="1291" spans="1:16" ht="15" x14ac:dyDescent="0.25">
      <c r="A1291" s="611">
        <v>4</v>
      </c>
      <c r="C1291" s="1640" t="s">
        <v>5168</v>
      </c>
      <c r="D1291" s="1641"/>
      <c r="E1291" s="1642"/>
      <c r="F1291" s="1653"/>
      <c r="G1291" s="1692"/>
      <c r="H1291" s="1653"/>
      <c r="I1291" s="1692"/>
      <c r="J1291" s="1652">
        <v>5</v>
      </c>
      <c r="K1291" s="1693" t="s">
        <v>2413</v>
      </c>
      <c r="L1291" s="646" t="s">
        <v>3377</v>
      </c>
      <c r="M1291" s="646" t="s">
        <v>3378</v>
      </c>
      <c r="N1291" s="1652"/>
      <c r="O1291" s="1706"/>
      <c r="P1291" s="1651" t="s">
        <v>7722</v>
      </c>
    </row>
    <row r="1292" spans="1:16" ht="15" x14ac:dyDescent="0.25">
      <c r="A1292" s="611">
        <v>5</v>
      </c>
      <c r="C1292" s="1640" t="s">
        <v>5169</v>
      </c>
      <c r="D1292" s="1641"/>
      <c r="E1292" s="1642"/>
      <c r="F1292" s="1653"/>
      <c r="G1292" s="1692"/>
      <c r="H1292" s="1653"/>
      <c r="I1292" s="1692"/>
      <c r="J1292" s="1652">
        <v>6</v>
      </c>
      <c r="K1292" s="1693" t="s">
        <v>2414</v>
      </c>
      <c r="L1292" s="646" t="s">
        <v>3377</v>
      </c>
      <c r="M1292" s="646" t="s">
        <v>3378</v>
      </c>
      <c r="N1292" s="1652"/>
      <c r="O1292" s="1706"/>
      <c r="P1292" s="1651" t="s">
        <v>7722</v>
      </c>
    </row>
    <row r="1293" spans="1:16" ht="15" x14ac:dyDescent="0.25">
      <c r="A1293" s="611">
        <v>4</v>
      </c>
      <c r="C1293" s="1640" t="s">
        <v>5170</v>
      </c>
      <c r="D1293" s="1641"/>
      <c r="E1293" s="1642"/>
      <c r="F1293" s="1653"/>
      <c r="G1293" s="1692"/>
      <c r="H1293" s="1653"/>
      <c r="I1293" s="1692"/>
      <c r="J1293" s="1652">
        <v>7</v>
      </c>
      <c r="K1293" s="1693" t="s">
        <v>4966</v>
      </c>
      <c r="L1293" s="646"/>
      <c r="M1293" s="646"/>
      <c r="N1293" s="1652"/>
      <c r="O1293" s="1706"/>
      <c r="P1293" s="1651"/>
    </row>
    <row r="1294" spans="1:16" ht="15" x14ac:dyDescent="0.25">
      <c r="A1294" s="611">
        <v>5</v>
      </c>
      <c r="C1294" s="1640" t="s">
        <v>5171</v>
      </c>
      <c r="D1294" s="1641"/>
      <c r="E1294" s="1642"/>
      <c r="F1294" s="1653"/>
      <c r="G1294" s="1692"/>
      <c r="H1294" s="1653"/>
      <c r="I1294" s="1692"/>
      <c r="J1294" s="1653"/>
      <c r="K1294" s="1692"/>
      <c r="L1294" s="642" t="s">
        <v>3323</v>
      </c>
      <c r="M1294" s="642" t="s">
        <v>3323</v>
      </c>
      <c r="N1294" s="1654">
        <v>1</v>
      </c>
      <c r="O1294" s="1691" t="s">
        <v>4968</v>
      </c>
      <c r="P1294" s="1650" t="s">
        <v>7722</v>
      </c>
    </row>
    <row r="1295" spans="1:16" ht="15" x14ac:dyDescent="0.25">
      <c r="A1295" s="611">
        <v>5</v>
      </c>
      <c r="C1295" s="1640" t="s">
        <v>5172</v>
      </c>
      <c r="D1295" s="1641"/>
      <c r="E1295" s="1642"/>
      <c r="F1295" s="1653"/>
      <c r="G1295" s="1692"/>
      <c r="H1295" s="1653"/>
      <c r="I1295" s="1692"/>
      <c r="J1295" s="1653"/>
      <c r="K1295" s="1692"/>
      <c r="L1295" s="646" t="s">
        <v>3323</v>
      </c>
      <c r="M1295" s="646" t="s">
        <v>3323</v>
      </c>
      <c r="N1295" s="1652">
        <v>2</v>
      </c>
      <c r="O1295" s="1693" t="s">
        <v>4970</v>
      </c>
      <c r="P1295" s="1651" t="s">
        <v>7722</v>
      </c>
    </row>
    <row r="1296" spans="1:16" ht="15" x14ac:dyDescent="0.25">
      <c r="A1296" s="611">
        <v>4</v>
      </c>
      <c r="C1296" s="1640" t="s">
        <v>5173</v>
      </c>
      <c r="D1296" s="1641"/>
      <c r="E1296" s="1642"/>
      <c r="F1296" s="1653"/>
      <c r="G1296" s="1692"/>
      <c r="H1296" s="1653"/>
      <c r="I1296" s="1692"/>
      <c r="J1296" s="1653"/>
      <c r="K1296" s="1692"/>
      <c r="L1296" s="646" t="s">
        <v>3323</v>
      </c>
      <c r="M1296" s="646" t="s">
        <v>3323</v>
      </c>
      <c r="N1296" s="1652">
        <v>3</v>
      </c>
      <c r="O1296" s="1693" t="s">
        <v>4972</v>
      </c>
      <c r="P1296" s="1651" t="s">
        <v>7722</v>
      </c>
    </row>
    <row r="1297" spans="1:16" ht="15" x14ac:dyDescent="0.25">
      <c r="A1297" s="611">
        <v>5</v>
      </c>
      <c r="C1297" s="1640" t="s">
        <v>5174</v>
      </c>
      <c r="D1297" s="1641"/>
      <c r="E1297" s="1642"/>
      <c r="F1297" s="1653"/>
      <c r="G1297" s="1692"/>
      <c r="H1297" s="1653"/>
      <c r="I1297" s="1692"/>
      <c r="J1297" s="1653"/>
      <c r="K1297" s="1692"/>
      <c r="L1297" s="646" t="s">
        <v>3323</v>
      </c>
      <c r="M1297" s="646" t="s">
        <v>3323</v>
      </c>
      <c r="N1297" s="1652">
        <v>4</v>
      </c>
      <c r="O1297" s="1693" t="s">
        <v>4974</v>
      </c>
      <c r="P1297" s="1651" t="s">
        <v>7722</v>
      </c>
    </row>
    <row r="1298" spans="1:16" ht="15" x14ac:dyDescent="0.25">
      <c r="A1298" s="611">
        <v>4</v>
      </c>
      <c r="C1298" s="1640" t="s">
        <v>5175</v>
      </c>
      <c r="D1298" s="1641"/>
      <c r="E1298" s="1642"/>
      <c r="F1298" s="1653"/>
      <c r="G1298" s="1692"/>
      <c r="H1298" s="1653"/>
      <c r="I1298" s="1692"/>
      <c r="J1298" s="1653"/>
      <c r="K1298" s="1692"/>
      <c r="L1298" s="646" t="s">
        <v>3323</v>
      </c>
      <c r="M1298" s="646" t="s">
        <v>3323</v>
      </c>
      <c r="N1298" s="1652">
        <v>5</v>
      </c>
      <c r="O1298" s="1693" t="s">
        <v>4976</v>
      </c>
      <c r="P1298" s="1651" t="s">
        <v>7722</v>
      </c>
    </row>
    <row r="1299" spans="1:16" ht="15" x14ac:dyDescent="0.25">
      <c r="A1299" s="611">
        <v>5</v>
      </c>
      <c r="C1299" s="1640" t="s">
        <v>5176</v>
      </c>
      <c r="D1299" s="1641"/>
      <c r="E1299" s="1642"/>
      <c r="F1299" s="1653"/>
      <c r="G1299" s="1692"/>
      <c r="H1299" s="1653"/>
      <c r="I1299" s="1692"/>
      <c r="J1299" s="1653"/>
      <c r="K1299" s="1692"/>
      <c r="L1299" s="646" t="s">
        <v>3323</v>
      </c>
      <c r="M1299" s="646" t="s">
        <v>3323</v>
      </c>
      <c r="N1299" s="1652">
        <v>6</v>
      </c>
      <c r="O1299" s="1693" t="s">
        <v>4978</v>
      </c>
      <c r="P1299" s="1651" t="s">
        <v>7722</v>
      </c>
    </row>
    <row r="1300" spans="1:16" ht="15" x14ac:dyDescent="0.25">
      <c r="A1300" s="611">
        <v>4</v>
      </c>
      <c r="C1300" s="1640" t="s">
        <v>5177</v>
      </c>
      <c r="D1300" s="1641"/>
      <c r="E1300" s="1642"/>
      <c r="F1300" s="1653"/>
      <c r="G1300" s="1692"/>
      <c r="H1300" s="1653"/>
      <c r="I1300" s="1692"/>
      <c r="J1300" s="1653"/>
      <c r="K1300" s="1692"/>
      <c r="L1300" s="646" t="s">
        <v>3323</v>
      </c>
      <c r="M1300" s="646" t="s">
        <v>3323</v>
      </c>
      <c r="N1300" s="1652">
        <v>7</v>
      </c>
      <c r="O1300" s="1693" t="s">
        <v>4980</v>
      </c>
      <c r="P1300" s="1651" t="s">
        <v>7722</v>
      </c>
    </row>
    <row r="1301" spans="1:16" ht="15" x14ac:dyDescent="0.25">
      <c r="A1301" s="611">
        <v>5</v>
      </c>
      <c r="C1301" s="1640" t="s">
        <v>5178</v>
      </c>
      <c r="D1301" s="1641"/>
      <c r="E1301" s="1642"/>
      <c r="F1301" s="1653"/>
      <c r="G1301" s="1692"/>
      <c r="H1301" s="1653"/>
      <c r="I1301" s="1692"/>
      <c r="J1301" s="1653"/>
      <c r="K1301" s="1692"/>
      <c r="L1301" s="646" t="s">
        <v>3323</v>
      </c>
      <c r="M1301" s="646" t="s">
        <v>3323</v>
      </c>
      <c r="N1301" s="1652">
        <v>8</v>
      </c>
      <c r="O1301" s="1693" t="s">
        <v>4982</v>
      </c>
      <c r="P1301" s="1651" t="s">
        <v>7722</v>
      </c>
    </row>
    <row r="1302" spans="1:16" ht="15" x14ac:dyDescent="0.25">
      <c r="A1302" s="611">
        <v>4</v>
      </c>
      <c r="C1302" s="1640" t="s">
        <v>5179</v>
      </c>
      <c r="D1302" s="1641"/>
      <c r="E1302" s="1642"/>
      <c r="F1302" s="1653"/>
      <c r="G1302" s="1692"/>
      <c r="H1302" s="1653"/>
      <c r="I1302" s="1692"/>
      <c r="J1302" s="1652">
        <v>8</v>
      </c>
      <c r="K1302" s="1706" t="s">
        <v>2395</v>
      </c>
      <c r="L1302" s="646"/>
      <c r="M1302" s="646"/>
      <c r="N1302" s="1652"/>
      <c r="O1302" s="1706"/>
      <c r="P1302" s="1651"/>
    </row>
    <row r="1303" spans="1:16" ht="15" x14ac:dyDescent="0.25">
      <c r="A1303" s="611">
        <v>5</v>
      </c>
      <c r="C1303" s="1640" t="s">
        <v>5180</v>
      </c>
      <c r="D1303" s="1641"/>
      <c r="E1303" s="1642"/>
      <c r="F1303" s="1653"/>
      <c r="G1303" s="1692"/>
      <c r="H1303" s="1653"/>
      <c r="I1303" s="1692"/>
      <c r="J1303" s="1653"/>
      <c r="K1303" s="1692"/>
      <c r="L1303" s="642" t="s">
        <v>3323</v>
      </c>
      <c r="M1303" s="642" t="s">
        <v>3323</v>
      </c>
      <c r="N1303" s="1654">
        <v>1</v>
      </c>
      <c r="O1303" s="1691" t="s">
        <v>5181</v>
      </c>
      <c r="P1303" s="1643" t="s">
        <v>7722</v>
      </c>
    </row>
    <row r="1304" spans="1:16" ht="15" x14ac:dyDescent="0.25">
      <c r="A1304" s="611">
        <v>3</v>
      </c>
      <c r="C1304" s="1640" t="s">
        <v>5182</v>
      </c>
      <c r="D1304" s="1641"/>
      <c r="E1304" s="1642"/>
      <c r="F1304" s="1653"/>
      <c r="G1304" s="1692"/>
      <c r="H1304" s="1653"/>
      <c r="I1304" s="1692"/>
      <c r="J1304" s="1653"/>
      <c r="K1304" s="1692"/>
      <c r="L1304" s="646" t="s">
        <v>3323</v>
      </c>
      <c r="M1304" s="646" t="s">
        <v>3323</v>
      </c>
      <c r="N1304" s="1652">
        <v>2</v>
      </c>
      <c r="O1304" s="1693" t="s">
        <v>5183</v>
      </c>
      <c r="P1304" s="1645" t="s">
        <v>7722</v>
      </c>
    </row>
    <row r="1305" spans="1:16" ht="15" x14ac:dyDescent="0.25">
      <c r="A1305" s="611">
        <v>4</v>
      </c>
      <c r="C1305" s="1640" t="s">
        <v>5184</v>
      </c>
      <c r="D1305" s="1641"/>
      <c r="E1305" s="1642"/>
      <c r="F1305" s="1653"/>
      <c r="G1305" s="1692"/>
      <c r="H1305" s="1653"/>
      <c r="I1305" s="1692"/>
      <c r="J1305" s="1652">
        <v>9</v>
      </c>
      <c r="K1305" s="1693" t="s">
        <v>4676</v>
      </c>
      <c r="L1305" s="646" t="s">
        <v>3323</v>
      </c>
      <c r="M1305" s="646" t="s">
        <v>3323</v>
      </c>
      <c r="N1305" s="1652"/>
      <c r="O1305" s="1693"/>
      <c r="P1305" s="1645" t="s">
        <v>7722</v>
      </c>
    </row>
    <row r="1306" spans="1:16" ht="15" x14ac:dyDescent="0.25">
      <c r="A1306" s="611">
        <v>4</v>
      </c>
      <c r="C1306" s="1640" t="s">
        <v>5185</v>
      </c>
      <c r="D1306" s="1641"/>
      <c r="E1306" s="1642"/>
      <c r="F1306" s="1653"/>
      <c r="G1306" s="1692"/>
      <c r="H1306" s="1653"/>
      <c r="I1306" s="1692"/>
      <c r="J1306" s="1652">
        <v>10</v>
      </c>
      <c r="K1306" s="1706" t="s">
        <v>2415</v>
      </c>
      <c r="L1306" s="646"/>
      <c r="M1306" s="646"/>
      <c r="N1306" s="1652"/>
      <c r="O1306" s="1706"/>
      <c r="P1306" s="1651"/>
    </row>
    <row r="1307" spans="1:16" ht="15" x14ac:dyDescent="0.25">
      <c r="A1307" s="611">
        <v>5</v>
      </c>
      <c r="C1307" s="1640" t="s">
        <v>5186</v>
      </c>
      <c r="D1307" s="1641"/>
      <c r="E1307" s="1642"/>
      <c r="F1307" s="1653"/>
      <c r="G1307" s="1692"/>
      <c r="H1307" s="1653"/>
      <c r="I1307" s="1692"/>
      <c r="J1307" s="1653"/>
      <c r="K1307" s="1707"/>
      <c r="L1307" s="642" t="s">
        <v>3323</v>
      </c>
      <c r="M1307" s="642" t="s">
        <v>3323</v>
      </c>
      <c r="N1307" s="1654">
        <v>1</v>
      </c>
      <c r="O1307" s="1691" t="s">
        <v>5187</v>
      </c>
      <c r="P1307" s="1643" t="s">
        <v>7722</v>
      </c>
    </row>
    <row r="1308" spans="1:16" ht="15" x14ac:dyDescent="0.25">
      <c r="A1308" s="611">
        <v>5</v>
      </c>
      <c r="C1308" s="1640" t="s">
        <v>5188</v>
      </c>
      <c r="D1308" s="1641"/>
      <c r="E1308" s="1642"/>
      <c r="F1308" s="1653"/>
      <c r="G1308" s="1692"/>
      <c r="H1308" s="1653"/>
      <c r="I1308" s="1692"/>
      <c r="J1308" s="1653"/>
      <c r="K1308" s="1707"/>
      <c r="L1308" s="646" t="s">
        <v>3323</v>
      </c>
      <c r="M1308" s="646" t="s">
        <v>3323</v>
      </c>
      <c r="N1308" s="1652">
        <v>2</v>
      </c>
      <c r="O1308" s="1693" t="s">
        <v>5189</v>
      </c>
      <c r="P1308" s="1645" t="s">
        <v>7722</v>
      </c>
    </row>
    <row r="1309" spans="1:16" ht="15" x14ac:dyDescent="0.25">
      <c r="A1309" s="611">
        <v>5</v>
      </c>
      <c r="C1309" s="1640" t="s">
        <v>5190</v>
      </c>
      <c r="D1309" s="1641"/>
      <c r="E1309" s="1642"/>
      <c r="F1309" s="1653"/>
      <c r="G1309" s="1692"/>
      <c r="H1309" s="1653"/>
      <c r="I1309" s="1692"/>
      <c r="J1309" s="1653"/>
      <c r="K1309" s="1707"/>
      <c r="L1309" s="646" t="s">
        <v>3323</v>
      </c>
      <c r="M1309" s="646" t="s">
        <v>3323</v>
      </c>
      <c r="N1309" s="1652">
        <v>3</v>
      </c>
      <c r="O1309" s="1693" t="s">
        <v>5064</v>
      </c>
      <c r="P1309" s="1645" t="s">
        <v>7722</v>
      </c>
    </row>
    <row r="1310" spans="1:16" ht="15" x14ac:dyDescent="0.25">
      <c r="A1310" s="611">
        <v>4</v>
      </c>
      <c r="C1310" s="1640" t="s">
        <v>5191</v>
      </c>
      <c r="D1310" s="1641"/>
      <c r="E1310" s="1642"/>
      <c r="F1310" s="1653"/>
      <c r="G1310" s="1692"/>
      <c r="H1310" s="1653"/>
      <c r="I1310" s="1692"/>
      <c r="J1310" s="1653"/>
      <c r="K1310" s="1707"/>
      <c r="L1310" s="646" t="s">
        <v>3323</v>
      </c>
      <c r="M1310" s="646" t="s">
        <v>3323</v>
      </c>
      <c r="N1310" s="1652">
        <v>4</v>
      </c>
      <c r="O1310" s="1693" t="s">
        <v>5065</v>
      </c>
      <c r="P1310" s="1645" t="s">
        <v>7722</v>
      </c>
    </row>
    <row r="1311" spans="1:16" ht="15" x14ac:dyDescent="0.25">
      <c r="A1311" s="611">
        <v>5</v>
      </c>
      <c r="C1311" s="1640" t="s">
        <v>5192</v>
      </c>
      <c r="D1311" s="1641"/>
      <c r="E1311" s="1642"/>
      <c r="F1311" s="1653"/>
      <c r="G1311" s="1692"/>
      <c r="H1311" s="1653"/>
      <c r="I1311" s="1692"/>
      <c r="J1311" s="1652">
        <v>11</v>
      </c>
      <c r="K1311" s="1693" t="s">
        <v>4517</v>
      </c>
      <c r="L1311" s="646"/>
      <c r="M1311" s="646"/>
      <c r="N1311" s="1652"/>
      <c r="O1311" s="1693"/>
      <c r="P1311" s="1645"/>
    </row>
    <row r="1312" spans="1:16" ht="15" x14ac:dyDescent="0.25">
      <c r="A1312" s="611">
        <v>4</v>
      </c>
      <c r="C1312" s="1640" t="s">
        <v>8086</v>
      </c>
      <c r="D1312" s="1641"/>
      <c r="E1312" s="1642"/>
      <c r="F1312" s="1653"/>
      <c r="G1312" s="1692"/>
      <c r="H1312" s="1653"/>
      <c r="I1312" s="1692"/>
      <c r="J1312" s="1653"/>
      <c r="K1312" s="1692"/>
      <c r="L1312" s="642" t="s">
        <v>3377</v>
      </c>
      <c r="M1312" s="642" t="s">
        <v>3378</v>
      </c>
      <c r="N1312" s="1654" t="s">
        <v>3327</v>
      </c>
      <c r="O1312" s="1705" t="s">
        <v>8100</v>
      </c>
      <c r="P1312" s="1650" t="s">
        <v>7722</v>
      </c>
    </row>
    <row r="1313" spans="1:16" ht="15" x14ac:dyDescent="0.25">
      <c r="A1313" s="611">
        <v>4</v>
      </c>
      <c r="C1313" s="1640" t="s">
        <v>5193</v>
      </c>
      <c r="D1313" s="1641"/>
      <c r="E1313" s="1642"/>
      <c r="F1313" s="1653"/>
      <c r="G1313" s="1692"/>
      <c r="H1313" s="1653"/>
      <c r="I1313" s="1692"/>
      <c r="J1313" s="1652">
        <v>12</v>
      </c>
      <c r="K1313" s="1693" t="s">
        <v>5037</v>
      </c>
      <c r="L1313" s="646" t="s">
        <v>3377</v>
      </c>
      <c r="M1313" s="646" t="s">
        <v>3378</v>
      </c>
      <c r="N1313" s="1652"/>
      <c r="O1313" s="1693"/>
      <c r="P1313" s="1645" t="s">
        <v>7722</v>
      </c>
    </row>
    <row r="1314" spans="1:16" ht="15" x14ac:dyDescent="0.25">
      <c r="A1314" s="611">
        <v>4</v>
      </c>
      <c r="C1314" s="1640" t="s">
        <v>5194</v>
      </c>
      <c r="D1314" s="1641"/>
      <c r="E1314" s="1642"/>
      <c r="F1314" s="1653"/>
      <c r="G1314" s="1692"/>
      <c r="H1314" s="1653"/>
      <c r="I1314" s="1692"/>
      <c r="J1314" s="1652">
        <v>13</v>
      </c>
      <c r="K1314" s="1706" t="s">
        <v>4531</v>
      </c>
      <c r="L1314" s="646"/>
      <c r="M1314" s="646"/>
      <c r="N1314" s="1652"/>
      <c r="O1314" s="1693"/>
      <c r="P1314" s="1645"/>
    </row>
    <row r="1315" spans="1:16" ht="15" x14ac:dyDescent="0.25">
      <c r="A1315" s="611">
        <v>4</v>
      </c>
      <c r="C1315" s="1640" t="s">
        <v>5195</v>
      </c>
      <c r="D1315" s="1641"/>
      <c r="E1315" s="1642"/>
      <c r="F1315" s="1653"/>
      <c r="G1315" s="1692"/>
      <c r="H1315" s="1653"/>
      <c r="I1315" s="1692"/>
      <c r="J1315" s="1653"/>
      <c r="K1315" s="1707"/>
      <c r="L1315" s="642" t="s">
        <v>3323</v>
      </c>
      <c r="M1315" s="642" t="s">
        <v>3323</v>
      </c>
      <c r="N1315" s="1654" t="s">
        <v>3327</v>
      </c>
      <c r="O1315" s="1691" t="s">
        <v>4424</v>
      </c>
      <c r="P1315" s="1643" t="s">
        <v>7722</v>
      </c>
    </row>
    <row r="1316" spans="1:16" ht="15" x14ac:dyDescent="0.25">
      <c r="A1316" s="611">
        <v>5</v>
      </c>
      <c r="C1316" s="1640" t="s">
        <v>5196</v>
      </c>
      <c r="D1316" s="1641"/>
      <c r="E1316" s="1642"/>
      <c r="F1316" s="1653"/>
      <c r="G1316" s="1692"/>
      <c r="H1316" s="1653"/>
      <c r="I1316" s="1692"/>
      <c r="J1316" s="1652">
        <v>14</v>
      </c>
      <c r="K1316" s="1706" t="s">
        <v>3325</v>
      </c>
      <c r="L1316" s="646"/>
      <c r="M1316" s="646"/>
      <c r="N1316" s="1652"/>
      <c r="O1316" s="1693"/>
      <c r="P1316" s="1645"/>
    </row>
    <row r="1317" spans="1:16" ht="15" x14ac:dyDescent="0.25">
      <c r="A1317" s="611">
        <v>5</v>
      </c>
      <c r="C1317" s="1640" t="s">
        <v>5197</v>
      </c>
      <c r="D1317" s="1641"/>
      <c r="E1317" s="1642"/>
      <c r="F1317" s="1653"/>
      <c r="G1317" s="1692"/>
      <c r="H1317" s="1653"/>
      <c r="I1317" s="1692"/>
      <c r="J1317" s="1653"/>
      <c r="K1317" s="1707"/>
      <c r="L1317" s="642" t="s">
        <v>3323</v>
      </c>
      <c r="M1317" s="642" t="s">
        <v>3323</v>
      </c>
      <c r="N1317" s="1654" t="s">
        <v>3327</v>
      </c>
      <c r="O1317" s="1691" t="s">
        <v>3328</v>
      </c>
      <c r="P1317" s="1643" t="s">
        <v>7722</v>
      </c>
    </row>
    <row r="1318" spans="1:16" ht="15" x14ac:dyDescent="0.25">
      <c r="A1318" s="611">
        <v>5</v>
      </c>
      <c r="C1318" s="1640" t="s">
        <v>5198</v>
      </c>
      <c r="D1318" s="1641"/>
      <c r="E1318" s="1642"/>
      <c r="F1318" s="1653"/>
      <c r="G1318" s="1692"/>
      <c r="H1318" s="1653"/>
      <c r="I1318" s="1692"/>
      <c r="J1318" s="1652">
        <v>15</v>
      </c>
      <c r="K1318" s="1706" t="s">
        <v>2406</v>
      </c>
      <c r="L1318" s="646"/>
      <c r="M1318" s="646"/>
      <c r="N1318" s="1652"/>
      <c r="O1318" s="1693"/>
      <c r="P1318" s="1645"/>
    </row>
    <row r="1319" spans="1:16" ht="15" x14ac:dyDescent="0.25">
      <c r="A1319" s="611">
        <v>5</v>
      </c>
      <c r="C1319" s="1640" t="s">
        <v>5199</v>
      </c>
      <c r="D1319" s="1641"/>
      <c r="E1319" s="1642"/>
      <c r="F1319" s="1653"/>
      <c r="G1319" s="1692"/>
      <c r="H1319" s="1653"/>
      <c r="I1319" s="1692"/>
      <c r="J1319" s="1653"/>
      <c r="K1319" s="1707"/>
      <c r="L1319" s="642" t="s">
        <v>3377</v>
      </c>
      <c r="M1319" s="642" t="s">
        <v>3378</v>
      </c>
      <c r="N1319" s="1654" t="s">
        <v>3327</v>
      </c>
      <c r="O1319" s="1691" t="s">
        <v>4890</v>
      </c>
      <c r="P1319" s="1643" t="s">
        <v>7722</v>
      </c>
    </row>
    <row r="1320" spans="1:16" ht="15" x14ac:dyDescent="0.25">
      <c r="A1320" s="611">
        <v>5</v>
      </c>
      <c r="C1320" s="1640" t="s">
        <v>5200</v>
      </c>
      <c r="D1320" s="1641"/>
      <c r="E1320" s="1642"/>
      <c r="F1320" s="1653"/>
      <c r="G1320" s="1692"/>
      <c r="H1320" s="1653"/>
      <c r="I1320" s="1692"/>
      <c r="J1320" s="1652">
        <v>16</v>
      </c>
      <c r="K1320" s="1693" t="s">
        <v>4895</v>
      </c>
      <c r="L1320" s="646" t="s">
        <v>3377</v>
      </c>
      <c r="M1320" s="646" t="s">
        <v>3323</v>
      </c>
      <c r="N1320" s="1652"/>
      <c r="O1320" s="1693"/>
      <c r="P1320" s="1645" t="s">
        <v>7722</v>
      </c>
    </row>
    <row r="1321" spans="1:16" ht="15" x14ac:dyDescent="0.25">
      <c r="A1321" s="611">
        <v>5</v>
      </c>
      <c r="C1321" s="1640" t="s">
        <v>5201</v>
      </c>
      <c r="D1321" s="1641"/>
      <c r="E1321" s="1642"/>
      <c r="F1321" s="1653"/>
      <c r="G1321" s="1692"/>
      <c r="H1321" s="1653"/>
      <c r="I1321" s="1692"/>
      <c r="J1321" s="1652">
        <v>17</v>
      </c>
      <c r="K1321" s="1693" t="s">
        <v>2243</v>
      </c>
      <c r="L1321" s="646" t="s">
        <v>3323</v>
      </c>
      <c r="M1321" s="646" t="s">
        <v>3323</v>
      </c>
      <c r="N1321" s="1652"/>
      <c r="O1321" s="1693"/>
      <c r="P1321" s="1645" t="s">
        <v>7722</v>
      </c>
    </row>
    <row r="1322" spans="1:16" ht="15" x14ac:dyDescent="0.25">
      <c r="A1322" s="611">
        <v>5</v>
      </c>
      <c r="C1322" s="1640" t="s">
        <v>5202</v>
      </c>
      <c r="D1322" s="1641"/>
      <c r="E1322" s="1642"/>
      <c r="F1322" s="1653"/>
      <c r="G1322" s="1692"/>
      <c r="H1322" s="1653"/>
      <c r="I1322" s="1692"/>
      <c r="J1322" s="1652">
        <v>18</v>
      </c>
      <c r="K1322" s="1693" t="s">
        <v>4898</v>
      </c>
      <c r="L1322" s="646" t="s">
        <v>3323</v>
      </c>
      <c r="M1322" s="646" t="s">
        <v>3323</v>
      </c>
      <c r="N1322" s="1652"/>
      <c r="O1322" s="1693"/>
      <c r="P1322" s="1645" t="s">
        <v>7722</v>
      </c>
    </row>
    <row r="1323" spans="1:16" ht="15" x14ac:dyDescent="0.25">
      <c r="A1323" s="611">
        <v>5</v>
      </c>
      <c r="C1323" s="1640" t="s">
        <v>5203</v>
      </c>
      <c r="D1323" s="1641"/>
      <c r="E1323" s="1642"/>
      <c r="F1323" s="1653"/>
      <c r="G1323" s="1692"/>
      <c r="H1323" s="1653"/>
      <c r="I1323" s="1692"/>
      <c r="J1323" s="1652">
        <v>19</v>
      </c>
      <c r="K1323" s="1693" t="s">
        <v>4900</v>
      </c>
      <c r="L1323" s="646" t="s">
        <v>3323</v>
      </c>
      <c r="M1323" s="646" t="s">
        <v>3323</v>
      </c>
      <c r="N1323" s="1652"/>
      <c r="O1323" s="1693"/>
      <c r="P1323" s="1645" t="s">
        <v>7722</v>
      </c>
    </row>
    <row r="1324" spans="1:16" ht="15" x14ac:dyDescent="0.25">
      <c r="A1324" s="611">
        <v>4</v>
      </c>
      <c r="C1324" s="1640" t="s">
        <v>5204</v>
      </c>
      <c r="D1324" s="1641"/>
      <c r="E1324" s="1642"/>
      <c r="F1324" s="1653"/>
      <c r="G1324" s="1692"/>
      <c r="H1324" s="1653"/>
      <c r="I1324" s="1692"/>
      <c r="J1324" s="1652">
        <v>20</v>
      </c>
      <c r="K1324" s="1693" t="s">
        <v>4902</v>
      </c>
      <c r="L1324" s="646" t="s">
        <v>3323</v>
      </c>
      <c r="M1324" s="646" t="s">
        <v>3323</v>
      </c>
      <c r="N1324" s="1652"/>
      <c r="O1324" s="1693"/>
      <c r="P1324" s="1645" t="s">
        <v>7722</v>
      </c>
    </row>
    <row r="1325" spans="1:16" ht="15" x14ac:dyDescent="0.25">
      <c r="A1325" s="611">
        <v>5</v>
      </c>
      <c r="C1325" s="1640" t="s">
        <v>5205</v>
      </c>
      <c r="D1325" s="1641"/>
      <c r="E1325" s="1642"/>
      <c r="F1325" s="1653"/>
      <c r="G1325" s="1692"/>
      <c r="H1325" s="1653"/>
      <c r="I1325" s="1692"/>
      <c r="J1325" s="1652">
        <v>21</v>
      </c>
      <c r="K1325" s="1693" t="s">
        <v>4904</v>
      </c>
      <c r="L1325" s="646" t="s">
        <v>3323</v>
      </c>
      <c r="M1325" s="646" t="s">
        <v>3323</v>
      </c>
      <c r="N1325" s="1652"/>
      <c r="O1325" s="1693"/>
      <c r="P1325" s="1645" t="s">
        <v>7722</v>
      </c>
    </row>
    <row r="1326" spans="1:16" ht="15" x14ac:dyDescent="0.25">
      <c r="A1326" s="611">
        <v>5</v>
      </c>
      <c r="C1326" s="1640" t="s">
        <v>5206</v>
      </c>
      <c r="D1326" s="1641"/>
      <c r="E1326" s="1642"/>
      <c r="F1326" s="1653"/>
      <c r="G1326" s="1692"/>
      <c r="H1326" s="1653"/>
      <c r="I1326" s="1692"/>
      <c r="J1326" s="1652">
        <v>22</v>
      </c>
      <c r="K1326" s="1706" t="s">
        <v>2313</v>
      </c>
      <c r="L1326" s="646"/>
      <c r="M1326" s="646"/>
      <c r="N1326" s="1652"/>
      <c r="O1326" s="1706"/>
      <c r="P1326" s="1651"/>
    </row>
    <row r="1327" spans="1:16" ht="15" x14ac:dyDescent="0.25">
      <c r="A1327" s="611">
        <v>4</v>
      </c>
      <c r="C1327" s="1640" t="s">
        <v>5207</v>
      </c>
      <c r="D1327" s="1641"/>
      <c r="E1327" s="1642"/>
      <c r="F1327" s="1653"/>
      <c r="G1327" s="1692"/>
      <c r="H1327" s="1653"/>
      <c r="I1327" s="1692"/>
      <c r="J1327" s="1653"/>
      <c r="K1327" s="1707"/>
      <c r="L1327" s="642" t="s">
        <v>3323</v>
      </c>
      <c r="M1327" s="642" t="s">
        <v>4911</v>
      </c>
      <c r="N1327" s="1654" t="s">
        <v>3327</v>
      </c>
      <c r="O1327" s="1705" t="s">
        <v>4550</v>
      </c>
      <c r="P1327" s="1650" t="s">
        <v>7722</v>
      </c>
    </row>
    <row r="1328" spans="1:16" ht="15" x14ac:dyDescent="0.25">
      <c r="A1328" s="611">
        <v>4</v>
      </c>
      <c r="C1328" s="1640" t="s">
        <v>5208</v>
      </c>
      <c r="D1328" s="1641"/>
      <c r="E1328" s="1642"/>
      <c r="F1328" s="1653"/>
      <c r="G1328" s="1692"/>
      <c r="H1328" s="1653"/>
      <c r="I1328" s="1692"/>
      <c r="J1328" s="1652">
        <v>23</v>
      </c>
      <c r="K1328" s="1706" t="s">
        <v>1787</v>
      </c>
      <c r="L1328" s="646"/>
      <c r="M1328" s="646"/>
      <c r="N1328" s="1652"/>
      <c r="O1328" s="1706"/>
      <c r="P1328" s="1651"/>
    </row>
    <row r="1329" spans="1:16" ht="15" x14ac:dyDescent="0.25">
      <c r="A1329" s="611">
        <v>5</v>
      </c>
      <c r="C1329" s="1640" t="s">
        <v>5209</v>
      </c>
      <c r="D1329" s="1641"/>
      <c r="E1329" s="1642"/>
      <c r="F1329" s="1653"/>
      <c r="G1329" s="1692"/>
      <c r="H1329" s="1653"/>
      <c r="I1329" s="1692"/>
      <c r="J1329" s="1653"/>
      <c r="K1329" s="1707"/>
      <c r="L1329" s="642" t="s">
        <v>3651</v>
      </c>
      <c r="M1329" s="642" t="s">
        <v>3378</v>
      </c>
      <c r="N1329" s="1654">
        <v>1</v>
      </c>
      <c r="O1329" s="1691" t="s">
        <v>3433</v>
      </c>
      <c r="P1329" s="1643" t="s">
        <v>7722</v>
      </c>
    </row>
    <row r="1330" spans="1:16" ht="15" x14ac:dyDescent="0.25">
      <c r="A1330" s="611">
        <v>5</v>
      </c>
      <c r="C1330" s="1640" t="s">
        <v>5210</v>
      </c>
      <c r="D1330" s="1641"/>
      <c r="E1330" s="1642"/>
      <c r="F1330" s="1653"/>
      <c r="G1330" s="1692"/>
      <c r="H1330" s="1653"/>
      <c r="I1330" s="1692"/>
      <c r="J1330" s="1653"/>
      <c r="K1330" s="1707"/>
      <c r="L1330" s="646" t="s">
        <v>3651</v>
      </c>
      <c r="M1330" s="646" t="s">
        <v>3378</v>
      </c>
      <c r="N1330" s="1652">
        <v>2</v>
      </c>
      <c r="O1330" s="1693" t="s">
        <v>4478</v>
      </c>
      <c r="P1330" s="1645" t="s">
        <v>7722</v>
      </c>
    </row>
    <row r="1331" spans="1:16" ht="15" x14ac:dyDescent="0.25">
      <c r="A1331" s="611">
        <v>5</v>
      </c>
      <c r="C1331" s="1640" t="s">
        <v>5211</v>
      </c>
      <c r="D1331" s="1641"/>
      <c r="E1331" s="1642"/>
      <c r="F1331" s="1653"/>
      <c r="G1331" s="1692"/>
      <c r="H1331" s="1653"/>
      <c r="I1331" s="1692"/>
      <c r="J1331" s="1652">
        <v>24</v>
      </c>
      <c r="K1331" s="1693" t="s">
        <v>5111</v>
      </c>
      <c r="L1331" s="646"/>
      <c r="M1331" s="646"/>
      <c r="N1331" s="1652"/>
      <c r="O1331" s="1693"/>
      <c r="P1331" s="1645"/>
    </row>
    <row r="1332" spans="1:16" ht="15" x14ac:dyDescent="0.25">
      <c r="A1332" s="611">
        <v>5</v>
      </c>
      <c r="C1332" s="1640" t="s">
        <v>5212</v>
      </c>
      <c r="D1332" s="1641"/>
      <c r="E1332" s="1642"/>
      <c r="F1332" s="1653"/>
      <c r="G1332" s="1692"/>
      <c r="H1332" s="1653"/>
      <c r="I1332" s="1692"/>
      <c r="J1332" s="1653"/>
      <c r="K1332" s="1692"/>
      <c r="L1332" s="642" t="s">
        <v>3323</v>
      </c>
      <c r="M1332" s="642" t="s">
        <v>3323</v>
      </c>
      <c r="N1332" s="1654" t="s">
        <v>3327</v>
      </c>
      <c r="O1332" s="1691" t="s">
        <v>5113</v>
      </c>
      <c r="P1332" s="1643" t="s">
        <v>7722</v>
      </c>
    </row>
    <row r="1333" spans="1:16" ht="15" x14ac:dyDescent="0.25">
      <c r="A1333" s="611">
        <v>4</v>
      </c>
      <c r="C1333" s="1640" t="s">
        <v>5213</v>
      </c>
      <c r="D1333" s="1641"/>
      <c r="E1333" s="1642"/>
      <c r="F1333" s="1653"/>
      <c r="G1333" s="1692"/>
      <c r="H1333" s="1653"/>
      <c r="I1333" s="1692"/>
      <c r="J1333" s="1652">
        <v>25</v>
      </c>
      <c r="K1333" s="1693" t="s">
        <v>5019</v>
      </c>
      <c r="L1333" s="646"/>
      <c r="M1333" s="646"/>
      <c r="N1333" s="1652"/>
      <c r="O1333" s="1693"/>
      <c r="P1333" s="1645"/>
    </row>
    <row r="1334" spans="1:16" ht="15" x14ac:dyDescent="0.25">
      <c r="A1334" s="611">
        <v>5</v>
      </c>
      <c r="C1334" s="1640" t="s">
        <v>5214</v>
      </c>
      <c r="D1334" s="1641"/>
      <c r="E1334" s="1642"/>
      <c r="F1334" s="1653"/>
      <c r="G1334" s="1692"/>
      <c r="H1334" s="1653"/>
      <c r="I1334" s="1692"/>
      <c r="J1334" s="1653"/>
      <c r="K1334" s="1692"/>
      <c r="L1334" s="642" t="s">
        <v>3323</v>
      </c>
      <c r="M1334" s="642" t="s">
        <v>4911</v>
      </c>
      <c r="N1334" s="1654" t="s">
        <v>3327</v>
      </c>
      <c r="O1334" s="1691" t="s">
        <v>5021</v>
      </c>
      <c r="P1334" s="1643" t="s">
        <v>7722</v>
      </c>
    </row>
    <row r="1335" spans="1:16" ht="15" x14ac:dyDescent="0.25">
      <c r="A1335" s="611">
        <v>5</v>
      </c>
      <c r="C1335" s="1640" t="s">
        <v>5215</v>
      </c>
      <c r="D1335" s="1641"/>
      <c r="E1335" s="1642"/>
      <c r="F1335" s="1653"/>
      <c r="G1335" s="1692"/>
      <c r="H1335" s="1653"/>
      <c r="I1335" s="1692"/>
      <c r="J1335" s="1652">
        <v>26</v>
      </c>
      <c r="K1335" s="1693" t="s">
        <v>4555</v>
      </c>
      <c r="L1335" s="646"/>
      <c r="M1335" s="646"/>
      <c r="N1335" s="1652"/>
      <c r="O1335" s="1693"/>
      <c r="P1335" s="1645"/>
    </row>
    <row r="1336" spans="1:16" ht="15" x14ac:dyDescent="0.25">
      <c r="A1336" s="611">
        <v>5</v>
      </c>
      <c r="C1336" s="1640" t="s">
        <v>5216</v>
      </c>
      <c r="D1336" s="1641"/>
      <c r="E1336" s="1642"/>
      <c r="F1336" s="1653"/>
      <c r="G1336" s="1692"/>
      <c r="H1336" s="1653"/>
      <c r="I1336" s="1692"/>
      <c r="J1336" s="1653"/>
      <c r="K1336" s="1692"/>
      <c r="L1336" s="642" t="s">
        <v>3323</v>
      </c>
      <c r="M1336" s="642" t="s">
        <v>3323</v>
      </c>
      <c r="N1336" s="1654" t="s">
        <v>3327</v>
      </c>
      <c r="O1336" s="1691" t="s">
        <v>4557</v>
      </c>
      <c r="P1336" s="1643" t="s">
        <v>7722</v>
      </c>
    </row>
    <row r="1337" spans="1:16" ht="15" x14ac:dyDescent="0.25">
      <c r="A1337" s="611">
        <v>5</v>
      </c>
      <c r="C1337" s="1640" t="s">
        <v>5217</v>
      </c>
      <c r="D1337" s="1641"/>
      <c r="E1337" s="1642"/>
      <c r="F1337" s="1653"/>
      <c r="G1337" s="1692"/>
      <c r="H1337" s="1653"/>
      <c r="I1337" s="1692"/>
      <c r="J1337" s="1652">
        <v>27</v>
      </c>
      <c r="K1337" s="1693" t="s">
        <v>4559</v>
      </c>
      <c r="L1337" s="646"/>
      <c r="M1337" s="646"/>
      <c r="N1337" s="1652"/>
      <c r="O1337" s="1693"/>
      <c r="P1337" s="1645"/>
    </row>
    <row r="1338" spans="1:16" ht="15" x14ac:dyDescent="0.25">
      <c r="A1338" s="611">
        <v>4</v>
      </c>
      <c r="C1338" s="1640" t="s">
        <v>5218</v>
      </c>
      <c r="D1338" s="1641"/>
      <c r="E1338" s="1642"/>
      <c r="F1338" s="1653"/>
      <c r="G1338" s="1692"/>
      <c r="H1338" s="1653"/>
      <c r="I1338" s="1692"/>
      <c r="J1338" s="1653"/>
      <c r="K1338" s="1692"/>
      <c r="L1338" s="642" t="s">
        <v>3323</v>
      </c>
      <c r="M1338" s="642" t="s">
        <v>3323</v>
      </c>
      <c r="N1338" s="1654" t="s">
        <v>3327</v>
      </c>
      <c r="O1338" s="1691" t="s">
        <v>4561</v>
      </c>
      <c r="P1338" s="1643" t="s">
        <v>7722</v>
      </c>
    </row>
    <row r="1339" spans="1:16" ht="15" x14ac:dyDescent="0.25">
      <c r="A1339" s="611">
        <v>4</v>
      </c>
      <c r="C1339" s="1640" t="s">
        <v>5219</v>
      </c>
      <c r="D1339" s="1641"/>
      <c r="E1339" s="1642"/>
      <c r="F1339" s="1653"/>
      <c r="G1339" s="1692"/>
      <c r="H1339" s="1653"/>
      <c r="I1339" s="1692"/>
      <c r="J1339" s="1652">
        <v>28</v>
      </c>
      <c r="K1339" s="1706" t="s">
        <v>4916</v>
      </c>
      <c r="L1339" s="646"/>
      <c r="M1339" s="646"/>
      <c r="N1339" s="1652"/>
      <c r="O1339" s="1693"/>
      <c r="P1339" s="1645"/>
    </row>
    <row r="1340" spans="1:16" ht="15" x14ac:dyDescent="0.25">
      <c r="A1340" s="611">
        <v>5</v>
      </c>
      <c r="C1340" s="1640" t="s">
        <v>5220</v>
      </c>
      <c r="D1340" s="1641"/>
      <c r="E1340" s="1642"/>
      <c r="F1340" s="1653"/>
      <c r="G1340" s="1692"/>
      <c r="H1340" s="1653"/>
      <c r="I1340" s="1692"/>
      <c r="J1340" s="1653"/>
      <c r="K1340" s="1707"/>
      <c r="L1340" s="642" t="s">
        <v>3323</v>
      </c>
      <c r="M1340" s="642" t="s">
        <v>3323</v>
      </c>
      <c r="N1340" s="1654" t="s">
        <v>3327</v>
      </c>
      <c r="O1340" s="1691" t="s">
        <v>4918</v>
      </c>
      <c r="P1340" s="1643" t="s">
        <v>7722</v>
      </c>
    </row>
    <row r="1341" spans="1:16" ht="15" x14ac:dyDescent="0.25">
      <c r="A1341" s="611">
        <v>4</v>
      </c>
      <c r="C1341" s="1640" t="s">
        <v>5221</v>
      </c>
      <c r="D1341" s="1641"/>
      <c r="E1341" s="1642"/>
      <c r="F1341" s="1653"/>
      <c r="G1341" s="1692"/>
      <c r="H1341" s="1652">
        <v>8</v>
      </c>
      <c r="I1341" s="1693" t="s">
        <v>2417</v>
      </c>
      <c r="J1341" s="1652"/>
      <c r="K1341" s="1693"/>
      <c r="L1341" s="646"/>
      <c r="M1341" s="646"/>
      <c r="N1341" s="1652"/>
      <c r="O1341" s="1693"/>
      <c r="P1341" s="1645"/>
    </row>
    <row r="1342" spans="1:16" ht="15" x14ac:dyDescent="0.25">
      <c r="A1342" s="611">
        <v>5</v>
      </c>
      <c r="C1342" s="1640" t="s">
        <v>5222</v>
      </c>
      <c r="D1342" s="1641"/>
      <c r="E1342" s="1642"/>
      <c r="F1342" s="1653"/>
      <c r="G1342" s="1692"/>
      <c r="H1342" s="1653"/>
      <c r="I1342" s="1692"/>
      <c r="J1342" s="1654">
        <v>1</v>
      </c>
      <c r="K1342" s="1705" t="s">
        <v>2419</v>
      </c>
      <c r="L1342" s="642" t="s">
        <v>3323</v>
      </c>
      <c r="M1342" s="642" t="s">
        <v>3323</v>
      </c>
      <c r="N1342" s="1654"/>
      <c r="O1342" s="1691"/>
      <c r="P1342" s="1643" t="s">
        <v>7722</v>
      </c>
    </row>
    <row r="1343" spans="1:16" ht="15" x14ac:dyDescent="0.25">
      <c r="A1343" s="611">
        <v>4</v>
      </c>
      <c r="C1343" s="1640" t="s">
        <v>5223</v>
      </c>
      <c r="D1343" s="1641"/>
      <c r="E1343" s="1642"/>
      <c r="F1343" s="1653"/>
      <c r="G1343" s="1692"/>
      <c r="H1343" s="1653"/>
      <c r="I1343" s="1692"/>
      <c r="J1343" s="1652">
        <v>2</v>
      </c>
      <c r="K1343" s="1706" t="s">
        <v>2761</v>
      </c>
      <c r="L1343" s="646"/>
      <c r="M1343" s="646"/>
      <c r="N1343" s="1652"/>
      <c r="O1343" s="1706"/>
      <c r="P1343" s="1651"/>
    </row>
    <row r="1344" spans="1:16" ht="15" x14ac:dyDescent="0.25">
      <c r="A1344" s="611">
        <v>5</v>
      </c>
      <c r="C1344" s="1640" t="s">
        <v>5224</v>
      </c>
      <c r="D1344" s="1641"/>
      <c r="E1344" s="1642"/>
      <c r="F1344" s="1653"/>
      <c r="G1344" s="1692"/>
      <c r="H1344" s="1653"/>
      <c r="I1344" s="1692"/>
      <c r="J1344" s="1653"/>
      <c r="K1344" s="1707"/>
      <c r="L1344" s="642" t="s">
        <v>3323</v>
      </c>
      <c r="M1344" s="642" t="s">
        <v>3323</v>
      </c>
      <c r="N1344" s="1654">
        <v>1</v>
      </c>
      <c r="O1344" s="1691" t="s">
        <v>5033</v>
      </c>
      <c r="P1344" s="1643" t="s">
        <v>7722</v>
      </c>
    </row>
    <row r="1345" spans="1:16" ht="15" x14ac:dyDescent="0.25">
      <c r="A1345" s="611">
        <v>4</v>
      </c>
      <c r="C1345" s="1640" t="s">
        <v>5225</v>
      </c>
      <c r="D1345" s="1641"/>
      <c r="E1345" s="1642"/>
      <c r="F1345" s="1653"/>
      <c r="G1345" s="1692"/>
      <c r="H1345" s="1653"/>
      <c r="I1345" s="1692"/>
      <c r="J1345" s="1653"/>
      <c r="K1345" s="1707"/>
      <c r="L1345" s="646" t="s">
        <v>3323</v>
      </c>
      <c r="M1345" s="646" t="s">
        <v>3323</v>
      </c>
      <c r="N1345" s="1652">
        <v>2</v>
      </c>
      <c r="O1345" s="1693" t="s">
        <v>5073</v>
      </c>
      <c r="P1345" s="1645" t="s">
        <v>7722</v>
      </c>
    </row>
    <row r="1346" spans="1:16" ht="15" x14ac:dyDescent="0.25">
      <c r="A1346" s="611">
        <v>4</v>
      </c>
      <c r="C1346" s="1640" t="s">
        <v>5226</v>
      </c>
      <c r="D1346" s="1641"/>
      <c r="E1346" s="1642"/>
      <c r="F1346" s="1653"/>
      <c r="G1346" s="1692"/>
      <c r="H1346" s="1653"/>
      <c r="I1346" s="1692"/>
      <c r="J1346" s="1653"/>
      <c r="K1346" s="1707"/>
      <c r="L1346" s="646" t="s">
        <v>3323</v>
      </c>
      <c r="M1346" s="646" t="s">
        <v>3323</v>
      </c>
      <c r="N1346" s="1652">
        <v>3</v>
      </c>
      <c r="O1346" s="1693" t="s">
        <v>5034</v>
      </c>
      <c r="P1346" s="1645" t="s">
        <v>7722</v>
      </c>
    </row>
    <row r="1347" spans="1:16" ht="15" x14ac:dyDescent="0.25">
      <c r="A1347" s="611">
        <v>4</v>
      </c>
      <c r="C1347" s="1640" t="s">
        <v>5227</v>
      </c>
      <c r="D1347" s="1641"/>
      <c r="E1347" s="1642"/>
      <c r="F1347" s="1653"/>
      <c r="G1347" s="1692"/>
      <c r="H1347" s="1653"/>
      <c r="I1347" s="1692"/>
      <c r="J1347" s="1652">
        <v>3</v>
      </c>
      <c r="K1347" s="1693" t="s">
        <v>4517</v>
      </c>
      <c r="L1347" s="646"/>
      <c r="M1347" s="646"/>
      <c r="N1347" s="1652"/>
      <c r="O1347" s="1693"/>
      <c r="P1347" s="1645"/>
    </row>
    <row r="1348" spans="1:16" ht="15" x14ac:dyDescent="0.25">
      <c r="A1348" s="611">
        <v>4</v>
      </c>
      <c r="C1348" s="1640" t="s">
        <v>8087</v>
      </c>
      <c r="D1348" s="1641"/>
      <c r="E1348" s="1642"/>
      <c r="F1348" s="1653"/>
      <c r="G1348" s="1692"/>
      <c r="H1348" s="1653"/>
      <c r="I1348" s="1692"/>
      <c r="J1348" s="1653"/>
      <c r="K1348" s="1692"/>
      <c r="L1348" s="642" t="s">
        <v>3378</v>
      </c>
      <c r="M1348" s="642" t="s">
        <v>3378</v>
      </c>
      <c r="N1348" s="1654" t="s">
        <v>3327</v>
      </c>
      <c r="O1348" s="1705" t="s">
        <v>8100</v>
      </c>
      <c r="P1348" s="1650" t="s">
        <v>7722</v>
      </c>
    </row>
    <row r="1349" spans="1:16" ht="15" x14ac:dyDescent="0.25">
      <c r="A1349" s="611">
        <v>4</v>
      </c>
      <c r="C1349" s="1640" t="s">
        <v>5228</v>
      </c>
      <c r="D1349" s="1641"/>
      <c r="E1349" s="1642"/>
      <c r="F1349" s="1653"/>
      <c r="G1349" s="1692"/>
      <c r="H1349" s="1653"/>
      <c r="I1349" s="1692"/>
      <c r="J1349" s="1652">
        <v>4</v>
      </c>
      <c r="K1349" s="1693" t="s">
        <v>5037</v>
      </c>
      <c r="L1349" s="646" t="s">
        <v>3378</v>
      </c>
      <c r="M1349" s="646" t="s">
        <v>3378</v>
      </c>
      <c r="N1349" s="1652"/>
      <c r="O1349" s="1693"/>
      <c r="P1349" s="1645" t="s">
        <v>7722</v>
      </c>
    </row>
    <row r="1350" spans="1:16" ht="15" x14ac:dyDescent="0.25">
      <c r="A1350" s="611">
        <v>4</v>
      </c>
      <c r="C1350" s="1640" t="s">
        <v>5229</v>
      </c>
      <c r="D1350" s="1641"/>
      <c r="E1350" s="1642"/>
      <c r="F1350" s="1653"/>
      <c r="G1350" s="1692"/>
      <c r="H1350" s="1653"/>
      <c r="I1350" s="1692"/>
      <c r="J1350" s="1652">
        <v>5</v>
      </c>
      <c r="K1350" s="1706" t="s">
        <v>4531</v>
      </c>
      <c r="L1350" s="646"/>
      <c r="M1350" s="646"/>
      <c r="N1350" s="1652"/>
      <c r="O1350" s="1693"/>
      <c r="P1350" s="1645"/>
    </row>
    <row r="1351" spans="1:16" ht="15" x14ac:dyDescent="0.25">
      <c r="A1351" s="611">
        <v>4</v>
      </c>
      <c r="C1351" s="1640" t="s">
        <v>5230</v>
      </c>
      <c r="D1351" s="1641"/>
      <c r="E1351" s="1642"/>
      <c r="F1351" s="1653"/>
      <c r="G1351" s="1692"/>
      <c r="H1351" s="1653"/>
      <c r="I1351" s="1692"/>
      <c r="J1351" s="1653"/>
      <c r="K1351" s="1707"/>
      <c r="L1351" s="642" t="s">
        <v>3323</v>
      </c>
      <c r="M1351" s="642" t="s">
        <v>3323</v>
      </c>
      <c r="N1351" s="1654" t="s">
        <v>3327</v>
      </c>
      <c r="O1351" s="1691" t="s">
        <v>4424</v>
      </c>
      <c r="P1351" s="1643" t="s">
        <v>7722</v>
      </c>
    </row>
    <row r="1352" spans="1:16" ht="15" x14ac:dyDescent="0.25">
      <c r="A1352" s="611">
        <v>5</v>
      </c>
      <c r="C1352" s="1640" t="s">
        <v>5231</v>
      </c>
      <c r="D1352" s="1641"/>
      <c r="E1352" s="1642"/>
      <c r="F1352" s="1653"/>
      <c r="G1352" s="1692"/>
      <c r="H1352" s="1653"/>
      <c r="I1352" s="1692"/>
      <c r="J1352" s="1652">
        <v>6</v>
      </c>
      <c r="K1352" s="1693" t="s">
        <v>3325</v>
      </c>
      <c r="L1352" s="646"/>
      <c r="M1352" s="646"/>
      <c r="N1352" s="1652"/>
      <c r="O1352" s="1693"/>
      <c r="P1352" s="1645"/>
    </row>
    <row r="1353" spans="1:16" ht="15" x14ac:dyDescent="0.25">
      <c r="A1353" s="611">
        <v>4</v>
      </c>
      <c r="C1353" s="1640" t="s">
        <v>5232</v>
      </c>
      <c r="D1353" s="1641"/>
      <c r="E1353" s="1642"/>
      <c r="F1353" s="1653"/>
      <c r="G1353" s="1692"/>
      <c r="H1353" s="1653"/>
      <c r="I1353" s="1692"/>
      <c r="J1353" s="1653"/>
      <c r="K1353" s="1692"/>
      <c r="L1353" s="642" t="s">
        <v>3323</v>
      </c>
      <c r="M1353" s="642" t="s">
        <v>3323</v>
      </c>
      <c r="N1353" s="1654" t="s">
        <v>3327</v>
      </c>
      <c r="O1353" s="1691" t="s">
        <v>3328</v>
      </c>
      <c r="P1353" s="1643" t="s">
        <v>7722</v>
      </c>
    </row>
    <row r="1354" spans="1:16" ht="15" x14ac:dyDescent="0.25">
      <c r="A1354" s="611">
        <v>5</v>
      </c>
      <c r="C1354" s="1640" t="s">
        <v>5233</v>
      </c>
      <c r="D1354" s="1641"/>
      <c r="E1354" s="1642"/>
      <c r="F1354" s="1653"/>
      <c r="G1354" s="1692"/>
      <c r="H1354" s="1653"/>
      <c r="I1354" s="1692"/>
      <c r="J1354" s="1652">
        <v>7</v>
      </c>
      <c r="K1354" s="1693" t="s">
        <v>2406</v>
      </c>
      <c r="L1354" s="646"/>
      <c r="M1354" s="646"/>
      <c r="N1354" s="1652"/>
      <c r="O1354" s="1693"/>
      <c r="P1354" s="1645"/>
    </row>
    <row r="1355" spans="1:16" ht="15" x14ac:dyDescent="0.25">
      <c r="A1355" s="611">
        <v>5</v>
      </c>
      <c r="C1355" s="1640" t="s">
        <v>5234</v>
      </c>
      <c r="D1355" s="1641"/>
      <c r="E1355" s="1642"/>
      <c r="F1355" s="1653"/>
      <c r="G1355" s="1692"/>
      <c r="H1355" s="1653"/>
      <c r="I1355" s="1692"/>
      <c r="J1355" s="1653"/>
      <c r="K1355" s="1692"/>
      <c r="L1355" s="642" t="s">
        <v>3651</v>
      </c>
      <c r="M1355" s="642" t="s">
        <v>3378</v>
      </c>
      <c r="N1355" s="1654" t="s">
        <v>3327</v>
      </c>
      <c r="O1355" s="1691" t="s">
        <v>4890</v>
      </c>
      <c r="P1355" s="1643" t="s">
        <v>7722</v>
      </c>
    </row>
    <row r="1356" spans="1:16" ht="15" x14ac:dyDescent="0.25">
      <c r="A1356" s="611">
        <v>4</v>
      </c>
      <c r="C1356" s="1640" t="s">
        <v>5235</v>
      </c>
      <c r="D1356" s="1641"/>
      <c r="E1356" s="1642"/>
      <c r="F1356" s="1653"/>
      <c r="G1356" s="1692"/>
      <c r="H1356" s="1653"/>
      <c r="I1356" s="1692"/>
      <c r="J1356" s="1652">
        <v>8</v>
      </c>
      <c r="K1356" s="1693" t="s">
        <v>4895</v>
      </c>
      <c r="L1356" s="646" t="s">
        <v>3323</v>
      </c>
      <c r="M1356" s="646" t="s">
        <v>3323</v>
      </c>
      <c r="N1356" s="1652"/>
      <c r="O1356" s="1693"/>
      <c r="P1356" s="1645" t="s">
        <v>7722</v>
      </c>
    </row>
    <row r="1357" spans="1:16" ht="15" x14ac:dyDescent="0.25">
      <c r="A1357" s="611">
        <v>5</v>
      </c>
      <c r="C1357" s="1640" t="s">
        <v>5236</v>
      </c>
      <c r="D1357" s="1641"/>
      <c r="E1357" s="1642"/>
      <c r="F1357" s="1653"/>
      <c r="G1357" s="1692"/>
      <c r="H1357" s="1653"/>
      <c r="I1357" s="1692"/>
      <c r="J1357" s="1652">
        <v>9</v>
      </c>
      <c r="K1357" s="1693" t="s">
        <v>2243</v>
      </c>
      <c r="L1357" s="646" t="s">
        <v>3323</v>
      </c>
      <c r="M1357" s="646" t="s">
        <v>3323</v>
      </c>
      <c r="N1357" s="1652"/>
      <c r="O1357" s="1693"/>
      <c r="P1357" s="1645" t="s">
        <v>7722</v>
      </c>
    </row>
    <row r="1358" spans="1:16" ht="15" x14ac:dyDescent="0.25">
      <c r="A1358" s="611">
        <v>4</v>
      </c>
      <c r="C1358" s="1640" t="s">
        <v>5237</v>
      </c>
      <c r="D1358" s="1641"/>
      <c r="E1358" s="1642"/>
      <c r="F1358" s="1653"/>
      <c r="G1358" s="1692"/>
      <c r="H1358" s="1653"/>
      <c r="I1358" s="1692"/>
      <c r="J1358" s="1652">
        <v>10</v>
      </c>
      <c r="K1358" s="1693" t="s">
        <v>4898</v>
      </c>
      <c r="L1358" s="646" t="s">
        <v>3323</v>
      </c>
      <c r="M1358" s="646" t="s">
        <v>3323</v>
      </c>
      <c r="N1358" s="1652"/>
      <c r="O1358" s="1693"/>
      <c r="P1358" s="1645" t="s">
        <v>7722</v>
      </c>
    </row>
    <row r="1359" spans="1:16" ht="15" x14ac:dyDescent="0.25">
      <c r="A1359" s="611">
        <v>5</v>
      </c>
      <c r="C1359" s="1640" t="s">
        <v>5238</v>
      </c>
      <c r="D1359" s="1641"/>
      <c r="E1359" s="1642"/>
      <c r="F1359" s="1653"/>
      <c r="G1359" s="1692"/>
      <c r="H1359" s="1653"/>
      <c r="I1359" s="1692"/>
      <c r="J1359" s="1652">
        <v>11</v>
      </c>
      <c r="K1359" s="1693" t="s">
        <v>4900</v>
      </c>
      <c r="L1359" s="646" t="s">
        <v>3323</v>
      </c>
      <c r="M1359" s="646" t="s">
        <v>3323</v>
      </c>
      <c r="N1359" s="1652"/>
      <c r="O1359" s="1693"/>
      <c r="P1359" s="1645" t="s">
        <v>7722</v>
      </c>
    </row>
    <row r="1360" spans="1:16" ht="15" x14ac:dyDescent="0.25">
      <c r="A1360" s="611">
        <v>4</v>
      </c>
      <c r="C1360" s="1640" t="s">
        <v>5239</v>
      </c>
      <c r="D1360" s="1641"/>
      <c r="E1360" s="1642"/>
      <c r="F1360" s="1653"/>
      <c r="G1360" s="1692"/>
      <c r="H1360" s="1653"/>
      <c r="I1360" s="1692"/>
      <c r="J1360" s="1652">
        <v>12</v>
      </c>
      <c r="K1360" s="1693" t="s">
        <v>4902</v>
      </c>
      <c r="L1360" s="646" t="s">
        <v>3323</v>
      </c>
      <c r="M1360" s="646" t="s">
        <v>3323</v>
      </c>
      <c r="N1360" s="1652"/>
      <c r="O1360" s="1693"/>
      <c r="P1360" s="1645" t="s">
        <v>7722</v>
      </c>
    </row>
    <row r="1361" spans="1:16" ht="15" x14ac:dyDescent="0.25">
      <c r="A1361" s="611">
        <v>5</v>
      </c>
      <c r="C1361" s="1640" t="s">
        <v>5240</v>
      </c>
      <c r="D1361" s="1641"/>
      <c r="E1361" s="1642"/>
      <c r="F1361" s="1653"/>
      <c r="G1361" s="1692"/>
      <c r="H1361" s="1653"/>
      <c r="I1361" s="1692"/>
      <c r="J1361" s="1652">
        <v>13</v>
      </c>
      <c r="K1361" s="1693" t="s">
        <v>4904</v>
      </c>
      <c r="L1361" s="646" t="s">
        <v>3323</v>
      </c>
      <c r="M1361" s="646" t="s">
        <v>3323</v>
      </c>
      <c r="N1361" s="1652"/>
      <c r="O1361" s="1693"/>
      <c r="P1361" s="1645" t="s">
        <v>7722</v>
      </c>
    </row>
    <row r="1362" spans="1:16" ht="15" x14ac:dyDescent="0.25">
      <c r="A1362" s="611">
        <v>4</v>
      </c>
      <c r="C1362" s="1640" t="s">
        <v>5241</v>
      </c>
      <c r="D1362" s="1641"/>
      <c r="E1362" s="1642"/>
      <c r="F1362" s="1653"/>
      <c r="G1362" s="1692"/>
      <c r="H1362" s="1653"/>
      <c r="I1362" s="1692"/>
      <c r="J1362" s="1652">
        <v>14</v>
      </c>
      <c r="K1362" s="1693" t="s">
        <v>2313</v>
      </c>
      <c r="L1362" s="646"/>
      <c r="M1362" s="646"/>
      <c r="N1362" s="1652"/>
      <c r="O1362" s="1706"/>
      <c r="P1362" s="1651"/>
    </row>
    <row r="1363" spans="1:16" ht="15" x14ac:dyDescent="0.25">
      <c r="A1363" s="611">
        <v>5</v>
      </c>
      <c r="C1363" s="1640" t="s">
        <v>5242</v>
      </c>
      <c r="D1363" s="1641"/>
      <c r="E1363" s="1642"/>
      <c r="F1363" s="1653"/>
      <c r="G1363" s="1692"/>
      <c r="H1363" s="1653"/>
      <c r="I1363" s="1692"/>
      <c r="J1363" s="1653"/>
      <c r="K1363" s="1692"/>
      <c r="L1363" s="642" t="s">
        <v>4911</v>
      </c>
      <c r="M1363" s="642" t="s">
        <v>4911</v>
      </c>
      <c r="N1363" s="1654" t="s">
        <v>3327</v>
      </c>
      <c r="O1363" s="1705" t="s">
        <v>4550</v>
      </c>
      <c r="P1363" s="1650" t="s">
        <v>7722</v>
      </c>
    </row>
    <row r="1364" spans="1:16" ht="15" x14ac:dyDescent="0.25">
      <c r="A1364" s="611">
        <v>4</v>
      </c>
      <c r="C1364" s="1640" t="s">
        <v>5243</v>
      </c>
      <c r="D1364" s="1641"/>
      <c r="E1364" s="1642"/>
      <c r="F1364" s="1653"/>
      <c r="G1364" s="1692"/>
      <c r="H1364" s="1653"/>
      <c r="I1364" s="1692"/>
      <c r="J1364" s="1652">
        <v>15</v>
      </c>
      <c r="K1364" s="1706" t="s">
        <v>1787</v>
      </c>
      <c r="L1364" s="646"/>
      <c r="M1364" s="646"/>
      <c r="N1364" s="1652"/>
      <c r="O1364" s="1706"/>
      <c r="P1364" s="1651"/>
    </row>
    <row r="1365" spans="1:16" ht="15" x14ac:dyDescent="0.25">
      <c r="A1365" s="611">
        <v>5</v>
      </c>
      <c r="C1365" s="1640" t="s">
        <v>5244</v>
      </c>
      <c r="D1365" s="1641"/>
      <c r="E1365" s="1642"/>
      <c r="F1365" s="1653"/>
      <c r="G1365" s="1692"/>
      <c r="H1365" s="1653"/>
      <c r="I1365" s="1692"/>
      <c r="J1365" s="1653"/>
      <c r="K1365" s="1707"/>
      <c r="L1365" s="642" t="s">
        <v>3651</v>
      </c>
      <c r="M1365" s="642" t="s">
        <v>3378</v>
      </c>
      <c r="N1365" s="1654">
        <v>1</v>
      </c>
      <c r="O1365" s="1691" t="s">
        <v>3433</v>
      </c>
      <c r="P1365" s="1643" t="s">
        <v>7722</v>
      </c>
    </row>
    <row r="1366" spans="1:16" ht="15" x14ac:dyDescent="0.25">
      <c r="A1366" s="611">
        <v>3</v>
      </c>
      <c r="C1366" s="1640" t="s">
        <v>5245</v>
      </c>
      <c r="D1366" s="1641"/>
      <c r="E1366" s="1642"/>
      <c r="F1366" s="1653"/>
      <c r="G1366" s="1692"/>
      <c r="H1366" s="1653"/>
      <c r="I1366" s="1692"/>
      <c r="J1366" s="1653"/>
      <c r="K1366" s="1707"/>
      <c r="L1366" s="646" t="s">
        <v>3651</v>
      </c>
      <c r="M1366" s="646" t="s">
        <v>3378</v>
      </c>
      <c r="N1366" s="1652">
        <v>2</v>
      </c>
      <c r="O1366" s="1693" t="s">
        <v>4478</v>
      </c>
      <c r="P1366" s="1645" t="s">
        <v>7722</v>
      </c>
    </row>
    <row r="1367" spans="1:16" ht="15" x14ac:dyDescent="0.25">
      <c r="A1367" s="611">
        <v>4</v>
      </c>
      <c r="C1367" s="1640" t="s">
        <v>5246</v>
      </c>
      <c r="D1367" s="1641"/>
      <c r="E1367" s="1642"/>
      <c r="F1367" s="1653"/>
      <c r="G1367" s="1692"/>
      <c r="H1367" s="1653"/>
      <c r="I1367" s="1692"/>
      <c r="J1367" s="1652">
        <v>16</v>
      </c>
      <c r="K1367" s="1706" t="s">
        <v>2420</v>
      </c>
      <c r="L1367" s="646"/>
      <c r="M1367" s="646"/>
      <c r="N1367" s="1652"/>
      <c r="O1367" s="1706"/>
      <c r="P1367" s="1651"/>
    </row>
    <row r="1368" spans="1:16" ht="15" x14ac:dyDescent="0.25">
      <c r="A1368" s="611">
        <v>4</v>
      </c>
      <c r="C1368" s="1640" t="s">
        <v>5247</v>
      </c>
      <c r="D1368" s="1641"/>
      <c r="E1368" s="1642"/>
      <c r="F1368" s="1653"/>
      <c r="G1368" s="1692"/>
      <c r="H1368" s="1653"/>
      <c r="I1368" s="1692"/>
      <c r="J1368" s="1653"/>
      <c r="K1368" s="1707"/>
      <c r="L1368" s="642" t="s">
        <v>3323</v>
      </c>
      <c r="M1368" s="642" t="s">
        <v>3323</v>
      </c>
      <c r="N1368" s="1654">
        <v>1</v>
      </c>
      <c r="O1368" s="1691" t="s">
        <v>4944</v>
      </c>
      <c r="P1368" s="1643" t="s">
        <v>7722</v>
      </c>
    </row>
    <row r="1369" spans="1:16" ht="15" x14ac:dyDescent="0.25">
      <c r="A1369" s="611">
        <v>5</v>
      </c>
      <c r="C1369" s="1640" t="s">
        <v>5248</v>
      </c>
      <c r="D1369" s="1641"/>
      <c r="E1369" s="1642"/>
      <c r="F1369" s="1653"/>
      <c r="G1369" s="1692"/>
      <c r="H1369" s="1653"/>
      <c r="I1369" s="1692"/>
      <c r="J1369" s="1653"/>
      <c r="K1369" s="1707"/>
      <c r="L1369" s="646" t="s">
        <v>3323</v>
      </c>
      <c r="M1369" s="646" t="s">
        <v>3323</v>
      </c>
      <c r="N1369" s="1652">
        <v>2</v>
      </c>
      <c r="O1369" s="1693" t="s">
        <v>4932</v>
      </c>
      <c r="P1369" s="1645" t="s">
        <v>7722</v>
      </c>
    </row>
    <row r="1370" spans="1:16" ht="15" x14ac:dyDescent="0.25">
      <c r="A1370" s="611">
        <v>5</v>
      </c>
      <c r="C1370" s="1640" t="s">
        <v>5249</v>
      </c>
      <c r="D1370" s="1641"/>
      <c r="E1370" s="1642"/>
      <c r="F1370" s="1653"/>
      <c r="G1370" s="1692"/>
      <c r="H1370" s="1653"/>
      <c r="I1370" s="1692"/>
      <c r="J1370" s="1652">
        <v>17</v>
      </c>
      <c r="K1370" s="1693" t="s">
        <v>5111</v>
      </c>
      <c r="L1370" s="646"/>
      <c r="M1370" s="646"/>
      <c r="N1370" s="1652"/>
      <c r="O1370" s="1693"/>
      <c r="P1370" s="1645"/>
    </row>
    <row r="1371" spans="1:16" ht="15" x14ac:dyDescent="0.25">
      <c r="A1371" s="611">
        <v>5</v>
      </c>
      <c r="C1371" s="1640" t="s">
        <v>5250</v>
      </c>
      <c r="D1371" s="1641"/>
      <c r="E1371" s="1642"/>
      <c r="F1371" s="1653"/>
      <c r="G1371" s="1692"/>
      <c r="H1371" s="1653"/>
      <c r="I1371" s="1692"/>
      <c r="J1371" s="1653"/>
      <c r="K1371" s="1692"/>
      <c r="L1371" s="642" t="s">
        <v>3323</v>
      </c>
      <c r="M1371" s="642" t="s">
        <v>3323</v>
      </c>
      <c r="N1371" s="1654" t="s">
        <v>3327</v>
      </c>
      <c r="O1371" s="1691" t="s">
        <v>5113</v>
      </c>
      <c r="P1371" s="1643" t="s">
        <v>7722</v>
      </c>
    </row>
    <row r="1372" spans="1:16" ht="15" x14ac:dyDescent="0.25">
      <c r="A1372" s="611">
        <v>4</v>
      </c>
      <c r="C1372" s="1640" t="s">
        <v>5251</v>
      </c>
      <c r="D1372" s="1641"/>
      <c r="E1372" s="1642"/>
      <c r="F1372" s="1653"/>
      <c r="G1372" s="1692"/>
      <c r="H1372" s="1653"/>
      <c r="I1372" s="1692"/>
      <c r="J1372" s="1652">
        <v>18</v>
      </c>
      <c r="K1372" s="1693" t="s">
        <v>4563</v>
      </c>
      <c r="L1372" s="646"/>
      <c r="M1372" s="646"/>
      <c r="N1372" s="1652"/>
      <c r="O1372" s="1693"/>
      <c r="P1372" s="1645"/>
    </row>
    <row r="1373" spans="1:16" ht="15" x14ac:dyDescent="0.25">
      <c r="A1373" s="611">
        <v>5</v>
      </c>
      <c r="C1373" s="1640" t="s">
        <v>5252</v>
      </c>
      <c r="D1373" s="1641"/>
      <c r="E1373" s="1642"/>
      <c r="F1373" s="1653"/>
      <c r="G1373" s="1692"/>
      <c r="H1373" s="1653"/>
      <c r="I1373" s="1692"/>
      <c r="J1373" s="1653"/>
      <c r="K1373" s="1692"/>
      <c r="L1373" s="642" t="s">
        <v>3323</v>
      </c>
      <c r="M1373" s="642" t="s">
        <v>3323</v>
      </c>
      <c r="N1373" s="1654" t="s">
        <v>3327</v>
      </c>
      <c r="O1373" s="1691" t="s">
        <v>4565</v>
      </c>
      <c r="P1373" s="1643" t="s">
        <v>7722</v>
      </c>
    </row>
    <row r="1374" spans="1:16" ht="15" x14ac:dyDescent="0.25">
      <c r="A1374" s="611">
        <v>5</v>
      </c>
      <c r="C1374" s="1640" t="s">
        <v>5253</v>
      </c>
      <c r="D1374" s="1641"/>
      <c r="E1374" s="1642"/>
      <c r="F1374" s="1653"/>
      <c r="G1374" s="1692"/>
      <c r="H1374" s="1653"/>
      <c r="I1374" s="1692"/>
      <c r="J1374" s="1652">
        <v>19</v>
      </c>
      <c r="K1374" s="1693" t="s">
        <v>4555</v>
      </c>
      <c r="L1374" s="646"/>
      <c r="M1374" s="646"/>
      <c r="N1374" s="1652"/>
      <c r="O1374" s="1693"/>
      <c r="P1374" s="1645"/>
    </row>
    <row r="1375" spans="1:16" ht="15" x14ac:dyDescent="0.25">
      <c r="A1375" s="611">
        <v>5</v>
      </c>
      <c r="C1375" s="1640" t="s">
        <v>5254</v>
      </c>
      <c r="D1375" s="1641"/>
      <c r="E1375" s="1642"/>
      <c r="F1375" s="1653"/>
      <c r="G1375" s="1692"/>
      <c r="H1375" s="1653"/>
      <c r="I1375" s="1692"/>
      <c r="J1375" s="1653"/>
      <c r="K1375" s="1692"/>
      <c r="L1375" s="642" t="s">
        <v>3323</v>
      </c>
      <c r="M1375" s="642" t="s">
        <v>3323</v>
      </c>
      <c r="N1375" s="1654" t="s">
        <v>3327</v>
      </c>
      <c r="O1375" s="1691" t="s">
        <v>4557</v>
      </c>
      <c r="P1375" s="1643" t="s">
        <v>7722</v>
      </c>
    </row>
    <row r="1376" spans="1:16" ht="15" x14ac:dyDescent="0.25">
      <c r="A1376" s="611">
        <v>5</v>
      </c>
      <c r="C1376" s="1640" t="s">
        <v>5255</v>
      </c>
      <c r="D1376" s="1641"/>
      <c r="E1376" s="1642"/>
      <c r="F1376" s="1653"/>
      <c r="G1376" s="1692"/>
      <c r="H1376" s="1653"/>
      <c r="I1376" s="1692"/>
      <c r="J1376" s="1652">
        <v>20</v>
      </c>
      <c r="K1376" s="1693" t="s">
        <v>4559</v>
      </c>
      <c r="L1376" s="646"/>
      <c r="M1376" s="646"/>
      <c r="N1376" s="1652"/>
      <c r="O1376" s="1693"/>
      <c r="P1376" s="1645"/>
    </row>
    <row r="1377" spans="1:16" ht="15" x14ac:dyDescent="0.25">
      <c r="A1377" s="611">
        <v>4</v>
      </c>
      <c r="C1377" s="1640" t="s">
        <v>5256</v>
      </c>
      <c r="D1377" s="1641"/>
      <c r="E1377" s="1642"/>
      <c r="F1377" s="1653"/>
      <c r="G1377" s="1692"/>
      <c r="H1377" s="1653"/>
      <c r="I1377" s="1692"/>
      <c r="J1377" s="1653"/>
      <c r="K1377" s="1692"/>
      <c r="L1377" s="642" t="s">
        <v>3323</v>
      </c>
      <c r="M1377" s="642" t="s">
        <v>3323</v>
      </c>
      <c r="N1377" s="1654" t="s">
        <v>3327</v>
      </c>
      <c r="O1377" s="1691" t="s">
        <v>4561</v>
      </c>
      <c r="P1377" s="1643" t="s">
        <v>7722</v>
      </c>
    </row>
    <row r="1378" spans="1:16" ht="15" x14ac:dyDescent="0.25">
      <c r="A1378" s="611">
        <v>4</v>
      </c>
      <c r="C1378" s="1640" t="s">
        <v>5257</v>
      </c>
      <c r="D1378" s="1641"/>
      <c r="E1378" s="1642"/>
      <c r="F1378" s="1653"/>
      <c r="G1378" s="1692"/>
      <c r="H1378" s="1653"/>
      <c r="I1378" s="1692"/>
      <c r="J1378" s="1652">
        <v>21</v>
      </c>
      <c r="K1378" s="1706" t="s">
        <v>4916</v>
      </c>
      <c r="L1378" s="646"/>
      <c r="M1378" s="646"/>
      <c r="N1378" s="1652"/>
      <c r="O1378" s="1693"/>
      <c r="P1378" s="1645"/>
    </row>
    <row r="1379" spans="1:16" ht="15" x14ac:dyDescent="0.25">
      <c r="A1379" s="611">
        <v>5</v>
      </c>
      <c r="C1379" s="1640" t="s">
        <v>5258</v>
      </c>
      <c r="D1379" s="1641"/>
      <c r="E1379" s="1642"/>
      <c r="F1379" s="1653"/>
      <c r="G1379" s="1692"/>
      <c r="H1379" s="1653"/>
      <c r="I1379" s="1692"/>
      <c r="J1379" s="1653"/>
      <c r="K1379" s="1707"/>
      <c r="L1379" s="642" t="s">
        <v>3323</v>
      </c>
      <c r="M1379" s="642" t="s">
        <v>3323</v>
      </c>
      <c r="N1379" s="1654" t="s">
        <v>3327</v>
      </c>
      <c r="O1379" s="1691" t="s">
        <v>4918</v>
      </c>
      <c r="P1379" s="1643" t="s">
        <v>7722</v>
      </c>
    </row>
    <row r="1380" spans="1:16" ht="15" x14ac:dyDescent="0.25">
      <c r="A1380" s="611">
        <v>4</v>
      </c>
      <c r="C1380" s="1640" t="s">
        <v>5259</v>
      </c>
      <c r="D1380" s="1641"/>
      <c r="E1380" s="1644"/>
      <c r="F1380" s="1652">
        <v>7</v>
      </c>
      <c r="G1380" s="1693" t="s">
        <v>5260</v>
      </c>
      <c r="H1380" s="1652"/>
      <c r="I1380" s="1693"/>
      <c r="J1380" s="1652"/>
      <c r="K1380" s="1693"/>
      <c r="L1380" s="646"/>
      <c r="M1380" s="646"/>
      <c r="N1380" s="1652"/>
      <c r="O1380" s="1693"/>
      <c r="P1380" s="1645"/>
    </row>
    <row r="1381" spans="1:16" ht="15" x14ac:dyDescent="0.25">
      <c r="A1381" s="611">
        <v>5</v>
      </c>
      <c r="C1381" s="1640" t="s">
        <v>5261</v>
      </c>
      <c r="D1381" s="1641"/>
      <c r="E1381" s="1642"/>
      <c r="F1381" s="1653"/>
      <c r="G1381" s="1692"/>
      <c r="H1381" s="1654">
        <v>1</v>
      </c>
      <c r="I1381" s="1691" t="s">
        <v>2422</v>
      </c>
      <c r="J1381" s="1654"/>
      <c r="K1381" s="1691"/>
      <c r="L1381" s="642"/>
      <c r="M1381" s="642"/>
      <c r="N1381" s="1654"/>
      <c r="O1381" s="1691"/>
      <c r="P1381" s="1643"/>
    </row>
    <row r="1382" spans="1:16" ht="15" x14ac:dyDescent="0.25">
      <c r="A1382" s="611">
        <v>4</v>
      </c>
      <c r="C1382" s="1640" t="s">
        <v>5262</v>
      </c>
      <c r="D1382" s="1641"/>
      <c r="E1382" s="1642"/>
      <c r="F1382" s="1653"/>
      <c r="G1382" s="1692"/>
      <c r="H1382" s="1653"/>
      <c r="I1382" s="1692"/>
      <c r="J1382" s="1654">
        <v>1</v>
      </c>
      <c r="K1382" s="1691" t="s">
        <v>5263</v>
      </c>
      <c r="L1382" s="642" t="s">
        <v>3323</v>
      </c>
      <c r="M1382" s="642" t="s">
        <v>3323</v>
      </c>
      <c r="N1382" s="1654"/>
      <c r="O1382" s="1691"/>
      <c r="P1382" s="1643" t="s">
        <v>7722</v>
      </c>
    </row>
    <row r="1383" spans="1:16" ht="15" x14ac:dyDescent="0.25">
      <c r="A1383" s="611">
        <v>5</v>
      </c>
      <c r="C1383" s="1640" t="s">
        <v>5264</v>
      </c>
      <c r="D1383" s="1641"/>
      <c r="E1383" s="1642"/>
      <c r="F1383" s="1653"/>
      <c r="G1383" s="1692"/>
      <c r="H1383" s="1653"/>
      <c r="I1383" s="1692"/>
      <c r="J1383" s="1652">
        <v>2</v>
      </c>
      <c r="K1383" s="1706" t="s">
        <v>2426</v>
      </c>
      <c r="L1383" s="646" t="s">
        <v>3377</v>
      </c>
      <c r="M1383" s="646" t="s">
        <v>3323</v>
      </c>
      <c r="N1383" s="1652"/>
      <c r="O1383" s="1693"/>
      <c r="P1383" s="1645" t="s">
        <v>7722</v>
      </c>
    </row>
    <row r="1384" spans="1:16" ht="15" x14ac:dyDescent="0.25">
      <c r="A1384" s="611">
        <v>4</v>
      </c>
      <c r="C1384" s="1640" t="s">
        <v>5265</v>
      </c>
      <c r="D1384" s="1641"/>
      <c r="E1384" s="1642"/>
      <c r="F1384" s="1653"/>
      <c r="G1384" s="1692"/>
      <c r="H1384" s="1653"/>
      <c r="I1384" s="1692"/>
      <c r="J1384" s="1652">
        <v>3</v>
      </c>
      <c r="K1384" s="1706" t="s">
        <v>5111</v>
      </c>
      <c r="L1384" s="646"/>
      <c r="M1384" s="646"/>
      <c r="N1384" s="1652"/>
      <c r="O1384" s="1693"/>
      <c r="P1384" s="1645"/>
    </row>
    <row r="1385" spans="1:16" ht="15" x14ac:dyDescent="0.25">
      <c r="A1385" s="611">
        <v>4</v>
      </c>
      <c r="C1385" s="1640" t="s">
        <v>5266</v>
      </c>
      <c r="D1385" s="1641"/>
      <c r="E1385" s="1642"/>
      <c r="F1385" s="1653"/>
      <c r="G1385" s="1692"/>
      <c r="H1385" s="1653"/>
      <c r="I1385" s="1692"/>
      <c r="J1385" s="1653"/>
      <c r="K1385" s="1707"/>
      <c r="L1385" s="642" t="s">
        <v>3323</v>
      </c>
      <c r="M1385" s="642" t="s">
        <v>3323</v>
      </c>
      <c r="N1385" s="1654" t="s">
        <v>3327</v>
      </c>
      <c r="O1385" s="1691" t="s">
        <v>5113</v>
      </c>
      <c r="P1385" s="1643" t="s">
        <v>7722</v>
      </c>
    </row>
    <row r="1386" spans="1:16" ht="15" x14ac:dyDescent="0.25">
      <c r="A1386" s="611">
        <v>4</v>
      </c>
      <c r="C1386" s="1640" t="s">
        <v>5267</v>
      </c>
      <c r="D1386" s="1641"/>
      <c r="E1386" s="1642"/>
      <c r="F1386" s="1653"/>
      <c r="G1386" s="1692"/>
      <c r="H1386" s="1653"/>
      <c r="I1386" s="1692"/>
      <c r="J1386" s="1652">
        <v>4</v>
      </c>
      <c r="K1386" s="1693" t="s">
        <v>2406</v>
      </c>
      <c r="L1386" s="646"/>
      <c r="M1386" s="646"/>
      <c r="N1386" s="1652"/>
      <c r="O1386" s="1693"/>
      <c r="P1386" s="1645"/>
    </row>
    <row r="1387" spans="1:16" ht="15" x14ac:dyDescent="0.25">
      <c r="A1387" s="611">
        <v>4</v>
      </c>
      <c r="C1387" s="1640" t="s">
        <v>5268</v>
      </c>
      <c r="D1387" s="1641"/>
      <c r="E1387" s="1642"/>
      <c r="F1387" s="1653"/>
      <c r="G1387" s="1692"/>
      <c r="H1387" s="1653"/>
      <c r="I1387" s="1692"/>
      <c r="J1387" s="1653"/>
      <c r="K1387" s="1692"/>
      <c r="L1387" s="642" t="s">
        <v>3377</v>
      </c>
      <c r="M1387" s="642" t="s">
        <v>3378</v>
      </c>
      <c r="N1387" s="1654" t="s">
        <v>3327</v>
      </c>
      <c r="O1387" s="1691" t="s">
        <v>4890</v>
      </c>
      <c r="P1387" s="1643" t="s">
        <v>7722</v>
      </c>
    </row>
    <row r="1388" spans="1:16" ht="15" x14ac:dyDescent="0.25">
      <c r="A1388" s="611">
        <v>4</v>
      </c>
      <c r="C1388" s="1640" t="s">
        <v>5269</v>
      </c>
      <c r="D1388" s="1641"/>
      <c r="E1388" s="1642"/>
      <c r="F1388" s="1653"/>
      <c r="G1388" s="1692"/>
      <c r="H1388" s="1653"/>
      <c r="I1388" s="1692"/>
      <c r="J1388" s="1652">
        <v>5</v>
      </c>
      <c r="K1388" s="1693" t="s">
        <v>4895</v>
      </c>
      <c r="L1388" s="646" t="s">
        <v>3323</v>
      </c>
      <c r="M1388" s="646" t="s">
        <v>3323</v>
      </c>
      <c r="N1388" s="1652"/>
      <c r="O1388" s="1693"/>
      <c r="P1388" s="1645" t="s">
        <v>7722</v>
      </c>
    </row>
    <row r="1389" spans="1:16" ht="15" x14ac:dyDescent="0.25">
      <c r="A1389" s="611">
        <v>4</v>
      </c>
      <c r="C1389" s="1640" t="s">
        <v>5270</v>
      </c>
      <c r="D1389" s="1641"/>
      <c r="E1389" s="1642"/>
      <c r="F1389" s="1653"/>
      <c r="G1389" s="1692"/>
      <c r="H1389" s="1653"/>
      <c r="I1389" s="1692"/>
      <c r="J1389" s="1652">
        <v>6</v>
      </c>
      <c r="K1389" s="1693" t="s">
        <v>2243</v>
      </c>
      <c r="L1389" s="646" t="s">
        <v>3323</v>
      </c>
      <c r="M1389" s="646" t="s">
        <v>3323</v>
      </c>
      <c r="N1389" s="1652"/>
      <c r="O1389" s="1693"/>
      <c r="P1389" s="1645" t="s">
        <v>7722</v>
      </c>
    </row>
    <row r="1390" spans="1:16" ht="15" x14ac:dyDescent="0.25">
      <c r="A1390" s="611">
        <v>4</v>
      </c>
      <c r="C1390" s="1640" t="s">
        <v>5271</v>
      </c>
      <c r="D1390" s="1641"/>
      <c r="E1390" s="1642"/>
      <c r="F1390" s="1653"/>
      <c r="G1390" s="1692"/>
      <c r="H1390" s="1653"/>
      <c r="I1390" s="1692"/>
      <c r="J1390" s="1652">
        <v>7</v>
      </c>
      <c r="K1390" s="1693" t="s">
        <v>4898</v>
      </c>
      <c r="L1390" s="646" t="s">
        <v>3323</v>
      </c>
      <c r="M1390" s="646" t="s">
        <v>3323</v>
      </c>
      <c r="N1390" s="1652"/>
      <c r="O1390" s="1693"/>
      <c r="P1390" s="1645" t="s">
        <v>7722</v>
      </c>
    </row>
    <row r="1391" spans="1:16" ht="15" x14ac:dyDescent="0.25">
      <c r="A1391" s="611">
        <v>5</v>
      </c>
      <c r="C1391" s="1640" t="s">
        <v>5272</v>
      </c>
      <c r="D1391" s="1641"/>
      <c r="E1391" s="1642"/>
      <c r="F1391" s="1653"/>
      <c r="G1391" s="1692"/>
      <c r="H1391" s="1653"/>
      <c r="I1391" s="1692"/>
      <c r="J1391" s="1652">
        <v>8</v>
      </c>
      <c r="K1391" s="1693" t="s">
        <v>4900</v>
      </c>
      <c r="L1391" s="646" t="s">
        <v>3323</v>
      </c>
      <c r="M1391" s="646" t="s">
        <v>3323</v>
      </c>
      <c r="N1391" s="1652"/>
      <c r="O1391" s="1693"/>
      <c r="P1391" s="1645" t="s">
        <v>7722</v>
      </c>
    </row>
    <row r="1392" spans="1:16" ht="15" x14ac:dyDescent="0.25">
      <c r="A1392" s="611">
        <v>4</v>
      </c>
      <c r="C1392" s="1640" t="s">
        <v>5273</v>
      </c>
      <c r="D1392" s="1641"/>
      <c r="E1392" s="1642"/>
      <c r="F1392" s="1653"/>
      <c r="G1392" s="1692"/>
      <c r="H1392" s="1653"/>
      <c r="I1392" s="1692"/>
      <c r="J1392" s="1652">
        <v>9</v>
      </c>
      <c r="K1392" s="1693" t="s">
        <v>4902</v>
      </c>
      <c r="L1392" s="646" t="s">
        <v>3323</v>
      </c>
      <c r="M1392" s="646" t="s">
        <v>3323</v>
      </c>
      <c r="N1392" s="1652"/>
      <c r="O1392" s="1693"/>
      <c r="P1392" s="1645" t="s">
        <v>7722</v>
      </c>
    </row>
    <row r="1393" spans="1:16" ht="15" x14ac:dyDescent="0.25">
      <c r="A1393" s="611">
        <v>5</v>
      </c>
      <c r="C1393" s="1640" t="s">
        <v>5274</v>
      </c>
      <c r="D1393" s="1641"/>
      <c r="E1393" s="1642"/>
      <c r="F1393" s="1653"/>
      <c r="G1393" s="1692"/>
      <c r="H1393" s="1653"/>
      <c r="I1393" s="1692"/>
      <c r="J1393" s="1652">
        <v>10</v>
      </c>
      <c r="K1393" s="1693" t="s">
        <v>4904</v>
      </c>
      <c r="L1393" s="646" t="s">
        <v>3323</v>
      </c>
      <c r="M1393" s="646" t="s">
        <v>3323</v>
      </c>
      <c r="N1393" s="1652"/>
      <c r="O1393" s="1693"/>
      <c r="P1393" s="1645" t="s">
        <v>7722</v>
      </c>
    </row>
    <row r="1394" spans="1:16" ht="15" x14ac:dyDescent="0.25">
      <c r="A1394" s="611">
        <v>5</v>
      </c>
      <c r="C1394" s="1640" t="s">
        <v>5275</v>
      </c>
      <c r="D1394" s="1641"/>
      <c r="E1394" s="1642"/>
      <c r="F1394" s="1653"/>
      <c r="G1394" s="1692"/>
      <c r="H1394" s="1653"/>
      <c r="I1394" s="1692"/>
      <c r="J1394" s="1652">
        <v>11</v>
      </c>
      <c r="K1394" s="1693" t="s">
        <v>4517</v>
      </c>
      <c r="L1394" s="646"/>
      <c r="M1394" s="646"/>
      <c r="N1394" s="1652"/>
      <c r="O1394" s="1693"/>
      <c r="P1394" s="1645"/>
    </row>
    <row r="1395" spans="1:16" ht="15" x14ac:dyDescent="0.25">
      <c r="A1395" s="611">
        <v>4</v>
      </c>
      <c r="C1395" s="1640" t="s">
        <v>8088</v>
      </c>
      <c r="D1395" s="1641"/>
      <c r="E1395" s="1642"/>
      <c r="F1395" s="1653"/>
      <c r="G1395" s="1692"/>
      <c r="H1395" s="1653"/>
      <c r="I1395" s="1692"/>
      <c r="J1395" s="1653"/>
      <c r="K1395" s="1692"/>
      <c r="L1395" s="642" t="s">
        <v>3377</v>
      </c>
      <c r="M1395" s="642" t="s">
        <v>3378</v>
      </c>
      <c r="N1395" s="1654" t="s">
        <v>3327</v>
      </c>
      <c r="O1395" s="1705" t="s">
        <v>8100</v>
      </c>
      <c r="P1395" s="1643" t="s">
        <v>7722</v>
      </c>
    </row>
    <row r="1396" spans="1:16" ht="15" x14ac:dyDescent="0.25">
      <c r="A1396" s="611">
        <v>5</v>
      </c>
      <c r="C1396" s="1640" t="s">
        <v>5276</v>
      </c>
      <c r="D1396" s="1641"/>
      <c r="E1396" s="1642"/>
      <c r="F1396" s="1653"/>
      <c r="G1396" s="1692"/>
      <c r="H1396" s="1653"/>
      <c r="I1396" s="1692"/>
      <c r="J1396" s="1652">
        <v>12</v>
      </c>
      <c r="K1396" s="1706" t="s">
        <v>4531</v>
      </c>
      <c r="L1396" s="646"/>
      <c r="M1396" s="646"/>
      <c r="N1396" s="1652"/>
      <c r="O1396" s="1693"/>
      <c r="P1396" s="1645"/>
    </row>
    <row r="1397" spans="1:16" ht="15" x14ac:dyDescent="0.25">
      <c r="A1397" s="611">
        <v>5</v>
      </c>
      <c r="C1397" s="1640" t="s">
        <v>5277</v>
      </c>
      <c r="D1397" s="1641"/>
      <c r="E1397" s="1642"/>
      <c r="F1397" s="1653"/>
      <c r="G1397" s="1692"/>
      <c r="H1397" s="1653"/>
      <c r="I1397" s="1692"/>
      <c r="J1397" s="1653"/>
      <c r="K1397" s="1707"/>
      <c r="L1397" s="642" t="s">
        <v>3323</v>
      </c>
      <c r="M1397" s="642" t="s">
        <v>3323</v>
      </c>
      <c r="N1397" s="1654" t="s">
        <v>3327</v>
      </c>
      <c r="O1397" s="1691" t="s">
        <v>4424</v>
      </c>
      <c r="P1397" s="1643" t="s">
        <v>7722</v>
      </c>
    </row>
    <row r="1398" spans="1:16" ht="15" x14ac:dyDescent="0.25">
      <c r="A1398" s="611">
        <v>4</v>
      </c>
      <c r="C1398" s="1640" t="s">
        <v>5278</v>
      </c>
      <c r="D1398" s="1641"/>
      <c r="E1398" s="1642"/>
      <c r="F1398" s="1653"/>
      <c r="G1398" s="1692"/>
      <c r="H1398" s="1653"/>
      <c r="I1398" s="1692"/>
      <c r="J1398" s="1652">
        <v>13</v>
      </c>
      <c r="K1398" s="1706" t="s">
        <v>3325</v>
      </c>
      <c r="L1398" s="646"/>
      <c r="M1398" s="646"/>
      <c r="N1398" s="1652"/>
      <c r="O1398" s="1693"/>
      <c r="P1398" s="1645"/>
    </row>
    <row r="1399" spans="1:16" ht="15" x14ac:dyDescent="0.25">
      <c r="A1399" s="611">
        <v>5</v>
      </c>
      <c r="C1399" s="1640" t="s">
        <v>5279</v>
      </c>
      <c r="D1399" s="1641"/>
      <c r="E1399" s="1642"/>
      <c r="F1399" s="1653"/>
      <c r="G1399" s="1692"/>
      <c r="H1399" s="1653"/>
      <c r="I1399" s="1692"/>
      <c r="J1399" s="1653"/>
      <c r="K1399" s="1707"/>
      <c r="L1399" s="642" t="s">
        <v>3323</v>
      </c>
      <c r="M1399" s="642" t="s">
        <v>3323</v>
      </c>
      <c r="N1399" s="1654" t="s">
        <v>3327</v>
      </c>
      <c r="O1399" s="1691" t="s">
        <v>3328</v>
      </c>
      <c r="P1399" s="1643" t="s">
        <v>7722</v>
      </c>
    </row>
    <row r="1400" spans="1:16" ht="15" x14ac:dyDescent="0.25">
      <c r="A1400" s="611">
        <v>4</v>
      </c>
      <c r="C1400" s="1640" t="s">
        <v>5280</v>
      </c>
      <c r="D1400" s="1641"/>
      <c r="E1400" s="1642"/>
      <c r="F1400" s="1653"/>
      <c r="G1400" s="1692"/>
      <c r="H1400" s="1653"/>
      <c r="I1400" s="1692"/>
      <c r="J1400" s="1652">
        <v>14</v>
      </c>
      <c r="K1400" s="1706" t="s">
        <v>2313</v>
      </c>
      <c r="L1400" s="646"/>
      <c r="M1400" s="646"/>
      <c r="N1400" s="1652"/>
      <c r="O1400" s="1693"/>
      <c r="P1400" s="1645"/>
    </row>
    <row r="1401" spans="1:16" ht="15" x14ac:dyDescent="0.25">
      <c r="A1401" s="611">
        <v>5</v>
      </c>
      <c r="C1401" s="1640" t="s">
        <v>5281</v>
      </c>
      <c r="D1401" s="1641"/>
      <c r="E1401" s="1642"/>
      <c r="F1401" s="1653"/>
      <c r="G1401" s="1692"/>
      <c r="H1401" s="1653"/>
      <c r="I1401" s="1692"/>
      <c r="J1401" s="1653"/>
      <c r="K1401" s="1707"/>
      <c r="L1401" s="642" t="s">
        <v>3323</v>
      </c>
      <c r="M1401" s="642" t="s">
        <v>3323</v>
      </c>
      <c r="N1401" s="1654" t="s">
        <v>3327</v>
      </c>
      <c r="O1401" s="1691" t="s">
        <v>4550</v>
      </c>
      <c r="P1401" s="1643" t="s">
        <v>7722</v>
      </c>
    </row>
    <row r="1402" spans="1:16" ht="15" x14ac:dyDescent="0.25">
      <c r="A1402" s="611">
        <v>4</v>
      </c>
      <c r="C1402" s="1640" t="s">
        <v>5282</v>
      </c>
      <c r="D1402" s="1641"/>
      <c r="E1402" s="1642"/>
      <c r="F1402" s="1653"/>
      <c r="G1402" s="1692"/>
      <c r="H1402" s="1653"/>
      <c r="I1402" s="1692"/>
      <c r="J1402" s="1652">
        <v>15</v>
      </c>
      <c r="K1402" s="1706" t="s">
        <v>1787</v>
      </c>
      <c r="L1402" s="646"/>
      <c r="M1402" s="646"/>
      <c r="N1402" s="1652"/>
      <c r="O1402" s="1693"/>
      <c r="P1402" s="1645"/>
    </row>
    <row r="1403" spans="1:16" ht="15" x14ac:dyDescent="0.25">
      <c r="A1403" s="611">
        <v>5</v>
      </c>
      <c r="C1403" s="1640" t="s">
        <v>5283</v>
      </c>
      <c r="D1403" s="1641"/>
      <c r="E1403" s="1642"/>
      <c r="F1403" s="1653"/>
      <c r="G1403" s="1692"/>
      <c r="H1403" s="1653"/>
      <c r="I1403" s="1692"/>
      <c r="J1403" s="1653"/>
      <c r="K1403" s="1707"/>
      <c r="L1403" s="642" t="s">
        <v>3651</v>
      </c>
      <c r="M1403" s="642" t="s">
        <v>3378</v>
      </c>
      <c r="N1403" s="1654">
        <v>1</v>
      </c>
      <c r="O1403" s="1691" t="s">
        <v>3433</v>
      </c>
      <c r="P1403" s="1643" t="s">
        <v>7722</v>
      </c>
    </row>
    <row r="1404" spans="1:16" ht="15" x14ac:dyDescent="0.25">
      <c r="A1404" s="611">
        <v>4</v>
      </c>
      <c r="C1404" s="1640" t="s">
        <v>5284</v>
      </c>
      <c r="D1404" s="1641"/>
      <c r="E1404" s="1642"/>
      <c r="F1404" s="1653"/>
      <c r="G1404" s="1692"/>
      <c r="H1404" s="1653"/>
      <c r="I1404" s="1692"/>
      <c r="J1404" s="1653"/>
      <c r="K1404" s="1707"/>
      <c r="L1404" s="646" t="s">
        <v>3651</v>
      </c>
      <c r="M1404" s="646" t="s">
        <v>3378</v>
      </c>
      <c r="N1404" s="1652">
        <v>2</v>
      </c>
      <c r="O1404" s="1693" t="s">
        <v>4478</v>
      </c>
      <c r="P1404" s="1645" t="s">
        <v>7722</v>
      </c>
    </row>
    <row r="1405" spans="1:16" ht="15" x14ac:dyDescent="0.25">
      <c r="A1405" s="611">
        <v>5</v>
      </c>
      <c r="C1405" s="1640" t="s">
        <v>5285</v>
      </c>
      <c r="D1405" s="1641"/>
      <c r="E1405" s="1642"/>
      <c r="F1405" s="1653"/>
      <c r="G1405" s="1692"/>
      <c r="H1405" s="1653"/>
      <c r="I1405" s="1692"/>
      <c r="J1405" s="1652">
        <v>16</v>
      </c>
      <c r="K1405" s="1693" t="s">
        <v>4563</v>
      </c>
      <c r="L1405" s="646"/>
      <c r="M1405" s="646"/>
      <c r="N1405" s="1652"/>
      <c r="O1405" s="1693"/>
      <c r="P1405" s="1645"/>
    </row>
    <row r="1406" spans="1:16" ht="15" x14ac:dyDescent="0.25">
      <c r="A1406" s="611">
        <v>4</v>
      </c>
      <c r="C1406" s="1640" t="s">
        <v>5286</v>
      </c>
      <c r="D1406" s="1641"/>
      <c r="E1406" s="1642"/>
      <c r="F1406" s="1653"/>
      <c r="G1406" s="1692"/>
      <c r="H1406" s="1653"/>
      <c r="I1406" s="1692"/>
      <c r="J1406" s="1653"/>
      <c r="K1406" s="1692"/>
      <c r="L1406" s="642" t="s">
        <v>3323</v>
      </c>
      <c r="M1406" s="642" t="s">
        <v>3323</v>
      </c>
      <c r="N1406" s="1654" t="s">
        <v>3327</v>
      </c>
      <c r="O1406" s="1691" t="s">
        <v>4565</v>
      </c>
      <c r="P1406" s="1643" t="s">
        <v>7722</v>
      </c>
    </row>
    <row r="1407" spans="1:16" ht="15" x14ac:dyDescent="0.25">
      <c r="A1407" s="611">
        <v>5</v>
      </c>
      <c r="C1407" s="1640" t="s">
        <v>5287</v>
      </c>
      <c r="D1407" s="1641"/>
      <c r="E1407" s="1642"/>
      <c r="F1407" s="1653"/>
      <c r="G1407" s="1692"/>
      <c r="H1407" s="1653"/>
      <c r="I1407" s="1692"/>
      <c r="J1407" s="1652">
        <v>17</v>
      </c>
      <c r="K1407" s="1693" t="s">
        <v>4555</v>
      </c>
      <c r="L1407" s="646"/>
      <c r="M1407" s="646"/>
      <c r="N1407" s="1652"/>
      <c r="O1407" s="1693"/>
      <c r="P1407" s="1645"/>
    </row>
    <row r="1408" spans="1:16" ht="15" x14ac:dyDescent="0.25">
      <c r="A1408" s="611">
        <v>2</v>
      </c>
      <c r="C1408" s="1640" t="s">
        <v>5288</v>
      </c>
      <c r="D1408" s="1641"/>
      <c r="E1408" s="1642"/>
      <c r="F1408" s="1653"/>
      <c r="G1408" s="1692"/>
      <c r="H1408" s="1653"/>
      <c r="I1408" s="1692"/>
      <c r="J1408" s="1653"/>
      <c r="K1408" s="1692"/>
      <c r="L1408" s="642" t="s">
        <v>3323</v>
      </c>
      <c r="M1408" s="642" t="s">
        <v>3323</v>
      </c>
      <c r="N1408" s="1654" t="s">
        <v>3327</v>
      </c>
      <c r="O1408" s="1691" t="s">
        <v>4557</v>
      </c>
      <c r="P1408" s="1643" t="s">
        <v>7722</v>
      </c>
    </row>
    <row r="1409" spans="1:16" ht="15" x14ac:dyDescent="0.25">
      <c r="A1409" s="611">
        <v>3</v>
      </c>
      <c r="C1409" s="1640" t="s">
        <v>5289</v>
      </c>
      <c r="D1409" s="1641"/>
      <c r="E1409" s="1642"/>
      <c r="F1409" s="1653"/>
      <c r="G1409" s="1692"/>
      <c r="H1409" s="1653"/>
      <c r="I1409" s="1692"/>
      <c r="J1409" s="1652">
        <v>18</v>
      </c>
      <c r="K1409" s="1693" t="s">
        <v>4559</v>
      </c>
      <c r="L1409" s="646"/>
      <c r="M1409" s="646"/>
      <c r="N1409" s="1652"/>
      <c r="O1409" s="1693"/>
      <c r="P1409" s="1645"/>
    </row>
    <row r="1410" spans="1:16" ht="15" x14ac:dyDescent="0.25">
      <c r="A1410" s="611">
        <v>4</v>
      </c>
      <c r="C1410" s="1640" t="s">
        <v>5290</v>
      </c>
      <c r="D1410" s="1641"/>
      <c r="E1410" s="1642"/>
      <c r="F1410" s="1653"/>
      <c r="G1410" s="1692"/>
      <c r="H1410" s="1653"/>
      <c r="I1410" s="1692"/>
      <c r="J1410" s="1653"/>
      <c r="K1410" s="1692"/>
      <c r="L1410" s="642" t="s">
        <v>3323</v>
      </c>
      <c r="M1410" s="642" t="s">
        <v>3323</v>
      </c>
      <c r="N1410" s="1654" t="s">
        <v>3327</v>
      </c>
      <c r="O1410" s="1691" t="s">
        <v>4561</v>
      </c>
      <c r="P1410" s="1643" t="s">
        <v>7722</v>
      </c>
    </row>
    <row r="1411" spans="1:16" ht="15" x14ac:dyDescent="0.25">
      <c r="A1411" s="611">
        <v>4</v>
      </c>
      <c r="C1411" s="1640" t="s">
        <v>5291</v>
      </c>
      <c r="D1411" s="1641"/>
      <c r="E1411" s="1642"/>
      <c r="F1411" s="1653"/>
      <c r="G1411" s="1692"/>
      <c r="H1411" s="1653"/>
      <c r="I1411" s="1692"/>
      <c r="J1411" s="1652">
        <v>19</v>
      </c>
      <c r="K1411" s="1706" t="s">
        <v>4916</v>
      </c>
      <c r="L1411" s="646"/>
      <c r="M1411" s="646"/>
      <c r="N1411" s="1652"/>
      <c r="O1411" s="1693"/>
      <c r="P1411" s="1645"/>
    </row>
    <row r="1412" spans="1:16" ht="15" x14ac:dyDescent="0.25">
      <c r="A1412" s="611">
        <v>4</v>
      </c>
      <c r="C1412" s="1640" t="s">
        <v>5292</v>
      </c>
      <c r="D1412" s="1641"/>
      <c r="E1412" s="1642"/>
      <c r="F1412" s="1653"/>
      <c r="G1412" s="1692"/>
      <c r="H1412" s="1653"/>
      <c r="I1412" s="1692"/>
      <c r="J1412" s="1653"/>
      <c r="K1412" s="1707"/>
      <c r="L1412" s="642" t="s">
        <v>3323</v>
      </c>
      <c r="M1412" s="642" t="s">
        <v>3323</v>
      </c>
      <c r="N1412" s="1654" t="s">
        <v>3327</v>
      </c>
      <c r="O1412" s="1691" t="s">
        <v>4918</v>
      </c>
      <c r="P1412" s="1643" t="s">
        <v>7722</v>
      </c>
    </row>
    <row r="1413" spans="1:16" ht="15" x14ac:dyDescent="0.25">
      <c r="A1413" s="611">
        <v>5</v>
      </c>
      <c r="C1413" s="1640" t="s">
        <v>5293</v>
      </c>
      <c r="D1413" s="1641"/>
      <c r="E1413" s="1642"/>
      <c r="F1413" s="1653"/>
      <c r="G1413" s="1692"/>
      <c r="H1413" s="1653"/>
      <c r="I1413" s="1692"/>
      <c r="J1413" s="1652">
        <v>20</v>
      </c>
      <c r="K1413" s="1706" t="s">
        <v>2395</v>
      </c>
      <c r="L1413" s="646"/>
      <c r="M1413" s="646"/>
      <c r="N1413" s="1652"/>
      <c r="O1413" s="1693"/>
      <c r="P1413" s="1645"/>
    </row>
    <row r="1414" spans="1:16" ht="15" x14ac:dyDescent="0.25">
      <c r="A1414" s="611">
        <v>4</v>
      </c>
      <c r="C1414" s="1640" t="s">
        <v>5294</v>
      </c>
      <c r="D1414" s="1641"/>
      <c r="E1414" s="1642"/>
      <c r="F1414" s="1653"/>
      <c r="G1414" s="1692"/>
      <c r="H1414" s="1653"/>
      <c r="I1414" s="1692"/>
      <c r="J1414" s="1653"/>
      <c r="K1414" s="1707"/>
      <c r="L1414" s="642" t="s">
        <v>3323</v>
      </c>
      <c r="M1414" s="642" t="s">
        <v>3323</v>
      </c>
      <c r="N1414" s="1654">
        <v>1</v>
      </c>
      <c r="O1414" s="1691" t="s">
        <v>5181</v>
      </c>
      <c r="P1414" s="1643" t="s">
        <v>7722</v>
      </c>
    </row>
    <row r="1415" spans="1:16" ht="15" x14ac:dyDescent="0.25">
      <c r="A1415" s="611">
        <v>5</v>
      </c>
      <c r="C1415" s="1640" t="s">
        <v>5295</v>
      </c>
      <c r="D1415" s="1641"/>
      <c r="E1415" s="1642"/>
      <c r="F1415" s="1653"/>
      <c r="G1415" s="1692"/>
      <c r="H1415" s="1653"/>
      <c r="I1415" s="1692"/>
      <c r="J1415" s="1653"/>
      <c r="K1415" s="1692"/>
      <c r="L1415" s="646" t="s">
        <v>3323</v>
      </c>
      <c r="M1415" s="646" t="s">
        <v>3323</v>
      </c>
      <c r="N1415" s="1652">
        <v>2</v>
      </c>
      <c r="O1415" s="1693" t="s">
        <v>5183</v>
      </c>
      <c r="P1415" s="1645" t="s">
        <v>7722</v>
      </c>
    </row>
    <row r="1416" spans="1:16" ht="15" x14ac:dyDescent="0.25">
      <c r="A1416" s="611">
        <v>4</v>
      </c>
      <c r="C1416" s="1640" t="s">
        <v>5296</v>
      </c>
      <c r="D1416" s="1641"/>
      <c r="E1416" s="1642"/>
      <c r="F1416" s="1653"/>
      <c r="G1416" s="1692"/>
      <c r="H1416" s="1652">
        <v>2</v>
      </c>
      <c r="I1416" s="1693" t="s">
        <v>2429</v>
      </c>
      <c r="J1416" s="1652"/>
      <c r="K1416" s="1693"/>
      <c r="L1416" s="646"/>
      <c r="M1416" s="646"/>
      <c r="N1416" s="1652"/>
      <c r="O1416" s="1693"/>
      <c r="P1416" s="1645"/>
    </row>
    <row r="1417" spans="1:16" ht="15" x14ac:dyDescent="0.25">
      <c r="A1417" s="611">
        <v>4</v>
      </c>
      <c r="C1417" s="1640" t="s">
        <v>5297</v>
      </c>
      <c r="D1417" s="1641"/>
      <c r="E1417" s="1642"/>
      <c r="F1417" s="1653"/>
      <c r="G1417" s="1692"/>
      <c r="H1417" s="1653"/>
      <c r="I1417" s="1692"/>
      <c r="J1417" s="1654">
        <v>1</v>
      </c>
      <c r="K1417" s="1691" t="s">
        <v>2432</v>
      </c>
      <c r="L1417" s="642" t="s">
        <v>3323</v>
      </c>
      <c r="M1417" s="642" t="s">
        <v>3323</v>
      </c>
      <c r="N1417" s="1654"/>
      <c r="O1417" s="1691"/>
      <c r="P1417" s="1643" t="s">
        <v>7722</v>
      </c>
    </row>
    <row r="1418" spans="1:16" ht="15" x14ac:dyDescent="0.25">
      <c r="A1418" s="611">
        <v>4</v>
      </c>
      <c r="C1418" s="1640" t="s">
        <v>5298</v>
      </c>
      <c r="D1418" s="1641"/>
      <c r="E1418" s="1642"/>
      <c r="F1418" s="1653"/>
      <c r="G1418" s="1692"/>
      <c r="H1418" s="1653"/>
      <c r="I1418" s="1692"/>
      <c r="J1418" s="1652">
        <v>2</v>
      </c>
      <c r="K1418" s="1693" t="s">
        <v>2433</v>
      </c>
      <c r="L1418" s="646" t="s">
        <v>3323</v>
      </c>
      <c r="M1418" s="646" t="s">
        <v>3323</v>
      </c>
      <c r="N1418" s="1652"/>
      <c r="O1418" s="1693"/>
      <c r="P1418" s="1645" t="s">
        <v>7722</v>
      </c>
    </row>
    <row r="1419" spans="1:16" ht="15" x14ac:dyDescent="0.25">
      <c r="A1419" s="611">
        <v>4</v>
      </c>
      <c r="C1419" s="1640" t="s">
        <v>5299</v>
      </c>
      <c r="D1419" s="1641"/>
      <c r="E1419" s="1642"/>
      <c r="F1419" s="1653"/>
      <c r="G1419" s="1692"/>
      <c r="H1419" s="1653"/>
      <c r="I1419" s="1692"/>
      <c r="J1419" s="1652">
        <v>3</v>
      </c>
      <c r="K1419" s="1693" t="s">
        <v>2434</v>
      </c>
      <c r="L1419" s="646"/>
      <c r="M1419" s="646"/>
      <c r="N1419" s="1652"/>
      <c r="O1419" s="1693"/>
      <c r="P1419" s="1645"/>
    </row>
    <row r="1420" spans="1:16" ht="15" x14ac:dyDescent="0.25">
      <c r="A1420" s="611">
        <v>4</v>
      </c>
      <c r="C1420" s="1640" t="s">
        <v>5300</v>
      </c>
      <c r="D1420" s="1641"/>
      <c r="E1420" s="1642"/>
      <c r="F1420" s="1653"/>
      <c r="G1420" s="1692"/>
      <c r="H1420" s="1653"/>
      <c r="I1420" s="1692"/>
      <c r="J1420" s="1653"/>
      <c r="K1420" s="1692"/>
      <c r="L1420" s="642" t="s">
        <v>3323</v>
      </c>
      <c r="M1420" s="642" t="s">
        <v>3323</v>
      </c>
      <c r="N1420" s="1654">
        <v>1</v>
      </c>
      <c r="O1420" s="1691" t="s">
        <v>5301</v>
      </c>
      <c r="P1420" s="1643" t="s">
        <v>7722</v>
      </c>
    </row>
    <row r="1421" spans="1:16" ht="15" x14ac:dyDescent="0.25">
      <c r="A1421" s="611">
        <v>4</v>
      </c>
      <c r="C1421" s="1640" t="s">
        <v>5302</v>
      </c>
      <c r="D1421" s="1641"/>
      <c r="E1421" s="1642"/>
      <c r="F1421" s="1653"/>
      <c r="G1421" s="1692"/>
      <c r="H1421" s="1653"/>
      <c r="I1421" s="1692"/>
      <c r="J1421" s="1653"/>
      <c r="K1421" s="1692"/>
      <c r="L1421" s="646" t="s">
        <v>3323</v>
      </c>
      <c r="M1421" s="646" t="s">
        <v>3323</v>
      </c>
      <c r="N1421" s="1652">
        <v>2</v>
      </c>
      <c r="O1421" s="1693" t="s">
        <v>5303</v>
      </c>
      <c r="P1421" s="1645" t="s">
        <v>7722</v>
      </c>
    </row>
    <row r="1422" spans="1:16" ht="15" x14ac:dyDescent="0.25">
      <c r="A1422" s="611">
        <v>4</v>
      </c>
      <c r="C1422" s="1640" t="s">
        <v>554</v>
      </c>
      <c r="D1422" s="1641"/>
      <c r="E1422" s="1642"/>
      <c r="F1422" s="1653"/>
      <c r="G1422" s="1692"/>
      <c r="H1422" s="1653"/>
      <c r="I1422" s="1692"/>
      <c r="J1422" s="1653"/>
      <c r="K1422" s="1692"/>
      <c r="L1422" s="646" t="s">
        <v>3323</v>
      </c>
      <c r="M1422" s="646" t="s">
        <v>3323</v>
      </c>
      <c r="N1422" s="1652">
        <v>3</v>
      </c>
      <c r="O1422" s="1693" t="s">
        <v>5304</v>
      </c>
      <c r="P1422" s="1645" t="s">
        <v>7722</v>
      </c>
    </row>
    <row r="1423" spans="1:16" ht="15" x14ac:dyDescent="0.25">
      <c r="A1423" s="611">
        <v>5</v>
      </c>
      <c r="C1423" s="1640" t="s">
        <v>5305</v>
      </c>
      <c r="D1423" s="1641"/>
      <c r="E1423" s="1642"/>
      <c r="F1423" s="1653"/>
      <c r="G1423" s="1692"/>
      <c r="H1423" s="1653"/>
      <c r="I1423" s="1692"/>
      <c r="J1423" s="1653"/>
      <c r="K1423" s="1692"/>
      <c r="L1423" s="646" t="s">
        <v>3323</v>
      </c>
      <c r="M1423" s="646" t="s">
        <v>3323</v>
      </c>
      <c r="N1423" s="1652">
        <v>4</v>
      </c>
      <c r="O1423" s="1693" t="s">
        <v>5306</v>
      </c>
      <c r="P1423" s="1645" t="s">
        <v>7722</v>
      </c>
    </row>
    <row r="1424" spans="1:16" ht="15" x14ac:dyDescent="0.25">
      <c r="A1424" s="611">
        <v>5</v>
      </c>
      <c r="C1424" s="1640" t="s">
        <v>5307</v>
      </c>
      <c r="D1424" s="1641"/>
      <c r="E1424" s="1642"/>
      <c r="F1424" s="1653"/>
      <c r="G1424" s="1692"/>
      <c r="H1424" s="1653"/>
      <c r="I1424" s="1692"/>
      <c r="J1424" s="1653"/>
      <c r="K1424" s="1692"/>
      <c r="L1424" s="646" t="s">
        <v>3323</v>
      </c>
      <c r="M1424" s="646" t="s">
        <v>3323</v>
      </c>
      <c r="N1424" s="1652">
        <v>5</v>
      </c>
      <c r="O1424" s="1693" t="s">
        <v>5308</v>
      </c>
      <c r="P1424" s="1645" t="s">
        <v>7722</v>
      </c>
    </row>
    <row r="1425" spans="1:16" ht="15" x14ac:dyDescent="0.25">
      <c r="A1425" s="611">
        <v>5</v>
      </c>
      <c r="C1425" s="1640" t="s">
        <v>5309</v>
      </c>
      <c r="D1425" s="1641"/>
      <c r="E1425" s="1642"/>
      <c r="F1425" s="1653"/>
      <c r="G1425" s="1692"/>
      <c r="H1425" s="1653"/>
      <c r="I1425" s="1692"/>
      <c r="J1425" s="1652">
        <v>4</v>
      </c>
      <c r="K1425" s="1693" t="s">
        <v>2435</v>
      </c>
      <c r="L1425" s="646" t="s">
        <v>3323</v>
      </c>
      <c r="M1425" s="646" t="s">
        <v>3323</v>
      </c>
      <c r="N1425" s="1652"/>
      <c r="O1425" s="1693"/>
      <c r="P1425" s="1645" t="s">
        <v>7722</v>
      </c>
    </row>
    <row r="1426" spans="1:16" ht="15" x14ac:dyDescent="0.25">
      <c r="A1426" s="611">
        <v>5</v>
      </c>
      <c r="C1426" s="1640" t="s">
        <v>5310</v>
      </c>
      <c r="D1426" s="1641"/>
      <c r="E1426" s="1642"/>
      <c r="F1426" s="1653"/>
      <c r="G1426" s="1692"/>
      <c r="H1426" s="1653"/>
      <c r="I1426" s="1692"/>
      <c r="J1426" s="1652">
        <v>5</v>
      </c>
      <c r="K1426" s="1693" t="s">
        <v>2436</v>
      </c>
      <c r="L1426" s="646"/>
      <c r="M1426" s="646"/>
      <c r="N1426" s="1652"/>
      <c r="O1426" s="1693"/>
      <c r="P1426" s="1645"/>
    </row>
    <row r="1427" spans="1:16" ht="15" x14ac:dyDescent="0.25">
      <c r="A1427" s="611">
        <v>4</v>
      </c>
      <c r="C1427" s="1640" t="s">
        <v>5311</v>
      </c>
      <c r="D1427" s="1641"/>
      <c r="E1427" s="1642"/>
      <c r="F1427" s="1653"/>
      <c r="G1427" s="1692"/>
      <c r="H1427" s="1653"/>
      <c r="I1427" s="1692"/>
      <c r="J1427" s="1653"/>
      <c r="K1427" s="1692"/>
      <c r="L1427" s="642" t="s">
        <v>3323</v>
      </c>
      <c r="M1427" s="642" t="s">
        <v>3323</v>
      </c>
      <c r="N1427" s="1654">
        <v>1</v>
      </c>
      <c r="O1427" s="1691" t="s">
        <v>5312</v>
      </c>
      <c r="P1427" s="1643" t="s">
        <v>7722</v>
      </c>
    </row>
    <row r="1428" spans="1:16" ht="15" x14ac:dyDescent="0.25">
      <c r="A1428" s="611">
        <v>5</v>
      </c>
      <c r="C1428" s="1640" t="s">
        <v>5313</v>
      </c>
      <c r="D1428" s="1641"/>
      <c r="E1428" s="1642"/>
      <c r="F1428" s="1653"/>
      <c r="G1428" s="1692"/>
      <c r="H1428" s="1653"/>
      <c r="I1428" s="1692"/>
      <c r="J1428" s="1653"/>
      <c r="K1428" s="1692"/>
      <c r="L1428" s="646" t="s">
        <v>3323</v>
      </c>
      <c r="M1428" s="646" t="s">
        <v>3323</v>
      </c>
      <c r="N1428" s="1652">
        <v>2</v>
      </c>
      <c r="O1428" s="1693" t="s">
        <v>5312</v>
      </c>
      <c r="P1428" s="1645" t="s">
        <v>7722</v>
      </c>
    </row>
    <row r="1429" spans="1:16" ht="15" x14ac:dyDescent="0.25">
      <c r="A1429" s="611">
        <v>4</v>
      </c>
      <c r="C1429" s="1640" t="s">
        <v>5314</v>
      </c>
      <c r="D1429" s="1641"/>
      <c r="E1429" s="1642"/>
      <c r="F1429" s="1653"/>
      <c r="G1429" s="1692"/>
      <c r="H1429" s="1653"/>
      <c r="I1429" s="1692"/>
      <c r="J1429" s="1652">
        <v>6</v>
      </c>
      <c r="K1429" s="1693" t="s">
        <v>2437</v>
      </c>
      <c r="L1429" s="646" t="s">
        <v>3323</v>
      </c>
      <c r="M1429" s="646" t="s">
        <v>3323</v>
      </c>
      <c r="N1429" s="1652"/>
      <c r="O1429" s="1693"/>
      <c r="P1429" s="1645" t="s">
        <v>7722</v>
      </c>
    </row>
    <row r="1430" spans="1:16" ht="15" x14ac:dyDescent="0.25">
      <c r="A1430" s="611">
        <v>5</v>
      </c>
      <c r="C1430" s="1640" t="s">
        <v>5315</v>
      </c>
      <c r="D1430" s="1641"/>
      <c r="E1430" s="1642"/>
      <c r="F1430" s="1653"/>
      <c r="G1430" s="1692"/>
      <c r="H1430" s="1653"/>
      <c r="I1430" s="1692"/>
      <c r="J1430" s="1652">
        <v>7</v>
      </c>
      <c r="K1430" s="1693" t="s">
        <v>2442</v>
      </c>
      <c r="L1430" s="646" t="s">
        <v>3377</v>
      </c>
      <c r="M1430" s="646" t="s">
        <v>3378</v>
      </c>
      <c r="N1430" s="1652"/>
      <c r="O1430" s="1693"/>
      <c r="P1430" s="1645" t="s">
        <v>7722</v>
      </c>
    </row>
    <row r="1431" spans="1:16" ht="15" x14ac:dyDescent="0.25">
      <c r="A1431" s="611">
        <v>4</v>
      </c>
      <c r="C1431" s="1640" t="s">
        <v>5316</v>
      </c>
      <c r="D1431" s="1641"/>
      <c r="E1431" s="1642"/>
      <c r="F1431" s="1653"/>
      <c r="G1431" s="1692"/>
      <c r="H1431" s="1653"/>
      <c r="I1431" s="1692"/>
      <c r="J1431" s="1652">
        <v>8</v>
      </c>
      <c r="K1431" s="1693" t="s">
        <v>2406</v>
      </c>
      <c r="L1431" s="646"/>
      <c r="M1431" s="646"/>
      <c r="N1431" s="1652"/>
      <c r="O1431" s="1693"/>
      <c r="P1431" s="1645"/>
    </row>
    <row r="1432" spans="1:16" ht="15" x14ac:dyDescent="0.25">
      <c r="A1432" s="611">
        <v>5</v>
      </c>
      <c r="C1432" s="1640" t="s">
        <v>5317</v>
      </c>
      <c r="D1432" s="1641"/>
      <c r="E1432" s="1642"/>
      <c r="F1432" s="1653"/>
      <c r="G1432" s="1692"/>
      <c r="H1432" s="1653"/>
      <c r="I1432" s="1692"/>
      <c r="J1432" s="1653"/>
      <c r="K1432" s="1692"/>
      <c r="L1432" s="642" t="s">
        <v>3377</v>
      </c>
      <c r="M1432" s="642" t="s">
        <v>3378</v>
      </c>
      <c r="N1432" s="1654" t="s">
        <v>3327</v>
      </c>
      <c r="O1432" s="1691" t="s">
        <v>4890</v>
      </c>
      <c r="P1432" s="1643" t="s">
        <v>7722</v>
      </c>
    </row>
    <row r="1433" spans="1:16" ht="15" x14ac:dyDescent="0.25">
      <c r="A1433" s="611">
        <v>4</v>
      </c>
      <c r="C1433" s="1640" t="s">
        <v>5318</v>
      </c>
      <c r="D1433" s="1641"/>
      <c r="E1433" s="1642"/>
      <c r="F1433" s="1653"/>
      <c r="G1433" s="1692"/>
      <c r="H1433" s="1653"/>
      <c r="I1433" s="1692"/>
      <c r="J1433" s="1652">
        <v>9</v>
      </c>
      <c r="K1433" s="1693" t="s">
        <v>4895</v>
      </c>
      <c r="L1433" s="646" t="s">
        <v>3323</v>
      </c>
      <c r="M1433" s="646" t="s">
        <v>3323</v>
      </c>
      <c r="N1433" s="1652"/>
      <c r="O1433" s="1693"/>
      <c r="P1433" s="1645" t="s">
        <v>7722</v>
      </c>
    </row>
    <row r="1434" spans="1:16" ht="15" x14ac:dyDescent="0.25">
      <c r="A1434" s="611">
        <v>5</v>
      </c>
      <c r="C1434" s="1640" t="s">
        <v>5319</v>
      </c>
      <c r="D1434" s="1641"/>
      <c r="E1434" s="1642"/>
      <c r="F1434" s="1653"/>
      <c r="G1434" s="1692"/>
      <c r="H1434" s="1653"/>
      <c r="I1434" s="1692"/>
      <c r="J1434" s="1652">
        <v>10</v>
      </c>
      <c r="K1434" s="1693" t="s">
        <v>2243</v>
      </c>
      <c r="L1434" s="646" t="s">
        <v>3323</v>
      </c>
      <c r="M1434" s="646" t="s">
        <v>3323</v>
      </c>
      <c r="N1434" s="1652"/>
      <c r="O1434" s="1693"/>
      <c r="P1434" s="1645" t="s">
        <v>7722</v>
      </c>
    </row>
    <row r="1435" spans="1:16" ht="15" x14ac:dyDescent="0.25">
      <c r="A1435" s="611">
        <v>5</v>
      </c>
      <c r="C1435" s="1640" t="s">
        <v>5320</v>
      </c>
      <c r="D1435" s="1641"/>
      <c r="E1435" s="1642"/>
      <c r="F1435" s="1653"/>
      <c r="G1435" s="1692"/>
      <c r="H1435" s="1653"/>
      <c r="I1435" s="1692"/>
      <c r="J1435" s="1652">
        <v>11</v>
      </c>
      <c r="K1435" s="1693" t="s">
        <v>4898</v>
      </c>
      <c r="L1435" s="646" t="s">
        <v>3323</v>
      </c>
      <c r="M1435" s="646" t="s">
        <v>3323</v>
      </c>
      <c r="N1435" s="1652"/>
      <c r="O1435" s="1693"/>
      <c r="P1435" s="1645" t="s">
        <v>7722</v>
      </c>
    </row>
    <row r="1436" spans="1:16" ht="15" x14ac:dyDescent="0.25">
      <c r="A1436" s="611">
        <v>4</v>
      </c>
      <c r="C1436" s="1640" t="s">
        <v>5321</v>
      </c>
      <c r="D1436" s="1641"/>
      <c r="E1436" s="1642"/>
      <c r="F1436" s="1653"/>
      <c r="G1436" s="1692"/>
      <c r="H1436" s="1653"/>
      <c r="I1436" s="1692"/>
      <c r="J1436" s="1652">
        <v>12</v>
      </c>
      <c r="K1436" s="1693" t="s">
        <v>4900</v>
      </c>
      <c r="L1436" s="646" t="s">
        <v>3323</v>
      </c>
      <c r="M1436" s="646" t="s">
        <v>3323</v>
      </c>
      <c r="N1436" s="1652"/>
      <c r="O1436" s="1693"/>
      <c r="P1436" s="1645" t="s">
        <v>7722</v>
      </c>
    </row>
    <row r="1437" spans="1:16" ht="15" x14ac:dyDescent="0.25">
      <c r="A1437" s="611">
        <v>5</v>
      </c>
      <c r="C1437" s="1640" t="s">
        <v>5322</v>
      </c>
      <c r="D1437" s="1641"/>
      <c r="E1437" s="1642"/>
      <c r="F1437" s="1653"/>
      <c r="G1437" s="1692"/>
      <c r="H1437" s="1653"/>
      <c r="I1437" s="1692"/>
      <c r="J1437" s="1652">
        <v>13</v>
      </c>
      <c r="K1437" s="1693" t="s">
        <v>4902</v>
      </c>
      <c r="L1437" s="646" t="s">
        <v>3323</v>
      </c>
      <c r="M1437" s="646" t="s">
        <v>3323</v>
      </c>
      <c r="N1437" s="1652"/>
      <c r="O1437" s="1693"/>
      <c r="P1437" s="1645" t="s">
        <v>7722</v>
      </c>
    </row>
    <row r="1438" spans="1:16" ht="15" x14ac:dyDescent="0.25">
      <c r="A1438" s="611">
        <v>4</v>
      </c>
      <c r="C1438" s="1640" t="s">
        <v>5323</v>
      </c>
      <c r="D1438" s="1641"/>
      <c r="E1438" s="1642"/>
      <c r="F1438" s="1653"/>
      <c r="G1438" s="1692"/>
      <c r="H1438" s="1653"/>
      <c r="I1438" s="1692"/>
      <c r="J1438" s="1652">
        <v>14</v>
      </c>
      <c r="K1438" s="1693" t="s">
        <v>4904</v>
      </c>
      <c r="L1438" s="646" t="s">
        <v>3323</v>
      </c>
      <c r="M1438" s="646" t="s">
        <v>3323</v>
      </c>
      <c r="N1438" s="1652"/>
      <c r="O1438" s="1693"/>
      <c r="P1438" s="1645" t="s">
        <v>7722</v>
      </c>
    </row>
    <row r="1439" spans="1:16" ht="15" x14ac:dyDescent="0.25">
      <c r="A1439" s="611">
        <v>5</v>
      </c>
      <c r="C1439" s="1640" t="s">
        <v>5324</v>
      </c>
      <c r="D1439" s="1641"/>
      <c r="E1439" s="1642"/>
      <c r="F1439" s="1653"/>
      <c r="G1439" s="1692"/>
      <c r="H1439" s="1653"/>
      <c r="I1439" s="1692"/>
      <c r="J1439" s="1652">
        <v>15</v>
      </c>
      <c r="K1439" s="1706" t="s">
        <v>2313</v>
      </c>
      <c r="L1439" s="646"/>
      <c r="M1439" s="646"/>
      <c r="N1439" s="1652"/>
      <c r="O1439" s="1693"/>
      <c r="P1439" s="1645"/>
    </row>
    <row r="1440" spans="1:16" ht="15" x14ac:dyDescent="0.25">
      <c r="A1440" s="611">
        <v>4</v>
      </c>
      <c r="C1440" s="1640" t="s">
        <v>5325</v>
      </c>
      <c r="D1440" s="1641"/>
      <c r="E1440" s="1642"/>
      <c r="F1440" s="1653"/>
      <c r="G1440" s="1692"/>
      <c r="H1440" s="1653"/>
      <c r="I1440" s="1692"/>
      <c r="J1440" s="1653"/>
      <c r="K1440" s="1707"/>
      <c r="L1440" s="642" t="s">
        <v>3323</v>
      </c>
      <c r="M1440" s="642" t="s">
        <v>3323</v>
      </c>
      <c r="N1440" s="1654" t="s">
        <v>3327</v>
      </c>
      <c r="O1440" s="1691" t="s">
        <v>4550</v>
      </c>
      <c r="P1440" s="1643" t="s">
        <v>7722</v>
      </c>
    </row>
    <row r="1441" spans="1:16" ht="15" x14ac:dyDescent="0.25">
      <c r="A1441" s="611">
        <v>5</v>
      </c>
      <c r="C1441" s="1640" t="s">
        <v>5326</v>
      </c>
      <c r="D1441" s="1641"/>
      <c r="E1441" s="1642"/>
      <c r="F1441" s="1653"/>
      <c r="G1441" s="1692"/>
      <c r="H1441" s="1653"/>
      <c r="I1441" s="1692"/>
      <c r="J1441" s="1652">
        <v>16</v>
      </c>
      <c r="K1441" s="1693" t="s">
        <v>5111</v>
      </c>
      <c r="L1441" s="646"/>
      <c r="M1441" s="646"/>
      <c r="N1441" s="1652"/>
      <c r="O1441" s="1693"/>
      <c r="P1441" s="1645"/>
    </row>
    <row r="1442" spans="1:16" ht="15" x14ac:dyDescent="0.25">
      <c r="A1442" s="611">
        <v>4</v>
      </c>
      <c r="C1442" s="1640" t="s">
        <v>5327</v>
      </c>
      <c r="D1442" s="1641"/>
      <c r="E1442" s="1642"/>
      <c r="F1442" s="1653"/>
      <c r="G1442" s="1692"/>
      <c r="H1442" s="1653"/>
      <c r="I1442" s="1692"/>
      <c r="J1442" s="1653"/>
      <c r="K1442" s="1692"/>
      <c r="L1442" s="642" t="s">
        <v>3323</v>
      </c>
      <c r="M1442" s="642" t="s">
        <v>3323</v>
      </c>
      <c r="N1442" s="1654" t="s">
        <v>3327</v>
      </c>
      <c r="O1442" s="1691" t="s">
        <v>5113</v>
      </c>
      <c r="P1442" s="1643" t="s">
        <v>7722</v>
      </c>
    </row>
    <row r="1443" spans="1:16" ht="15" x14ac:dyDescent="0.25">
      <c r="A1443" s="611">
        <v>5</v>
      </c>
      <c r="C1443" s="1640" t="s">
        <v>5328</v>
      </c>
      <c r="D1443" s="1641"/>
      <c r="E1443" s="1642"/>
      <c r="F1443" s="1653"/>
      <c r="G1443" s="1692"/>
      <c r="H1443" s="1653"/>
      <c r="I1443" s="1692"/>
      <c r="J1443" s="1652">
        <v>17</v>
      </c>
      <c r="K1443" s="1693" t="s">
        <v>4563</v>
      </c>
      <c r="L1443" s="646"/>
      <c r="M1443" s="646"/>
      <c r="N1443" s="1652"/>
      <c r="O1443" s="1693"/>
      <c r="P1443" s="1645"/>
    </row>
    <row r="1444" spans="1:16" ht="15" x14ac:dyDescent="0.25">
      <c r="A1444" s="611">
        <v>4</v>
      </c>
      <c r="C1444" s="1640" t="s">
        <v>5329</v>
      </c>
      <c r="D1444" s="1641"/>
      <c r="E1444" s="1642"/>
      <c r="F1444" s="1653"/>
      <c r="G1444" s="1692"/>
      <c r="H1444" s="1653"/>
      <c r="I1444" s="1692"/>
      <c r="J1444" s="1653"/>
      <c r="K1444" s="1692"/>
      <c r="L1444" s="642" t="s">
        <v>3323</v>
      </c>
      <c r="M1444" s="642" t="s">
        <v>3323</v>
      </c>
      <c r="N1444" s="1654" t="s">
        <v>3327</v>
      </c>
      <c r="O1444" s="1691" t="s">
        <v>4565</v>
      </c>
      <c r="P1444" s="1643" t="s">
        <v>7722</v>
      </c>
    </row>
    <row r="1445" spans="1:16" ht="15" x14ac:dyDescent="0.25">
      <c r="A1445" s="611">
        <v>5</v>
      </c>
      <c r="C1445" s="1640" t="s">
        <v>5330</v>
      </c>
      <c r="D1445" s="1641"/>
      <c r="E1445" s="1642"/>
      <c r="F1445" s="1653"/>
      <c r="G1445" s="1692"/>
      <c r="H1445" s="1653"/>
      <c r="I1445" s="1692"/>
      <c r="J1445" s="1652">
        <v>18</v>
      </c>
      <c r="K1445" s="1706" t="s">
        <v>4916</v>
      </c>
      <c r="L1445" s="646"/>
      <c r="M1445" s="646"/>
      <c r="N1445" s="1652"/>
      <c r="O1445" s="1693"/>
      <c r="P1445" s="1645"/>
    </row>
    <row r="1446" spans="1:16" ht="15" x14ac:dyDescent="0.25">
      <c r="A1446" s="611">
        <v>5</v>
      </c>
      <c r="C1446" s="1640" t="s">
        <v>5331</v>
      </c>
      <c r="D1446" s="1641"/>
      <c r="E1446" s="1642"/>
      <c r="F1446" s="1653"/>
      <c r="G1446" s="1692"/>
      <c r="H1446" s="1653"/>
      <c r="I1446" s="1692"/>
      <c r="J1446" s="1653"/>
      <c r="K1446" s="1707"/>
      <c r="L1446" s="642" t="s">
        <v>3323</v>
      </c>
      <c r="M1446" s="642" t="s">
        <v>3323</v>
      </c>
      <c r="N1446" s="1654" t="s">
        <v>3327</v>
      </c>
      <c r="O1446" s="1691" t="s">
        <v>4918</v>
      </c>
      <c r="P1446" s="1643" t="s">
        <v>7722</v>
      </c>
    </row>
    <row r="1447" spans="1:16" ht="15" x14ac:dyDescent="0.25">
      <c r="A1447" s="611">
        <v>3</v>
      </c>
      <c r="C1447" s="1640" t="s">
        <v>5332</v>
      </c>
      <c r="D1447" s="1641"/>
      <c r="E1447" s="1642"/>
      <c r="F1447" s="1653"/>
      <c r="G1447" s="1692"/>
      <c r="H1447" s="1653"/>
      <c r="I1447" s="1692"/>
      <c r="J1447" s="1652">
        <v>19</v>
      </c>
      <c r="K1447" s="1706" t="s">
        <v>5333</v>
      </c>
      <c r="L1447" s="646" t="s">
        <v>3323</v>
      </c>
      <c r="M1447" s="646" t="s">
        <v>3323</v>
      </c>
      <c r="N1447" s="1652"/>
      <c r="O1447" s="1693"/>
      <c r="P1447" s="1645" t="s">
        <v>7722</v>
      </c>
    </row>
    <row r="1448" spans="1:16" ht="15" x14ac:dyDescent="0.25">
      <c r="A1448" s="611">
        <v>4</v>
      </c>
      <c r="C1448" s="1640" t="s">
        <v>5334</v>
      </c>
      <c r="D1448" s="1641"/>
      <c r="E1448" s="1642"/>
      <c r="F1448" s="1653"/>
      <c r="G1448" s="1692"/>
      <c r="H1448" s="1653"/>
      <c r="I1448" s="1692"/>
      <c r="J1448" s="1652">
        <v>20</v>
      </c>
      <c r="K1448" s="1693" t="s">
        <v>5335</v>
      </c>
      <c r="L1448" s="646" t="s">
        <v>3323</v>
      </c>
      <c r="M1448" s="646" t="s">
        <v>3323</v>
      </c>
      <c r="N1448" s="1652"/>
      <c r="O1448" s="1693"/>
      <c r="P1448" s="1645" t="s">
        <v>7722</v>
      </c>
    </row>
    <row r="1449" spans="1:16" ht="15" x14ac:dyDescent="0.25">
      <c r="A1449" s="611">
        <v>4</v>
      </c>
      <c r="C1449" s="1640" t="s">
        <v>5336</v>
      </c>
      <c r="D1449" s="1641"/>
      <c r="E1449" s="1642"/>
      <c r="F1449" s="1653"/>
      <c r="G1449" s="1692"/>
      <c r="H1449" s="1652">
        <v>3</v>
      </c>
      <c r="I1449" s="1693" t="s">
        <v>2444</v>
      </c>
      <c r="J1449" s="1652"/>
      <c r="K1449" s="1693"/>
      <c r="L1449" s="646"/>
      <c r="M1449" s="646"/>
      <c r="N1449" s="1652"/>
      <c r="O1449" s="1693"/>
      <c r="P1449" s="1645"/>
    </row>
    <row r="1450" spans="1:16" ht="15" x14ac:dyDescent="0.25">
      <c r="A1450" s="611">
        <v>4</v>
      </c>
      <c r="C1450" s="1640" t="s">
        <v>5337</v>
      </c>
      <c r="D1450" s="1641"/>
      <c r="E1450" s="1642"/>
      <c r="F1450" s="1653"/>
      <c r="G1450" s="1692"/>
      <c r="H1450" s="1653"/>
      <c r="I1450" s="1692"/>
      <c r="J1450" s="1654">
        <v>1</v>
      </c>
      <c r="K1450" s="1705" t="s">
        <v>5338</v>
      </c>
      <c r="L1450" s="642" t="s">
        <v>3323</v>
      </c>
      <c r="M1450" s="642" t="s">
        <v>3323</v>
      </c>
      <c r="N1450" s="1654"/>
      <c r="O1450" s="1691"/>
      <c r="P1450" s="1643" t="s">
        <v>7726</v>
      </c>
    </row>
    <row r="1451" spans="1:16" ht="15" x14ac:dyDescent="0.25">
      <c r="A1451" s="611">
        <v>5</v>
      </c>
      <c r="C1451" s="1640" t="s">
        <v>5339</v>
      </c>
      <c r="D1451" s="1641"/>
      <c r="E1451" s="1642"/>
      <c r="F1451" s="1653"/>
      <c r="G1451" s="1692"/>
      <c r="H1451" s="1653"/>
      <c r="I1451" s="1692"/>
      <c r="J1451" s="1652">
        <v>2</v>
      </c>
      <c r="K1451" s="1706" t="s">
        <v>2447</v>
      </c>
      <c r="L1451" s="646"/>
      <c r="M1451" s="646"/>
      <c r="N1451" s="1652"/>
      <c r="O1451" s="1693"/>
      <c r="P1451" s="1645"/>
    </row>
    <row r="1452" spans="1:16" ht="15" x14ac:dyDescent="0.25">
      <c r="A1452" s="611">
        <v>5</v>
      </c>
      <c r="C1452" s="1640" t="s">
        <v>5340</v>
      </c>
      <c r="D1452" s="1641"/>
      <c r="E1452" s="1642"/>
      <c r="F1452" s="1653"/>
      <c r="G1452" s="1692"/>
      <c r="H1452" s="1653"/>
      <c r="I1452" s="1692"/>
      <c r="J1452" s="1653"/>
      <c r="K1452" s="1707"/>
      <c r="L1452" s="642" t="s">
        <v>3377</v>
      </c>
      <c r="M1452" s="642" t="s">
        <v>3323</v>
      </c>
      <c r="N1452" s="1654">
        <v>1</v>
      </c>
      <c r="O1452" s="1691" t="s">
        <v>5341</v>
      </c>
      <c r="P1452" s="1643" t="s">
        <v>7726</v>
      </c>
    </row>
    <row r="1453" spans="1:16" ht="15" x14ac:dyDescent="0.25">
      <c r="A1453" s="611">
        <v>5</v>
      </c>
      <c r="C1453" s="1640" t="s">
        <v>5342</v>
      </c>
      <c r="D1453" s="1641"/>
      <c r="E1453" s="1642"/>
      <c r="F1453" s="1653"/>
      <c r="G1453" s="1692"/>
      <c r="H1453" s="1653"/>
      <c r="I1453" s="1692"/>
      <c r="J1453" s="1653"/>
      <c r="K1453" s="1707"/>
      <c r="L1453" s="646" t="s">
        <v>3323</v>
      </c>
      <c r="M1453" s="646" t="s">
        <v>3323</v>
      </c>
      <c r="N1453" s="1652">
        <v>2</v>
      </c>
      <c r="O1453" s="1693" t="s">
        <v>7996</v>
      </c>
      <c r="P1453" s="1645" t="s">
        <v>7726</v>
      </c>
    </row>
    <row r="1454" spans="1:16" ht="15" x14ac:dyDescent="0.25">
      <c r="A1454" s="611">
        <v>5</v>
      </c>
      <c r="C1454" s="1640" t="s">
        <v>5343</v>
      </c>
      <c r="D1454" s="1641"/>
      <c r="E1454" s="1642"/>
      <c r="F1454" s="1653"/>
      <c r="G1454" s="1692"/>
      <c r="H1454" s="1653"/>
      <c r="I1454" s="1692"/>
      <c r="J1454" s="1653"/>
      <c r="K1454" s="1707"/>
      <c r="L1454" s="646" t="s">
        <v>3377</v>
      </c>
      <c r="M1454" s="646" t="s">
        <v>3323</v>
      </c>
      <c r="N1454" s="1652">
        <v>3</v>
      </c>
      <c r="O1454" s="1693" t="s">
        <v>5344</v>
      </c>
      <c r="P1454" s="1645" t="s">
        <v>7726</v>
      </c>
    </row>
    <row r="1455" spans="1:16" ht="15" x14ac:dyDescent="0.25">
      <c r="A1455" s="611">
        <v>5</v>
      </c>
      <c r="C1455" s="1640" t="s">
        <v>5345</v>
      </c>
      <c r="D1455" s="1641"/>
      <c r="E1455" s="1642"/>
      <c r="F1455" s="1653"/>
      <c r="G1455" s="1692"/>
      <c r="H1455" s="1653"/>
      <c r="I1455" s="1692"/>
      <c r="J1455" s="1653"/>
      <c r="K1455" s="1707"/>
      <c r="L1455" s="646" t="s">
        <v>3377</v>
      </c>
      <c r="M1455" s="646" t="s">
        <v>3323</v>
      </c>
      <c r="N1455" s="1652">
        <v>4</v>
      </c>
      <c r="O1455" s="1693" t="s">
        <v>5346</v>
      </c>
      <c r="P1455" s="1645" t="s">
        <v>7726</v>
      </c>
    </row>
    <row r="1456" spans="1:16" ht="15" x14ac:dyDescent="0.25">
      <c r="A1456" s="611">
        <v>4</v>
      </c>
      <c r="C1456" s="1640" t="s">
        <v>7997</v>
      </c>
      <c r="D1456" s="1641"/>
      <c r="E1456" s="1642"/>
      <c r="F1456" s="1653"/>
      <c r="G1456" s="1692"/>
      <c r="H1456" s="1653"/>
      <c r="I1456" s="1692"/>
      <c r="J1456" s="1653"/>
      <c r="K1456" s="1707"/>
      <c r="L1456" s="646" t="s">
        <v>3323</v>
      </c>
      <c r="M1456" s="646" t="s">
        <v>3323</v>
      </c>
      <c r="N1456" s="1652">
        <v>5</v>
      </c>
      <c r="O1456" s="1708" t="s">
        <v>7998</v>
      </c>
      <c r="P1456" s="1645" t="s">
        <v>7726</v>
      </c>
    </row>
    <row r="1457" spans="1:16" ht="30" x14ac:dyDescent="0.25">
      <c r="A1457" s="611">
        <v>4</v>
      </c>
      <c r="C1457" s="1640" t="s">
        <v>7999</v>
      </c>
      <c r="D1457" s="1641"/>
      <c r="E1457" s="1642"/>
      <c r="F1457" s="1653"/>
      <c r="G1457" s="1692"/>
      <c r="H1457" s="1653"/>
      <c r="I1457" s="1692"/>
      <c r="J1457" s="1653"/>
      <c r="K1457" s="1707"/>
      <c r="L1457" s="646" t="s">
        <v>3323</v>
      </c>
      <c r="M1457" s="646" t="s">
        <v>3323</v>
      </c>
      <c r="N1457" s="1652">
        <v>6</v>
      </c>
      <c r="O1457" s="1708" t="s">
        <v>8000</v>
      </c>
      <c r="P1457" s="1645" t="s">
        <v>7726</v>
      </c>
    </row>
    <row r="1458" spans="1:16" ht="15" x14ac:dyDescent="0.25">
      <c r="A1458" s="611">
        <v>5</v>
      </c>
      <c r="C1458" s="1640" t="s">
        <v>8001</v>
      </c>
      <c r="D1458" s="1641"/>
      <c r="E1458" s="1642"/>
      <c r="F1458" s="1653"/>
      <c r="G1458" s="1692"/>
      <c r="H1458" s="1653"/>
      <c r="I1458" s="1692"/>
      <c r="J1458" s="1653"/>
      <c r="K1458" s="1707"/>
      <c r="L1458" s="646" t="s">
        <v>3323</v>
      </c>
      <c r="M1458" s="646" t="s">
        <v>3323</v>
      </c>
      <c r="N1458" s="1652">
        <v>7</v>
      </c>
      <c r="O1458" s="1708" t="s">
        <v>8002</v>
      </c>
      <c r="P1458" s="1645" t="s">
        <v>7726</v>
      </c>
    </row>
    <row r="1459" spans="1:16" ht="30" x14ac:dyDescent="0.25">
      <c r="A1459" s="611">
        <v>5</v>
      </c>
      <c r="C1459" s="1640" t="s">
        <v>8003</v>
      </c>
      <c r="D1459" s="1641"/>
      <c r="E1459" s="1642"/>
      <c r="F1459" s="1653"/>
      <c r="G1459" s="1692"/>
      <c r="H1459" s="1653"/>
      <c r="I1459" s="1692"/>
      <c r="J1459" s="1653"/>
      <c r="K1459" s="1707"/>
      <c r="L1459" s="646" t="s">
        <v>3377</v>
      </c>
      <c r="M1459" s="646" t="s">
        <v>6088</v>
      </c>
      <c r="N1459" s="1652">
        <v>8</v>
      </c>
      <c r="O1459" s="1708" t="s">
        <v>8004</v>
      </c>
      <c r="P1459" s="1645" t="s">
        <v>7726</v>
      </c>
    </row>
    <row r="1460" spans="1:16" ht="15" x14ac:dyDescent="0.25">
      <c r="A1460" s="611">
        <v>4</v>
      </c>
      <c r="C1460" s="1640" t="s">
        <v>8005</v>
      </c>
      <c r="D1460" s="1641"/>
      <c r="E1460" s="1642"/>
      <c r="F1460" s="1653"/>
      <c r="G1460" s="1692"/>
      <c r="H1460" s="1653"/>
      <c r="I1460" s="1692"/>
      <c r="J1460" s="1653"/>
      <c r="K1460" s="1707"/>
      <c r="L1460" s="646" t="s">
        <v>3377</v>
      </c>
      <c r="M1460" s="646" t="s">
        <v>6088</v>
      </c>
      <c r="N1460" s="1652">
        <v>9</v>
      </c>
      <c r="O1460" s="1708" t="s">
        <v>8006</v>
      </c>
      <c r="P1460" s="1645" t="s">
        <v>7726</v>
      </c>
    </row>
    <row r="1461" spans="1:16" ht="30" x14ac:dyDescent="0.25">
      <c r="A1461" s="611">
        <v>4</v>
      </c>
      <c r="C1461" s="1640" t="s">
        <v>8007</v>
      </c>
      <c r="D1461" s="1641"/>
      <c r="E1461" s="1642"/>
      <c r="F1461" s="1653"/>
      <c r="G1461" s="1692"/>
      <c r="H1461" s="1653"/>
      <c r="I1461" s="1692"/>
      <c r="J1461" s="1653"/>
      <c r="K1461" s="1707"/>
      <c r="L1461" s="646" t="s">
        <v>3377</v>
      </c>
      <c r="M1461" s="646" t="s">
        <v>6088</v>
      </c>
      <c r="N1461" s="1652">
        <v>10</v>
      </c>
      <c r="O1461" s="1708" t="s">
        <v>8008</v>
      </c>
      <c r="P1461" s="1645" t="s">
        <v>7726</v>
      </c>
    </row>
    <row r="1462" spans="1:16" ht="15" x14ac:dyDescent="0.25">
      <c r="A1462" s="611">
        <v>4</v>
      </c>
      <c r="C1462" s="1640" t="s">
        <v>5347</v>
      </c>
      <c r="D1462" s="1641"/>
      <c r="E1462" s="1642"/>
      <c r="F1462" s="1653"/>
      <c r="G1462" s="1692"/>
      <c r="H1462" s="1653"/>
      <c r="I1462" s="1692"/>
      <c r="J1462" s="1652">
        <v>3</v>
      </c>
      <c r="K1462" s="1706" t="s">
        <v>5111</v>
      </c>
      <c r="L1462" s="646"/>
      <c r="M1462" s="646"/>
      <c r="N1462" s="1652"/>
      <c r="O1462" s="1693"/>
      <c r="P1462" s="1645"/>
    </row>
    <row r="1463" spans="1:16" ht="15" x14ac:dyDescent="0.25">
      <c r="A1463" s="611">
        <v>5</v>
      </c>
      <c r="C1463" s="1640" t="s">
        <v>5348</v>
      </c>
      <c r="D1463" s="1641"/>
      <c r="E1463" s="1642"/>
      <c r="F1463" s="1653"/>
      <c r="G1463" s="1692"/>
      <c r="H1463" s="1653"/>
      <c r="I1463" s="1692"/>
      <c r="J1463" s="1653"/>
      <c r="K1463" s="1707"/>
      <c r="L1463" s="642" t="s">
        <v>3377</v>
      </c>
      <c r="M1463" s="642" t="s">
        <v>3323</v>
      </c>
      <c r="N1463" s="1654" t="s">
        <v>3327</v>
      </c>
      <c r="O1463" s="1691" t="s">
        <v>5113</v>
      </c>
      <c r="P1463" s="1643" t="s">
        <v>7726</v>
      </c>
    </row>
    <row r="1464" spans="1:16" ht="15" x14ac:dyDescent="0.25">
      <c r="A1464" s="611">
        <v>4</v>
      </c>
      <c r="C1464" s="1640" t="s">
        <v>5349</v>
      </c>
      <c r="D1464" s="1641"/>
      <c r="E1464" s="1642"/>
      <c r="F1464" s="1653"/>
      <c r="G1464" s="1692"/>
      <c r="H1464" s="1653"/>
      <c r="I1464" s="1692"/>
      <c r="J1464" s="1652">
        <v>4</v>
      </c>
      <c r="K1464" s="1706" t="s">
        <v>2406</v>
      </c>
      <c r="L1464" s="646"/>
      <c r="M1464" s="646"/>
      <c r="N1464" s="1652"/>
      <c r="O1464" s="1693"/>
      <c r="P1464" s="1645"/>
    </row>
    <row r="1465" spans="1:16" ht="15" x14ac:dyDescent="0.25">
      <c r="A1465" s="611">
        <v>4</v>
      </c>
      <c r="C1465" s="1640" t="s">
        <v>5350</v>
      </c>
      <c r="D1465" s="1641"/>
      <c r="E1465" s="1642"/>
      <c r="F1465" s="1653"/>
      <c r="G1465" s="1692"/>
      <c r="H1465" s="1653"/>
      <c r="I1465" s="1692"/>
      <c r="J1465" s="1653"/>
      <c r="K1465" s="1707"/>
      <c r="L1465" s="642" t="s">
        <v>3377</v>
      </c>
      <c r="M1465" s="642" t="s">
        <v>3378</v>
      </c>
      <c r="N1465" s="1654" t="s">
        <v>3327</v>
      </c>
      <c r="O1465" s="1691" t="s">
        <v>4890</v>
      </c>
      <c r="P1465" s="1643" t="s">
        <v>7726</v>
      </c>
    </row>
    <row r="1466" spans="1:16" ht="15" x14ac:dyDescent="0.25">
      <c r="A1466" s="611">
        <v>4</v>
      </c>
      <c r="C1466" s="1640" t="s">
        <v>5351</v>
      </c>
      <c r="D1466" s="1641"/>
      <c r="E1466" s="1642"/>
      <c r="F1466" s="1653"/>
      <c r="G1466" s="1692"/>
      <c r="H1466" s="1653"/>
      <c r="I1466" s="1692"/>
      <c r="J1466" s="1652">
        <v>5</v>
      </c>
      <c r="K1466" s="1693" t="s">
        <v>4895</v>
      </c>
      <c r="L1466" s="646" t="s">
        <v>3323</v>
      </c>
      <c r="M1466" s="646" t="s">
        <v>3323</v>
      </c>
      <c r="N1466" s="1652"/>
      <c r="O1466" s="1693"/>
      <c r="P1466" s="1645" t="s">
        <v>7726</v>
      </c>
    </row>
    <row r="1467" spans="1:16" ht="15" x14ac:dyDescent="0.25">
      <c r="A1467" s="611">
        <v>4</v>
      </c>
      <c r="C1467" s="1640" t="s">
        <v>5352</v>
      </c>
      <c r="D1467" s="1641"/>
      <c r="E1467" s="1642"/>
      <c r="F1467" s="1653"/>
      <c r="G1467" s="1692"/>
      <c r="H1467" s="1653"/>
      <c r="I1467" s="1692"/>
      <c r="J1467" s="1652">
        <v>6</v>
      </c>
      <c r="K1467" s="1693" t="s">
        <v>2243</v>
      </c>
      <c r="L1467" s="646" t="s">
        <v>3323</v>
      </c>
      <c r="M1467" s="646" t="s">
        <v>3323</v>
      </c>
      <c r="N1467" s="1652"/>
      <c r="O1467" s="1693"/>
      <c r="P1467" s="1645" t="s">
        <v>7726</v>
      </c>
    </row>
    <row r="1468" spans="1:16" ht="15" x14ac:dyDescent="0.25">
      <c r="A1468" s="611">
        <v>4</v>
      </c>
      <c r="C1468" s="1640" t="s">
        <v>5353</v>
      </c>
      <c r="D1468" s="1641"/>
      <c r="E1468" s="1642"/>
      <c r="F1468" s="1653"/>
      <c r="G1468" s="1692"/>
      <c r="H1468" s="1653"/>
      <c r="I1468" s="1692"/>
      <c r="J1468" s="1652">
        <v>7</v>
      </c>
      <c r="K1468" s="1693" t="s">
        <v>4898</v>
      </c>
      <c r="L1468" s="646" t="s">
        <v>3323</v>
      </c>
      <c r="M1468" s="646" t="s">
        <v>3323</v>
      </c>
      <c r="N1468" s="1652"/>
      <c r="O1468" s="1693"/>
      <c r="P1468" s="1645" t="s">
        <v>7726</v>
      </c>
    </row>
    <row r="1469" spans="1:16" ht="15" x14ac:dyDescent="0.25">
      <c r="A1469" s="611">
        <v>4</v>
      </c>
      <c r="C1469" s="1640" t="s">
        <v>5354</v>
      </c>
      <c r="D1469" s="1641"/>
      <c r="E1469" s="1642"/>
      <c r="F1469" s="1653"/>
      <c r="G1469" s="1692"/>
      <c r="H1469" s="1653"/>
      <c r="I1469" s="1692"/>
      <c r="J1469" s="1652">
        <v>8</v>
      </c>
      <c r="K1469" s="1693" t="s">
        <v>4900</v>
      </c>
      <c r="L1469" s="646" t="s">
        <v>3323</v>
      </c>
      <c r="M1469" s="646" t="s">
        <v>3323</v>
      </c>
      <c r="N1469" s="1652"/>
      <c r="O1469" s="1693"/>
      <c r="P1469" s="1645" t="s">
        <v>7726</v>
      </c>
    </row>
    <row r="1470" spans="1:16" ht="15" x14ac:dyDescent="0.25">
      <c r="A1470" s="611">
        <v>4</v>
      </c>
      <c r="C1470" s="1640" t="s">
        <v>5355</v>
      </c>
      <c r="D1470" s="1641"/>
      <c r="E1470" s="1642"/>
      <c r="F1470" s="1653"/>
      <c r="G1470" s="1692"/>
      <c r="H1470" s="1653"/>
      <c r="I1470" s="1692"/>
      <c r="J1470" s="1652">
        <v>9</v>
      </c>
      <c r="K1470" s="1693" t="s">
        <v>4902</v>
      </c>
      <c r="L1470" s="646" t="s">
        <v>3323</v>
      </c>
      <c r="M1470" s="646" t="s">
        <v>3323</v>
      </c>
      <c r="N1470" s="1652"/>
      <c r="O1470" s="1693"/>
      <c r="P1470" s="1645" t="s">
        <v>7726</v>
      </c>
    </row>
    <row r="1471" spans="1:16" ht="15" x14ac:dyDescent="0.25">
      <c r="A1471" s="611">
        <v>5</v>
      </c>
      <c r="C1471" s="1640" t="s">
        <v>5356</v>
      </c>
      <c r="D1471" s="1641"/>
      <c r="E1471" s="1642"/>
      <c r="F1471" s="1653"/>
      <c r="G1471" s="1692"/>
      <c r="H1471" s="1653"/>
      <c r="I1471" s="1692"/>
      <c r="J1471" s="1652">
        <v>10</v>
      </c>
      <c r="K1471" s="1693" t="s">
        <v>4904</v>
      </c>
      <c r="L1471" s="646" t="s">
        <v>3323</v>
      </c>
      <c r="M1471" s="646" t="s">
        <v>3323</v>
      </c>
      <c r="N1471" s="1652"/>
      <c r="O1471" s="1693"/>
      <c r="P1471" s="1645" t="s">
        <v>7726</v>
      </c>
    </row>
    <row r="1472" spans="1:16" ht="15" x14ac:dyDescent="0.25">
      <c r="A1472" s="611">
        <v>4</v>
      </c>
      <c r="C1472" s="1640" t="s">
        <v>5357</v>
      </c>
      <c r="D1472" s="1641"/>
      <c r="E1472" s="1642"/>
      <c r="F1472" s="1653"/>
      <c r="G1472" s="1692"/>
      <c r="H1472" s="1653"/>
      <c r="I1472" s="1692"/>
      <c r="J1472" s="1652">
        <v>11</v>
      </c>
      <c r="K1472" s="1693" t="s">
        <v>2313</v>
      </c>
      <c r="L1472" s="646"/>
      <c r="M1472" s="646"/>
      <c r="N1472" s="1652"/>
      <c r="O1472" s="1693"/>
      <c r="P1472" s="1645"/>
    </row>
    <row r="1473" spans="1:16" ht="15" x14ac:dyDescent="0.25">
      <c r="A1473" s="611">
        <v>5</v>
      </c>
      <c r="C1473" s="1640" t="s">
        <v>5358</v>
      </c>
      <c r="D1473" s="1641"/>
      <c r="E1473" s="1642"/>
      <c r="F1473" s="1653"/>
      <c r="G1473" s="1692"/>
      <c r="H1473" s="1653"/>
      <c r="I1473" s="1692"/>
      <c r="J1473" s="1653"/>
      <c r="K1473" s="1692"/>
      <c r="L1473" s="642" t="s">
        <v>3323</v>
      </c>
      <c r="M1473" s="642" t="s">
        <v>3323</v>
      </c>
      <c r="N1473" s="1654" t="s">
        <v>3327</v>
      </c>
      <c r="O1473" s="1691" t="s">
        <v>4550</v>
      </c>
      <c r="P1473" s="1643" t="s">
        <v>7726</v>
      </c>
    </row>
    <row r="1474" spans="1:16" ht="15" x14ac:dyDescent="0.25">
      <c r="A1474" s="611">
        <v>4</v>
      </c>
      <c r="C1474" s="1640" t="s">
        <v>5359</v>
      </c>
      <c r="D1474" s="1641"/>
      <c r="E1474" s="1642"/>
      <c r="F1474" s="1653"/>
      <c r="G1474" s="1692"/>
      <c r="H1474" s="1653"/>
      <c r="I1474" s="1692"/>
      <c r="J1474" s="1652">
        <v>12</v>
      </c>
      <c r="K1474" s="1693" t="s">
        <v>4563</v>
      </c>
      <c r="L1474" s="646"/>
      <c r="M1474" s="646"/>
      <c r="N1474" s="1652"/>
      <c r="O1474" s="1693"/>
      <c r="P1474" s="1645"/>
    </row>
    <row r="1475" spans="1:16" ht="15" x14ac:dyDescent="0.25">
      <c r="A1475" s="611">
        <v>5</v>
      </c>
      <c r="C1475" s="1640" t="s">
        <v>5360</v>
      </c>
      <c r="D1475" s="1641"/>
      <c r="E1475" s="1642"/>
      <c r="F1475" s="1653"/>
      <c r="G1475" s="1692"/>
      <c r="H1475" s="1653"/>
      <c r="I1475" s="1692"/>
      <c r="J1475" s="1653"/>
      <c r="K1475" s="1692"/>
      <c r="L1475" s="642" t="s">
        <v>3323</v>
      </c>
      <c r="M1475" s="642" t="s">
        <v>3323</v>
      </c>
      <c r="N1475" s="1654" t="s">
        <v>3327</v>
      </c>
      <c r="O1475" s="1691" t="s">
        <v>4565</v>
      </c>
      <c r="P1475" s="1643" t="s">
        <v>7726</v>
      </c>
    </row>
    <row r="1476" spans="1:16" ht="15" x14ac:dyDescent="0.25">
      <c r="A1476" s="611">
        <v>4</v>
      </c>
      <c r="C1476" s="1640" t="s">
        <v>5361</v>
      </c>
      <c r="D1476" s="1641"/>
      <c r="E1476" s="1642"/>
      <c r="F1476" s="1653"/>
      <c r="G1476" s="1692"/>
      <c r="H1476" s="1653"/>
      <c r="I1476" s="1692"/>
      <c r="J1476" s="1652">
        <v>13</v>
      </c>
      <c r="K1476" s="1693" t="s">
        <v>4916</v>
      </c>
      <c r="L1476" s="646"/>
      <c r="M1476" s="646"/>
      <c r="N1476" s="1652"/>
      <c r="O1476" s="1693"/>
      <c r="P1476" s="1645"/>
    </row>
    <row r="1477" spans="1:16" ht="15" x14ac:dyDescent="0.25">
      <c r="A1477" s="611">
        <v>5</v>
      </c>
      <c r="C1477" s="1640" t="s">
        <v>5362</v>
      </c>
      <c r="D1477" s="1641"/>
      <c r="E1477" s="1642"/>
      <c r="F1477" s="1653"/>
      <c r="G1477" s="1692"/>
      <c r="H1477" s="1653"/>
      <c r="I1477" s="1692"/>
      <c r="J1477" s="1653"/>
      <c r="K1477" s="1692"/>
      <c r="L1477" s="642" t="s">
        <v>3323</v>
      </c>
      <c r="M1477" s="642" t="s">
        <v>3323</v>
      </c>
      <c r="N1477" s="1654" t="s">
        <v>3327</v>
      </c>
      <c r="O1477" s="1691" t="s">
        <v>4918</v>
      </c>
      <c r="P1477" s="1643" t="s">
        <v>7726</v>
      </c>
    </row>
    <row r="1478" spans="1:16" ht="15" x14ac:dyDescent="0.25">
      <c r="A1478" s="611">
        <v>4</v>
      </c>
      <c r="C1478" s="1640" t="s">
        <v>5363</v>
      </c>
      <c r="D1478" s="1641"/>
      <c r="E1478" s="1642"/>
      <c r="F1478" s="1653"/>
      <c r="G1478" s="1692"/>
      <c r="H1478" s="1652">
        <v>4</v>
      </c>
      <c r="I1478" s="1693" t="s">
        <v>5364</v>
      </c>
      <c r="J1478" s="1652"/>
      <c r="K1478" s="1693"/>
      <c r="L1478" s="646"/>
      <c r="M1478" s="646"/>
      <c r="N1478" s="1652"/>
      <c r="O1478" s="1693"/>
      <c r="P1478" s="1645"/>
    </row>
    <row r="1479" spans="1:16" ht="15" x14ac:dyDescent="0.25">
      <c r="A1479" s="611">
        <v>4</v>
      </c>
      <c r="C1479" s="1640" t="s">
        <v>5365</v>
      </c>
      <c r="D1479" s="1641"/>
      <c r="E1479" s="1642"/>
      <c r="F1479" s="1653"/>
      <c r="G1479" s="1692"/>
      <c r="H1479" s="1653"/>
      <c r="I1479" s="1692"/>
      <c r="J1479" s="1654">
        <v>1</v>
      </c>
      <c r="K1479" s="1691" t="s">
        <v>5366</v>
      </c>
      <c r="L1479" s="642"/>
      <c r="M1479" s="642"/>
      <c r="N1479" s="1654"/>
      <c r="O1479" s="1691"/>
      <c r="P1479" s="1643"/>
    </row>
    <row r="1480" spans="1:16" ht="15" x14ac:dyDescent="0.25">
      <c r="A1480" s="611">
        <v>3</v>
      </c>
      <c r="C1480" s="1640" t="s">
        <v>5367</v>
      </c>
      <c r="D1480" s="1641"/>
      <c r="E1480" s="1642"/>
      <c r="F1480" s="1653"/>
      <c r="G1480" s="1692"/>
      <c r="H1480" s="1653"/>
      <c r="I1480" s="1692"/>
      <c r="J1480" s="1653"/>
      <c r="K1480" s="1692"/>
      <c r="L1480" s="642" t="s">
        <v>3323</v>
      </c>
      <c r="M1480" s="642" t="s">
        <v>3323</v>
      </c>
      <c r="N1480" s="1654">
        <v>1</v>
      </c>
      <c r="O1480" s="1705" t="s">
        <v>5368</v>
      </c>
      <c r="P1480" s="1650" t="s">
        <v>7726</v>
      </c>
    </row>
    <row r="1481" spans="1:16" ht="15" x14ac:dyDescent="0.25">
      <c r="A1481" s="611">
        <v>4</v>
      </c>
      <c r="C1481" s="1640" t="s">
        <v>5369</v>
      </c>
      <c r="D1481" s="1641"/>
      <c r="E1481" s="1642"/>
      <c r="F1481" s="1653"/>
      <c r="G1481" s="1692"/>
      <c r="H1481" s="1653"/>
      <c r="I1481" s="1692"/>
      <c r="J1481" s="1653"/>
      <c r="K1481" s="1692"/>
      <c r="L1481" s="646" t="s">
        <v>3323</v>
      </c>
      <c r="M1481" s="646" t="s">
        <v>3323</v>
      </c>
      <c r="N1481" s="1652">
        <v>2</v>
      </c>
      <c r="O1481" s="1706" t="s">
        <v>5370</v>
      </c>
      <c r="P1481" s="1651" t="s">
        <v>7726</v>
      </c>
    </row>
    <row r="1482" spans="1:16" ht="15" x14ac:dyDescent="0.25">
      <c r="A1482" s="611">
        <v>4</v>
      </c>
      <c r="C1482" s="1640" t="s">
        <v>5371</v>
      </c>
      <c r="D1482" s="1641"/>
      <c r="E1482" s="1644"/>
      <c r="F1482" s="1652">
        <v>8</v>
      </c>
      <c r="G1482" s="1693" t="s">
        <v>5372</v>
      </c>
      <c r="H1482" s="1652"/>
      <c r="I1482" s="1693"/>
      <c r="J1482" s="1652"/>
      <c r="K1482" s="1693"/>
      <c r="L1482" s="646"/>
      <c r="M1482" s="646"/>
      <c r="N1482" s="1652"/>
      <c r="O1482" s="1693"/>
      <c r="P1482" s="1645"/>
    </row>
    <row r="1483" spans="1:16" ht="15" x14ac:dyDescent="0.25">
      <c r="A1483" s="611">
        <v>5</v>
      </c>
      <c r="C1483" s="1640" t="s">
        <v>5373</v>
      </c>
      <c r="D1483" s="1641"/>
      <c r="E1483" s="1642"/>
      <c r="F1483" s="1653"/>
      <c r="G1483" s="1692"/>
      <c r="H1483" s="1654">
        <v>1</v>
      </c>
      <c r="I1483" s="1691" t="s">
        <v>2449</v>
      </c>
      <c r="J1483" s="1654"/>
      <c r="K1483" s="1691"/>
      <c r="L1483" s="642"/>
      <c r="M1483" s="642"/>
      <c r="N1483" s="1654"/>
      <c r="O1483" s="1691"/>
      <c r="P1483" s="1643"/>
    </row>
    <row r="1484" spans="1:16" ht="15" x14ac:dyDescent="0.25">
      <c r="A1484" s="611">
        <v>5</v>
      </c>
      <c r="C1484" s="1640" t="s">
        <v>5374</v>
      </c>
      <c r="D1484" s="1641"/>
      <c r="E1484" s="1642"/>
      <c r="F1484" s="1653"/>
      <c r="G1484" s="1692"/>
      <c r="H1484" s="1653"/>
      <c r="I1484" s="1692"/>
      <c r="J1484" s="1654">
        <v>1</v>
      </c>
      <c r="K1484" s="1691" t="s">
        <v>5375</v>
      </c>
      <c r="L1484" s="642" t="s">
        <v>3377</v>
      </c>
      <c r="M1484" s="642" t="s">
        <v>3323</v>
      </c>
      <c r="N1484" s="1654"/>
      <c r="O1484" s="1691"/>
      <c r="P1484" s="1643" t="s">
        <v>7723</v>
      </c>
    </row>
    <row r="1485" spans="1:16" ht="15" x14ac:dyDescent="0.25">
      <c r="A1485" s="611">
        <v>5</v>
      </c>
      <c r="C1485" s="1640" t="s">
        <v>5376</v>
      </c>
      <c r="D1485" s="1641"/>
      <c r="E1485" s="1642"/>
      <c r="F1485" s="1653"/>
      <c r="G1485" s="1692"/>
      <c r="H1485" s="1653"/>
      <c r="I1485" s="1692"/>
      <c r="J1485" s="1652">
        <v>2</v>
      </c>
      <c r="K1485" s="1693" t="s">
        <v>5377</v>
      </c>
      <c r="L1485" s="646" t="s">
        <v>3377</v>
      </c>
      <c r="M1485" s="646" t="s">
        <v>3323</v>
      </c>
      <c r="N1485" s="1652"/>
      <c r="O1485" s="1693"/>
      <c r="P1485" s="1645" t="s">
        <v>7723</v>
      </c>
    </row>
    <row r="1486" spans="1:16" ht="15" x14ac:dyDescent="0.25">
      <c r="A1486" s="611">
        <v>5</v>
      </c>
      <c r="C1486" s="1640" t="s">
        <v>5378</v>
      </c>
      <c r="D1486" s="1641"/>
      <c r="E1486" s="1642"/>
      <c r="F1486" s="1653"/>
      <c r="G1486" s="1692"/>
      <c r="H1486" s="1653"/>
      <c r="I1486" s="1692"/>
      <c r="J1486" s="1652">
        <v>3</v>
      </c>
      <c r="K1486" s="1693" t="s">
        <v>5379</v>
      </c>
      <c r="L1486" s="646" t="s">
        <v>3377</v>
      </c>
      <c r="M1486" s="646" t="s">
        <v>3323</v>
      </c>
      <c r="N1486" s="1652"/>
      <c r="O1486" s="1693"/>
      <c r="P1486" s="1645" t="s">
        <v>7723</v>
      </c>
    </row>
    <row r="1487" spans="1:16" ht="15" x14ac:dyDescent="0.25">
      <c r="A1487" s="611">
        <v>5</v>
      </c>
      <c r="C1487" s="1640" t="s">
        <v>5380</v>
      </c>
      <c r="D1487" s="1641"/>
      <c r="E1487" s="1642"/>
      <c r="F1487" s="1653"/>
      <c r="G1487" s="1692"/>
      <c r="H1487" s="1653"/>
      <c r="I1487" s="1692"/>
      <c r="J1487" s="1652">
        <v>4</v>
      </c>
      <c r="K1487" s="1706" t="s">
        <v>2757</v>
      </c>
      <c r="L1487" s="646"/>
      <c r="M1487" s="646"/>
      <c r="N1487" s="1652"/>
      <c r="O1487" s="1706"/>
      <c r="P1487" s="1651"/>
    </row>
    <row r="1488" spans="1:16" ht="15" x14ac:dyDescent="0.25">
      <c r="A1488" s="611">
        <v>5</v>
      </c>
      <c r="C1488" s="1640" t="s">
        <v>5381</v>
      </c>
      <c r="D1488" s="1641"/>
      <c r="E1488" s="1642"/>
      <c r="F1488" s="1653"/>
      <c r="G1488" s="1692"/>
      <c r="H1488" s="1653"/>
      <c r="I1488" s="1692"/>
      <c r="J1488" s="1653"/>
      <c r="K1488" s="1707"/>
      <c r="L1488" s="642" t="s">
        <v>3377</v>
      </c>
      <c r="M1488" s="642" t="s">
        <v>3323</v>
      </c>
      <c r="N1488" s="1654">
        <v>1</v>
      </c>
      <c r="O1488" s="1691" t="s">
        <v>5382</v>
      </c>
      <c r="P1488" s="1643" t="s">
        <v>7723</v>
      </c>
    </row>
    <row r="1489" spans="1:16" ht="15" x14ac:dyDescent="0.25">
      <c r="A1489" s="611">
        <v>5</v>
      </c>
      <c r="C1489" s="1640" t="s">
        <v>5383</v>
      </c>
      <c r="D1489" s="1641"/>
      <c r="E1489" s="1642"/>
      <c r="F1489" s="1653"/>
      <c r="G1489" s="1692"/>
      <c r="H1489" s="1653"/>
      <c r="I1489" s="1692"/>
      <c r="J1489" s="1653"/>
      <c r="K1489" s="1707"/>
      <c r="L1489" s="646" t="s">
        <v>3377</v>
      </c>
      <c r="M1489" s="646" t="s">
        <v>3323</v>
      </c>
      <c r="N1489" s="1652">
        <v>2</v>
      </c>
      <c r="O1489" s="1693" t="s">
        <v>5384</v>
      </c>
      <c r="P1489" s="1645" t="s">
        <v>7723</v>
      </c>
    </row>
    <row r="1490" spans="1:16" ht="15" x14ac:dyDescent="0.25">
      <c r="A1490" s="611">
        <v>5</v>
      </c>
      <c r="C1490" s="1640" t="s">
        <v>5385</v>
      </c>
      <c r="D1490" s="1641"/>
      <c r="E1490" s="1642"/>
      <c r="F1490" s="1653"/>
      <c r="G1490" s="1692"/>
      <c r="H1490" s="1653"/>
      <c r="I1490" s="1692"/>
      <c r="J1490" s="1653"/>
      <c r="K1490" s="1707"/>
      <c r="L1490" s="646" t="s">
        <v>3377</v>
      </c>
      <c r="M1490" s="646" t="s">
        <v>3323</v>
      </c>
      <c r="N1490" s="1652">
        <v>3</v>
      </c>
      <c r="O1490" s="1693" t="s">
        <v>5386</v>
      </c>
      <c r="P1490" s="1645" t="s">
        <v>7723</v>
      </c>
    </row>
    <row r="1491" spans="1:16" ht="15" x14ac:dyDescent="0.25">
      <c r="A1491" s="611">
        <v>5</v>
      </c>
      <c r="C1491" s="1640" t="s">
        <v>5387</v>
      </c>
      <c r="D1491" s="1641"/>
      <c r="E1491" s="1642"/>
      <c r="F1491" s="1653"/>
      <c r="G1491" s="1692"/>
      <c r="H1491" s="1653"/>
      <c r="I1491" s="1692"/>
      <c r="J1491" s="1653"/>
      <c r="K1491" s="1707"/>
      <c r="L1491" s="646" t="s">
        <v>3377</v>
      </c>
      <c r="M1491" s="646" t="s">
        <v>3323</v>
      </c>
      <c r="N1491" s="1652">
        <v>4</v>
      </c>
      <c r="O1491" s="1693" t="s">
        <v>5388</v>
      </c>
      <c r="P1491" s="1645" t="s">
        <v>7723</v>
      </c>
    </row>
    <row r="1492" spans="1:16" ht="15" x14ac:dyDescent="0.25">
      <c r="A1492" s="611">
        <v>5</v>
      </c>
      <c r="C1492" s="1640" t="s">
        <v>5389</v>
      </c>
      <c r="D1492" s="1641"/>
      <c r="E1492" s="1642"/>
      <c r="F1492" s="1653"/>
      <c r="G1492" s="1692"/>
      <c r="H1492" s="1653"/>
      <c r="I1492" s="1692"/>
      <c r="J1492" s="1653"/>
      <c r="K1492" s="1707"/>
      <c r="L1492" s="646" t="s">
        <v>3377</v>
      </c>
      <c r="M1492" s="646" t="s">
        <v>3323</v>
      </c>
      <c r="N1492" s="1652">
        <v>5</v>
      </c>
      <c r="O1492" s="1693" t="s">
        <v>5390</v>
      </c>
      <c r="P1492" s="1645" t="s">
        <v>7723</v>
      </c>
    </row>
    <row r="1493" spans="1:16" ht="15" x14ac:dyDescent="0.25">
      <c r="A1493" s="611">
        <v>4</v>
      </c>
      <c r="C1493" s="1640" t="s">
        <v>5391</v>
      </c>
      <c r="D1493" s="1641"/>
      <c r="E1493" s="1642"/>
      <c r="F1493" s="1653"/>
      <c r="G1493" s="1692"/>
      <c r="H1493" s="1653"/>
      <c r="I1493" s="1692"/>
      <c r="J1493" s="1653"/>
      <c r="K1493" s="1707"/>
      <c r="L1493" s="646" t="s">
        <v>3377</v>
      </c>
      <c r="M1493" s="646" t="s">
        <v>3323</v>
      </c>
      <c r="N1493" s="1652">
        <v>6</v>
      </c>
      <c r="O1493" s="1693" t="s">
        <v>5392</v>
      </c>
      <c r="P1493" s="1645" t="s">
        <v>7723</v>
      </c>
    </row>
    <row r="1494" spans="1:16" ht="15" x14ac:dyDescent="0.25">
      <c r="A1494" s="611">
        <v>5</v>
      </c>
      <c r="C1494" s="1640" t="s">
        <v>5393</v>
      </c>
      <c r="D1494" s="1641"/>
      <c r="E1494" s="1642"/>
      <c r="F1494" s="1653"/>
      <c r="G1494" s="1692"/>
      <c r="H1494" s="1653"/>
      <c r="I1494" s="1692"/>
      <c r="J1494" s="1653"/>
      <c r="K1494" s="1707"/>
      <c r="L1494" s="646" t="s">
        <v>3323</v>
      </c>
      <c r="M1494" s="646" t="s">
        <v>3323</v>
      </c>
      <c r="N1494" s="1652">
        <v>7</v>
      </c>
      <c r="O1494" s="1693" t="s">
        <v>5394</v>
      </c>
      <c r="P1494" s="1645" t="s">
        <v>7723</v>
      </c>
    </row>
    <row r="1495" spans="1:16" ht="15" x14ac:dyDescent="0.25">
      <c r="A1495" s="611">
        <v>4</v>
      </c>
      <c r="C1495" s="1640" t="s">
        <v>5395</v>
      </c>
      <c r="D1495" s="1641"/>
      <c r="E1495" s="1642"/>
      <c r="F1495" s="1653"/>
      <c r="G1495" s="1692"/>
      <c r="H1495" s="1653"/>
      <c r="I1495" s="1692"/>
      <c r="J1495" s="1653"/>
      <c r="K1495" s="1707"/>
      <c r="L1495" s="646" t="s">
        <v>3323</v>
      </c>
      <c r="M1495" s="646" t="s">
        <v>3323</v>
      </c>
      <c r="N1495" s="1652">
        <v>8</v>
      </c>
      <c r="O1495" s="1693" t="s">
        <v>8009</v>
      </c>
      <c r="P1495" s="1645" t="s">
        <v>7723</v>
      </c>
    </row>
    <row r="1496" spans="1:16" ht="15" x14ac:dyDescent="0.25">
      <c r="A1496" s="611">
        <v>5</v>
      </c>
      <c r="C1496" s="1640" t="s">
        <v>8010</v>
      </c>
      <c r="D1496" s="1641"/>
      <c r="E1496" s="1642"/>
      <c r="F1496" s="1653"/>
      <c r="G1496" s="1692"/>
      <c r="H1496" s="1653"/>
      <c r="I1496" s="1692"/>
      <c r="J1496" s="1653"/>
      <c r="K1496" s="1707"/>
      <c r="L1496" s="646" t="s">
        <v>3323</v>
      </c>
      <c r="M1496" s="646" t="s">
        <v>3323</v>
      </c>
      <c r="N1496" s="1652">
        <v>9</v>
      </c>
      <c r="O1496" s="1719" t="s">
        <v>8011</v>
      </c>
      <c r="P1496" s="1645" t="s">
        <v>7723</v>
      </c>
    </row>
    <row r="1497" spans="1:16" ht="15" x14ac:dyDescent="0.25">
      <c r="A1497" s="611">
        <v>4</v>
      </c>
      <c r="C1497" s="1640" t="s">
        <v>8012</v>
      </c>
      <c r="D1497" s="1641"/>
      <c r="E1497" s="1642"/>
      <c r="F1497" s="1653"/>
      <c r="G1497" s="1692"/>
      <c r="H1497" s="1653"/>
      <c r="I1497" s="1692"/>
      <c r="J1497" s="1653"/>
      <c r="K1497" s="1707"/>
      <c r="L1497" s="646" t="s">
        <v>3323</v>
      </c>
      <c r="M1497" s="646" t="s">
        <v>3323</v>
      </c>
      <c r="N1497" s="1652">
        <v>10</v>
      </c>
      <c r="O1497" s="1719" t="s">
        <v>8013</v>
      </c>
      <c r="P1497" s="1645" t="s">
        <v>7723</v>
      </c>
    </row>
    <row r="1498" spans="1:16" ht="15" x14ac:dyDescent="0.25">
      <c r="A1498" s="611">
        <v>4</v>
      </c>
      <c r="C1498" s="1640" t="s">
        <v>8014</v>
      </c>
      <c r="D1498" s="1641"/>
      <c r="E1498" s="1642"/>
      <c r="F1498" s="1653"/>
      <c r="G1498" s="1692"/>
      <c r="H1498" s="1653"/>
      <c r="I1498" s="1692"/>
      <c r="J1498" s="1653"/>
      <c r="K1498" s="1707"/>
      <c r="L1498" s="646" t="s">
        <v>3323</v>
      </c>
      <c r="M1498" s="646" t="s">
        <v>3323</v>
      </c>
      <c r="N1498" s="1652">
        <v>11</v>
      </c>
      <c r="O1498" s="1708" t="s">
        <v>8011</v>
      </c>
      <c r="P1498" s="1645" t="s">
        <v>7723</v>
      </c>
    </row>
    <row r="1499" spans="1:16" ht="15" x14ac:dyDescent="0.25">
      <c r="A1499" s="611">
        <v>4</v>
      </c>
      <c r="C1499" s="1640" t="s">
        <v>8015</v>
      </c>
      <c r="D1499" s="1641"/>
      <c r="E1499" s="1642"/>
      <c r="F1499" s="1653"/>
      <c r="G1499" s="1692"/>
      <c r="H1499" s="1653"/>
      <c r="I1499" s="1692"/>
      <c r="J1499" s="1653"/>
      <c r="K1499" s="1707"/>
      <c r="L1499" s="646" t="s">
        <v>3323</v>
      </c>
      <c r="M1499" s="646" t="s">
        <v>3323</v>
      </c>
      <c r="N1499" s="1652">
        <v>12</v>
      </c>
      <c r="O1499" s="1708" t="s">
        <v>8013</v>
      </c>
      <c r="P1499" s="1645" t="s">
        <v>7723</v>
      </c>
    </row>
    <row r="1500" spans="1:16" ht="15" x14ac:dyDescent="0.25">
      <c r="A1500" s="611">
        <v>4</v>
      </c>
      <c r="C1500" s="1640" t="s">
        <v>8016</v>
      </c>
      <c r="D1500" s="1641"/>
      <c r="E1500" s="1642"/>
      <c r="F1500" s="1653"/>
      <c r="G1500" s="1692"/>
      <c r="H1500" s="1653"/>
      <c r="I1500" s="1692"/>
      <c r="J1500" s="1653"/>
      <c r="K1500" s="1707"/>
      <c r="L1500" s="646" t="s">
        <v>3323</v>
      </c>
      <c r="M1500" s="646" t="s">
        <v>3323</v>
      </c>
      <c r="N1500" s="1652">
        <v>13</v>
      </c>
      <c r="O1500" s="1708" t="s">
        <v>8011</v>
      </c>
      <c r="P1500" s="1645" t="s">
        <v>7723</v>
      </c>
    </row>
    <row r="1501" spans="1:16" ht="15" x14ac:dyDescent="0.25">
      <c r="A1501" s="611">
        <v>4</v>
      </c>
      <c r="C1501" s="1640" t="s">
        <v>8017</v>
      </c>
      <c r="D1501" s="1641"/>
      <c r="E1501" s="1642"/>
      <c r="F1501" s="1653"/>
      <c r="G1501" s="1692"/>
      <c r="H1501" s="1653"/>
      <c r="I1501" s="1692"/>
      <c r="J1501" s="1653"/>
      <c r="K1501" s="1707"/>
      <c r="L1501" s="646" t="s">
        <v>3323</v>
      </c>
      <c r="M1501" s="646" t="s">
        <v>3323</v>
      </c>
      <c r="N1501" s="1652">
        <v>14</v>
      </c>
      <c r="O1501" s="1708" t="s">
        <v>8013</v>
      </c>
      <c r="P1501" s="1645" t="s">
        <v>7723</v>
      </c>
    </row>
    <row r="1502" spans="1:16" ht="30" x14ac:dyDescent="0.25">
      <c r="A1502" s="611">
        <v>4</v>
      </c>
      <c r="C1502" s="1640" t="s">
        <v>8018</v>
      </c>
      <c r="D1502" s="1641"/>
      <c r="E1502" s="1642"/>
      <c r="F1502" s="1653"/>
      <c r="G1502" s="1692"/>
      <c r="H1502" s="1653"/>
      <c r="I1502" s="1692"/>
      <c r="J1502" s="1653"/>
      <c r="K1502" s="1707"/>
      <c r="L1502" s="646" t="s">
        <v>3323</v>
      </c>
      <c r="M1502" s="646" t="s">
        <v>3323</v>
      </c>
      <c r="N1502" s="1652">
        <v>15</v>
      </c>
      <c r="O1502" s="1708" t="s">
        <v>8019</v>
      </c>
      <c r="P1502" s="1645" t="s">
        <v>7723</v>
      </c>
    </row>
    <row r="1503" spans="1:16" ht="30" x14ac:dyDescent="0.25">
      <c r="A1503" s="611">
        <v>4</v>
      </c>
      <c r="C1503" s="1640" t="s">
        <v>8020</v>
      </c>
      <c r="D1503" s="1641"/>
      <c r="E1503" s="1642"/>
      <c r="F1503" s="1653"/>
      <c r="G1503" s="1692"/>
      <c r="H1503" s="1653"/>
      <c r="I1503" s="1692"/>
      <c r="J1503" s="1653"/>
      <c r="K1503" s="1707"/>
      <c r="L1503" s="646" t="s">
        <v>3323</v>
      </c>
      <c r="M1503" s="646" t="s">
        <v>3323</v>
      </c>
      <c r="N1503" s="1652">
        <v>16</v>
      </c>
      <c r="O1503" s="1708" t="s">
        <v>8021</v>
      </c>
      <c r="P1503" s="1645" t="s">
        <v>7723</v>
      </c>
    </row>
    <row r="1504" spans="1:16" ht="15" x14ac:dyDescent="0.25">
      <c r="A1504" s="611">
        <v>5</v>
      </c>
      <c r="C1504" s="1640" t="s">
        <v>5396</v>
      </c>
      <c r="D1504" s="1641"/>
      <c r="E1504" s="1642"/>
      <c r="F1504" s="1653"/>
      <c r="G1504" s="1692"/>
      <c r="H1504" s="1653"/>
      <c r="I1504" s="1692"/>
      <c r="J1504" s="1652">
        <v>5</v>
      </c>
      <c r="K1504" s="1706" t="s">
        <v>2030</v>
      </c>
      <c r="L1504" s="646" t="s">
        <v>3323</v>
      </c>
      <c r="M1504" s="646" t="s">
        <v>3323</v>
      </c>
      <c r="N1504" s="1652"/>
      <c r="O1504" s="1706"/>
      <c r="P1504" s="1651" t="s">
        <v>7723</v>
      </c>
    </row>
    <row r="1505" spans="1:16" ht="15" x14ac:dyDescent="0.25">
      <c r="A1505" s="611">
        <v>4</v>
      </c>
      <c r="C1505" s="1640" t="s">
        <v>5397</v>
      </c>
      <c r="D1505" s="1641"/>
      <c r="E1505" s="1642"/>
      <c r="F1505" s="1653"/>
      <c r="G1505" s="1692"/>
      <c r="H1505" s="1653"/>
      <c r="I1505" s="1692"/>
      <c r="J1505" s="1652">
        <v>6</v>
      </c>
      <c r="K1505" s="1693" t="s">
        <v>5398</v>
      </c>
      <c r="L1505" s="646"/>
      <c r="M1505" s="646"/>
      <c r="N1505" s="1652"/>
      <c r="O1505" s="1693"/>
      <c r="P1505" s="1645"/>
    </row>
    <row r="1506" spans="1:16" ht="15" x14ac:dyDescent="0.25">
      <c r="A1506" s="611">
        <v>5</v>
      </c>
      <c r="C1506" s="1640" t="s">
        <v>5399</v>
      </c>
      <c r="D1506" s="1641"/>
      <c r="E1506" s="1642"/>
      <c r="F1506" s="1653"/>
      <c r="G1506" s="1692"/>
      <c r="H1506" s="1653"/>
      <c r="I1506" s="1692"/>
      <c r="J1506" s="1653"/>
      <c r="K1506" s="1692"/>
      <c r="L1506" s="642" t="s">
        <v>3378</v>
      </c>
      <c r="M1506" s="642" t="s">
        <v>3378</v>
      </c>
      <c r="N1506" s="1654">
        <v>1</v>
      </c>
      <c r="O1506" s="1705" t="s">
        <v>5400</v>
      </c>
      <c r="P1506" s="1643" t="s">
        <v>7723</v>
      </c>
    </row>
    <row r="1507" spans="1:16" ht="15" x14ac:dyDescent="0.25">
      <c r="A1507" s="611">
        <v>4</v>
      </c>
      <c r="C1507" s="1640" t="s">
        <v>5401</v>
      </c>
      <c r="D1507" s="1641"/>
      <c r="E1507" s="1642"/>
      <c r="F1507" s="1653"/>
      <c r="G1507" s="1692"/>
      <c r="H1507" s="1653"/>
      <c r="I1507" s="1692"/>
      <c r="J1507" s="1653"/>
      <c r="K1507" s="1692"/>
      <c r="L1507" s="646" t="s">
        <v>3378</v>
      </c>
      <c r="M1507" s="646" t="s">
        <v>3378</v>
      </c>
      <c r="N1507" s="1652">
        <v>2</v>
      </c>
      <c r="O1507" s="1706" t="s">
        <v>5402</v>
      </c>
      <c r="P1507" s="1645" t="s">
        <v>7723</v>
      </c>
    </row>
    <row r="1508" spans="1:16" ht="15" x14ac:dyDescent="0.25">
      <c r="A1508" s="611">
        <v>5</v>
      </c>
      <c r="C1508" s="1640" t="s">
        <v>5403</v>
      </c>
      <c r="D1508" s="1641"/>
      <c r="E1508" s="1642"/>
      <c r="F1508" s="1653"/>
      <c r="G1508" s="1692"/>
      <c r="H1508" s="1653"/>
      <c r="I1508" s="1692"/>
      <c r="J1508" s="1653"/>
      <c r="K1508" s="1692"/>
      <c r="L1508" s="646" t="s">
        <v>3378</v>
      </c>
      <c r="M1508" s="646" t="s">
        <v>3378</v>
      </c>
      <c r="N1508" s="1652">
        <v>3</v>
      </c>
      <c r="O1508" s="1706" t="s">
        <v>5404</v>
      </c>
      <c r="P1508" s="1645" t="s">
        <v>7723</v>
      </c>
    </row>
    <row r="1509" spans="1:16" ht="15" x14ac:dyDescent="0.25">
      <c r="A1509" s="611">
        <v>3</v>
      </c>
      <c r="C1509" s="1640" t="s">
        <v>5405</v>
      </c>
      <c r="D1509" s="1641"/>
      <c r="E1509" s="1642"/>
      <c r="F1509" s="1653"/>
      <c r="G1509" s="1692"/>
      <c r="H1509" s="1653"/>
      <c r="I1509" s="1692"/>
      <c r="J1509" s="1653"/>
      <c r="K1509" s="1692"/>
      <c r="L1509" s="646" t="s">
        <v>3378</v>
      </c>
      <c r="M1509" s="646" t="s">
        <v>3378</v>
      </c>
      <c r="N1509" s="1652">
        <v>4</v>
      </c>
      <c r="O1509" s="1706" t="s">
        <v>5406</v>
      </c>
      <c r="P1509" s="1645" t="s">
        <v>7723</v>
      </c>
    </row>
    <row r="1510" spans="1:16" ht="15" x14ac:dyDescent="0.25">
      <c r="A1510" s="611">
        <v>4</v>
      </c>
      <c r="C1510" s="1640" t="s">
        <v>5407</v>
      </c>
      <c r="D1510" s="1641"/>
      <c r="E1510" s="1642"/>
      <c r="F1510" s="1653"/>
      <c r="G1510" s="1692"/>
      <c r="H1510" s="1653"/>
      <c r="I1510" s="1692"/>
      <c r="J1510" s="1652">
        <v>7</v>
      </c>
      <c r="K1510" s="1706" t="s">
        <v>5408</v>
      </c>
      <c r="L1510" s="646" t="s">
        <v>3378</v>
      </c>
      <c r="M1510" s="646" t="s">
        <v>3378</v>
      </c>
      <c r="N1510" s="1652"/>
      <c r="O1510" s="1693"/>
      <c r="P1510" s="1645" t="s">
        <v>7723</v>
      </c>
    </row>
    <row r="1511" spans="1:16" ht="15" x14ac:dyDescent="0.25">
      <c r="A1511" s="611">
        <v>5</v>
      </c>
      <c r="C1511" s="1640" t="s">
        <v>5409</v>
      </c>
      <c r="D1511" s="1641"/>
      <c r="E1511" s="1642"/>
      <c r="F1511" s="1653"/>
      <c r="G1511" s="1692"/>
      <c r="H1511" s="1653"/>
      <c r="I1511" s="1692"/>
      <c r="J1511" s="1652">
        <v>8</v>
      </c>
      <c r="K1511" s="1693" t="s">
        <v>5410</v>
      </c>
      <c r="L1511" s="646" t="s">
        <v>3378</v>
      </c>
      <c r="M1511" s="646" t="s">
        <v>3378</v>
      </c>
      <c r="N1511" s="1652"/>
      <c r="O1511" s="1693"/>
      <c r="P1511" s="1645" t="s">
        <v>7723</v>
      </c>
    </row>
    <row r="1512" spans="1:16" ht="15" x14ac:dyDescent="0.25">
      <c r="A1512" s="611">
        <v>5</v>
      </c>
      <c r="C1512" s="1640" t="s">
        <v>5411</v>
      </c>
      <c r="D1512" s="1641"/>
      <c r="E1512" s="1642"/>
      <c r="F1512" s="1653"/>
      <c r="G1512" s="1692"/>
      <c r="H1512" s="1653"/>
      <c r="I1512" s="1692"/>
      <c r="J1512" s="1652">
        <v>9</v>
      </c>
      <c r="K1512" s="1693" t="s">
        <v>5412</v>
      </c>
      <c r="L1512" s="646" t="s">
        <v>3378</v>
      </c>
      <c r="M1512" s="646" t="s">
        <v>3378</v>
      </c>
      <c r="N1512" s="1652"/>
      <c r="O1512" s="1693"/>
      <c r="P1512" s="1645" t="s">
        <v>7723</v>
      </c>
    </row>
    <row r="1513" spans="1:16" ht="15" x14ac:dyDescent="0.25">
      <c r="A1513" s="611">
        <v>2</v>
      </c>
      <c r="C1513" s="1640" t="s">
        <v>5413</v>
      </c>
      <c r="D1513" s="1641"/>
      <c r="E1513" s="1642"/>
      <c r="F1513" s="1653"/>
      <c r="G1513" s="1692"/>
      <c r="H1513" s="1653"/>
      <c r="I1513" s="1692"/>
      <c r="J1513" s="1652">
        <v>10</v>
      </c>
      <c r="K1513" s="1693" t="s">
        <v>5414</v>
      </c>
      <c r="L1513" s="646" t="s">
        <v>3378</v>
      </c>
      <c r="M1513" s="646" t="s">
        <v>3378</v>
      </c>
      <c r="N1513" s="1652"/>
      <c r="O1513" s="1693"/>
      <c r="P1513" s="1645" t="s">
        <v>7723</v>
      </c>
    </row>
    <row r="1514" spans="1:16" ht="15" x14ac:dyDescent="0.25">
      <c r="A1514" s="611">
        <v>3</v>
      </c>
      <c r="C1514" s="1640" t="s">
        <v>5415</v>
      </c>
      <c r="D1514" s="1641"/>
      <c r="E1514" s="1642"/>
      <c r="F1514" s="1653"/>
      <c r="G1514" s="1692"/>
      <c r="H1514" s="1653"/>
      <c r="I1514" s="1692"/>
      <c r="J1514" s="1652">
        <v>11</v>
      </c>
      <c r="K1514" s="1693" t="s">
        <v>2453</v>
      </c>
      <c r="L1514" s="646" t="s">
        <v>3377</v>
      </c>
      <c r="M1514" s="646" t="s">
        <v>3378</v>
      </c>
      <c r="N1514" s="1652"/>
      <c r="O1514" s="1706"/>
      <c r="P1514" s="1651" t="s">
        <v>7723</v>
      </c>
    </row>
    <row r="1515" spans="1:16" ht="15" x14ac:dyDescent="0.25">
      <c r="A1515" s="611">
        <v>4</v>
      </c>
      <c r="C1515" s="1640" t="s">
        <v>5416</v>
      </c>
      <c r="D1515" s="1641"/>
      <c r="E1515" s="1642"/>
      <c r="F1515" s="1653"/>
      <c r="G1515" s="1692"/>
      <c r="H1515" s="1653"/>
      <c r="I1515" s="1692"/>
      <c r="J1515" s="1652">
        <v>12</v>
      </c>
      <c r="K1515" s="1693" t="s">
        <v>2034</v>
      </c>
      <c r="L1515" s="646"/>
      <c r="M1515" s="646"/>
      <c r="N1515" s="1652"/>
      <c r="O1515" s="1706"/>
      <c r="P1515" s="1651"/>
    </row>
    <row r="1516" spans="1:16" ht="15" x14ac:dyDescent="0.25">
      <c r="A1516" s="611">
        <v>4</v>
      </c>
      <c r="C1516" s="1640" t="s">
        <v>5417</v>
      </c>
      <c r="D1516" s="1641"/>
      <c r="E1516" s="1642"/>
      <c r="F1516" s="1653"/>
      <c r="G1516" s="1692"/>
      <c r="H1516" s="1653"/>
      <c r="I1516" s="1692"/>
      <c r="J1516" s="1653"/>
      <c r="K1516" s="1692"/>
      <c r="L1516" s="642" t="s">
        <v>3378</v>
      </c>
      <c r="M1516" s="642" t="s">
        <v>3378</v>
      </c>
      <c r="N1516" s="1654">
        <v>1</v>
      </c>
      <c r="O1516" s="1691" t="s">
        <v>5418</v>
      </c>
      <c r="P1516" s="1643" t="s">
        <v>7723</v>
      </c>
    </row>
    <row r="1517" spans="1:16" ht="15" x14ac:dyDescent="0.25">
      <c r="A1517" s="611">
        <v>4</v>
      </c>
      <c r="C1517" s="1640" t="s">
        <v>5419</v>
      </c>
      <c r="D1517" s="1641"/>
      <c r="E1517" s="1642"/>
      <c r="F1517" s="1653"/>
      <c r="G1517" s="1692"/>
      <c r="H1517" s="1653"/>
      <c r="I1517" s="1692"/>
      <c r="J1517" s="1653"/>
      <c r="K1517" s="1692"/>
      <c r="L1517" s="646" t="s">
        <v>3323</v>
      </c>
      <c r="M1517" s="646" t="s">
        <v>3323</v>
      </c>
      <c r="N1517" s="1652">
        <v>2</v>
      </c>
      <c r="O1517" s="1693" t="s">
        <v>5420</v>
      </c>
      <c r="P1517" s="1645" t="s">
        <v>7723</v>
      </c>
    </row>
    <row r="1518" spans="1:16" ht="15" x14ac:dyDescent="0.25">
      <c r="A1518" s="611">
        <v>4</v>
      </c>
      <c r="C1518" s="1640" t="s">
        <v>5421</v>
      </c>
      <c r="D1518" s="1641"/>
      <c r="E1518" s="1642"/>
      <c r="F1518" s="1653"/>
      <c r="G1518" s="1692"/>
      <c r="H1518" s="1653"/>
      <c r="I1518" s="1692"/>
      <c r="J1518" s="1652">
        <v>13</v>
      </c>
      <c r="K1518" s="1706" t="s">
        <v>2454</v>
      </c>
      <c r="L1518" s="646"/>
      <c r="M1518" s="646"/>
      <c r="N1518" s="1652"/>
      <c r="O1518" s="1706"/>
      <c r="P1518" s="1651"/>
    </row>
    <row r="1519" spans="1:16" ht="15" x14ac:dyDescent="0.25">
      <c r="A1519" s="611">
        <v>5</v>
      </c>
      <c r="C1519" s="1640" t="s">
        <v>5422</v>
      </c>
      <c r="D1519" s="1641"/>
      <c r="E1519" s="1642"/>
      <c r="F1519" s="1653"/>
      <c r="G1519" s="1692"/>
      <c r="H1519" s="1653"/>
      <c r="I1519" s="1692"/>
      <c r="J1519" s="1653"/>
      <c r="K1519" s="1707"/>
      <c r="L1519" s="642" t="s">
        <v>3323</v>
      </c>
      <c r="M1519" s="642" t="s">
        <v>3323</v>
      </c>
      <c r="N1519" s="1654">
        <v>1</v>
      </c>
      <c r="O1519" s="1691" t="s">
        <v>5423</v>
      </c>
      <c r="P1519" s="1643" t="s">
        <v>7723</v>
      </c>
    </row>
    <row r="1520" spans="1:16" ht="15" x14ac:dyDescent="0.25">
      <c r="A1520" s="611">
        <v>5</v>
      </c>
      <c r="C1520" s="1640" t="s">
        <v>5424</v>
      </c>
      <c r="D1520" s="1641"/>
      <c r="E1520" s="1642"/>
      <c r="F1520" s="1653"/>
      <c r="G1520" s="1692"/>
      <c r="H1520" s="1653"/>
      <c r="I1520" s="1692"/>
      <c r="J1520" s="1653"/>
      <c r="K1520" s="1707"/>
      <c r="L1520" s="646" t="s">
        <v>3323</v>
      </c>
      <c r="M1520" s="646" t="s">
        <v>3323</v>
      </c>
      <c r="N1520" s="1652">
        <v>2</v>
      </c>
      <c r="O1520" s="1693" t="s">
        <v>5425</v>
      </c>
      <c r="P1520" s="1645" t="s">
        <v>7723</v>
      </c>
    </row>
    <row r="1521" spans="1:16" ht="15" x14ac:dyDescent="0.25">
      <c r="A1521" s="611">
        <v>5</v>
      </c>
      <c r="C1521" s="1640" t="s">
        <v>5426</v>
      </c>
      <c r="D1521" s="1641"/>
      <c r="E1521" s="1642"/>
      <c r="F1521" s="1653"/>
      <c r="G1521" s="1692"/>
      <c r="H1521" s="1653"/>
      <c r="I1521" s="1692"/>
      <c r="J1521" s="1653"/>
      <c r="K1521" s="1707"/>
      <c r="L1521" s="646" t="s">
        <v>3323</v>
      </c>
      <c r="M1521" s="646" t="s">
        <v>3323</v>
      </c>
      <c r="N1521" s="1652">
        <v>3</v>
      </c>
      <c r="O1521" s="1693" t="s">
        <v>5427</v>
      </c>
      <c r="P1521" s="1645" t="s">
        <v>7723</v>
      </c>
    </row>
    <row r="1522" spans="1:16" ht="15" x14ac:dyDescent="0.25">
      <c r="A1522" s="611">
        <v>5</v>
      </c>
      <c r="C1522" s="1640" t="s">
        <v>5428</v>
      </c>
      <c r="D1522" s="1641"/>
      <c r="E1522" s="1642"/>
      <c r="F1522" s="1653"/>
      <c r="G1522" s="1692"/>
      <c r="H1522" s="1653"/>
      <c r="I1522" s="1692"/>
      <c r="J1522" s="1653"/>
      <c r="K1522" s="1707"/>
      <c r="L1522" s="646" t="s">
        <v>3323</v>
      </c>
      <c r="M1522" s="646" t="s">
        <v>3323</v>
      </c>
      <c r="N1522" s="1652">
        <v>4</v>
      </c>
      <c r="O1522" s="1693" t="s">
        <v>5429</v>
      </c>
      <c r="P1522" s="1645" t="s">
        <v>7723</v>
      </c>
    </row>
    <row r="1523" spans="1:16" ht="15" x14ac:dyDescent="0.25">
      <c r="A1523" s="611">
        <v>5</v>
      </c>
      <c r="C1523" s="1640" t="s">
        <v>5430</v>
      </c>
      <c r="D1523" s="1641"/>
      <c r="E1523" s="1642"/>
      <c r="F1523" s="1653"/>
      <c r="G1523" s="1692"/>
      <c r="H1523" s="1653"/>
      <c r="I1523" s="1692"/>
      <c r="J1523" s="1652">
        <v>14</v>
      </c>
      <c r="K1523" s="1706" t="s">
        <v>2455</v>
      </c>
      <c r="L1523" s="646" t="s">
        <v>3323</v>
      </c>
      <c r="M1523" s="646" t="s">
        <v>3323</v>
      </c>
      <c r="N1523" s="1652"/>
      <c r="O1523" s="1706"/>
      <c r="P1523" s="1651" t="s">
        <v>7723</v>
      </c>
    </row>
    <row r="1524" spans="1:16" ht="15" x14ac:dyDescent="0.25">
      <c r="A1524" s="611">
        <v>5</v>
      </c>
      <c r="C1524" s="1640" t="s">
        <v>5431</v>
      </c>
      <c r="D1524" s="1641"/>
      <c r="E1524" s="1642"/>
      <c r="F1524" s="1653"/>
      <c r="G1524" s="1692"/>
      <c r="H1524" s="1653"/>
      <c r="I1524" s="1692"/>
      <c r="J1524" s="1652">
        <v>15</v>
      </c>
      <c r="K1524" s="1706" t="s">
        <v>2456</v>
      </c>
      <c r="L1524" s="646"/>
      <c r="M1524" s="646"/>
      <c r="N1524" s="1652"/>
      <c r="O1524" s="1706"/>
      <c r="P1524" s="1651"/>
    </row>
    <row r="1525" spans="1:16" ht="15" x14ac:dyDescent="0.25">
      <c r="A1525" s="611">
        <v>5</v>
      </c>
      <c r="C1525" s="1640" t="s">
        <v>5432</v>
      </c>
      <c r="D1525" s="1641"/>
      <c r="E1525" s="1642"/>
      <c r="F1525" s="1653"/>
      <c r="G1525" s="1692"/>
      <c r="H1525" s="1653"/>
      <c r="I1525" s="1692"/>
      <c r="J1525" s="1653"/>
      <c r="K1525" s="1692"/>
      <c r="L1525" s="642" t="s">
        <v>3323</v>
      </c>
      <c r="M1525" s="642" t="s">
        <v>3323</v>
      </c>
      <c r="N1525" s="1654">
        <v>1</v>
      </c>
      <c r="O1525" s="1691" t="s">
        <v>5433</v>
      </c>
      <c r="P1525" s="1643" t="s">
        <v>7723</v>
      </c>
    </row>
    <row r="1526" spans="1:16" ht="15" x14ac:dyDescent="0.25">
      <c r="A1526" s="611">
        <v>5</v>
      </c>
      <c r="C1526" s="1640" t="s">
        <v>5434</v>
      </c>
      <c r="D1526" s="1641"/>
      <c r="E1526" s="1642"/>
      <c r="F1526" s="1653"/>
      <c r="G1526" s="1692"/>
      <c r="H1526" s="1653"/>
      <c r="I1526" s="1692"/>
      <c r="J1526" s="1653"/>
      <c r="K1526" s="1692"/>
      <c r="L1526" s="646" t="s">
        <v>3323</v>
      </c>
      <c r="M1526" s="646" t="s">
        <v>3323</v>
      </c>
      <c r="N1526" s="1652">
        <v>2</v>
      </c>
      <c r="O1526" s="1693" t="s">
        <v>5435</v>
      </c>
      <c r="P1526" s="1645" t="s">
        <v>7723</v>
      </c>
    </row>
    <row r="1527" spans="1:16" ht="15" x14ac:dyDescent="0.25">
      <c r="A1527" s="611">
        <v>5</v>
      </c>
      <c r="C1527" s="1640" t="s">
        <v>5436</v>
      </c>
      <c r="D1527" s="1641"/>
      <c r="E1527" s="1642"/>
      <c r="F1527" s="1653"/>
      <c r="G1527" s="1692"/>
      <c r="H1527" s="1653"/>
      <c r="I1527" s="1692"/>
      <c r="J1527" s="1652">
        <v>16</v>
      </c>
      <c r="K1527" s="1706" t="s">
        <v>2457</v>
      </c>
      <c r="L1527" s="646" t="s">
        <v>3323</v>
      </c>
      <c r="M1527" s="646" t="s">
        <v>3323</v>
      </c>
      <c r="N1527" s="1652"/>
      <c r="O1527" s="1693"/>
      <c r="P1527" s="1645" t="s">
        <v>7723</v>
      </c>
    </row>
    <row r="1528" spans="1:16" ht="15" x14ac:dyDescent="0.25">
      <c r="A1528" s="611">
        <v>5</v>
      </c>
      <c r="C1528" s="1640" t="s">
        <v>5437</v>
      </c>
      <c r="D1528" s="1641"/>
      <c r="E1528" s="1642"/>
      <c r="F1528" s="1653"/>
      <c r="G1528" s="1692"/>
      <c r="H1528" s="1653"/>
      <c r="I1528" s="1692"/>
      <c r="J1528" s="1652">
        <v>17</v>
      </c>
      <c r="K1528" s="1706" t="s">
        <v>2313</v>
      </c>
      <c r="L1528" s="646"/>
      <c r="M1528" s="646"/>
      <c r="N1528" s="1652"/>
      <c r="O1528" s="1693"/>
      <c r="P1528" s="1645"/>
    </row>
    <row r="1529" spans="1:16" ht="15" x14ac:dyDescent="0.25">
      <c r="A1529" s="611">
        <v>5</v>
      </c>
      <c r="C1529" s="1640" t="s">
        <v>5438</v>
      </c>
      <c r="D1529" s="1641"/>
      <c r="E1529" s="1642"/>
      <c r="F1529" s="1653"/>
      <c r="G1529" s="1692"/>
      <c r="H1529" s="1653"/>
      <c r="I1529" s="1692"/>
      <c r="J1529" s="1653"/>
      <c r="K1529" s="1707"/>
      <c r="L1529" s="642" t="s">
        <v>4911</v>
      </c>
      <c r="M1529" s="642" t="s">
        <v>4911</v>
      </c>
      <c r="N1529" s="1654" t="s">
        <v>3327</v>
      </c>
      <c r="O1529" s="1691" t="s">
        <v>4550</v>
      </c>
      <c r="P1529" s="1643" t="s">
        <v>7723</v>
      </c>
    </row>
    <row r="1530" spans="1:16" ht="15" x14ac:dyDescent="0.25">
      <c r="A1530" s="611">
        <v>5</v>
      </c>
      <c r="C1530" s="1640" t="s">
        <v>5439</v>
      </c>
      <c r="D1530" s="1641"/>
      <c r="E1530" s="1642"/>
      <c r="F1530" s="1653"/>
      <c r="G1530" s="1692"/>
      <c r="H1530" s="1653"/>
      <c r="I1530" s="1692"/>
      <c r="J1530" s="1652">
        <v>18</v>
      </c>
      <c r="K1530" s="1706" t="s">
        <v>4555</v>
      </c>
      <c r="L1530" s="646"/>
      <c r="M1530" s="646"/>
      <c r="N1530" s="1652"/>
      <c r="O1530" s="1693"/>
      <c r="P1530" s="1645"/>
    </row>
    <row r="1531" spans="1:16" ht="15" x14ac:dyDescent="0.25">
      <c r="A1531" s="611">
        <v>5</v>
      </c>
      <c r="C1531" s="1640" t="s">
        <v>5440</v>
      </c>
      <c r="D1531" s="1641"/>
      <c r="E1531" s="1642"/>
      <c r="F1531" s="1653"/>
      <c r="G1531" s="1692"/>
      <c r="H1531" s="1653"/>
      <c r="I1531" s="1692"/>
      <c r="J1531" s="1653"/>
      <c r="K1531" s="1707"/>
      <c r="L1531" s="642" t="s">
        <v>3323</v>
      </c>
      <c r="M1531" s="642" t="s">
        <v>3323</v>
      </c>
      <c r="N1531" s="1654" t="s">
        <v>3327</v>
      </c>
      <c r="O1531" s="1691" t="s">
        <v>4557</v>
      </c>
      <c r="P1531" s="1643" t="s">
        <v>7723</v>
      </c>
    </row>
    <row r="1532" spans="1:16" ht="15" x14ac:dyDescent="0.25">
      <c r="A1532" s="611">
        <v>5</v>
      </c>
      <c r="C1532" s="1640" t="s">
        <v>5441</v>
      </c>
      <c r="D1532" s="1641"/>
      <c r="E1532" s="1642"/>
      <c r="F1532" s="1653"/>
      <c r="G1532" s="1692"/>
      <c r="H1532" s="1652">
        <v>2</v>
      </c>
      <c r="I1532" s="1693" t="s">
        <v>2458</v>
      </c>
      <c r="J1532" s="1652"/>
      <c r="K1532" s="1693"/>
      <c r="L1532" s="646"/>
      <c r="M1532" s="646"/>
      <c r="N1532" s="1652"/>
      <c r="O1532" s="1693"/>
      <c r="P1532" s="1645"/>
    </row>
    <row r="1533" spans="1:16" ht="15" x14ac:dyDescent="0.25">
      <c r="A1533" s="611">
        <v>5</v>
      </c>
      <c r="C1533" s="1640" t="s">
        <v>5442</v>
      </c>
      <c r="D1533" s="1641"/>
      <c r="E1533" s="1642"/>
      <c r="F1533" s="1653"/>
      <c r="G1533" s="1692"/>
      <c r="H1533" s="1653"/>
      <c r="I1533" s="1692"/>
      <c r="J1533" s="1654">
        <v>1</v>
      </c>
      <c r="K1533" s="1691" t="s">
        <v>5443</v>
      </c>
      <c r="L1533" s="642" t="s">
        <v>3377</v>
      </c>
      <c r="M1533" s="642" t="s">
        <v>3378</v>
      </c>
      <c r="N1533" s="1654"/>
      <c r="O1533" s="1691"/>
      <c r="P1533" s="1643" t="s">
        <v>7723</v>
      </c>
    </row>
    <row r="1534" spans="1:16" ht="15" x14ac:dyDescent="0.25">
      <c r="A1534" s="611">
        <v>5</v>
      </c>
      <c r="C1534" s="1640" t="s">
        <v>5444</v>
      </c>
      <c r="D1534" s="1641"/>
      <c r="E1534" s="1642"/>
      <c r="F1534" s="1653"/>
      <c r="G1534" s="1692"/>
      <c r="H1534" s="1653"/>
      <c r="I1534" s="1692"/>
      <c r="J1534" s="1652">
        <v>2</v>
      </c>
      <c r="K1534" s="1693" t="s">
        <v>5445</v>
      </c>
      <c r="L1534" s="646" t="s">
        <v>3323</v>
      </c>
      <c r="M1534" s="646" t="s">
        <v>3323</v>
      </c>
      <c r="N1534" s="1652"/>
      <c r="O1534" s="1693"/>
      <c r="P1534" s="1645" t="s">
        <v>7723</v>
      </c>
    </row>
    <row r="1535" spans="1:16" ht="15" x14ac:dyDescent="0.25">
      <c r="A1535" s="611">
        <v>4</v>
      </c>
      <c r="C1535" s="1640" t="s">
        <v>5446</v>
      </c>
      <c r="D1535" s="1641"/>
      <c r="E1535" s="1642"/>
      <c r="F1535" s="1653"/>
      <c r="G1535" s="1692"/>
      <c r="H1535" s="1653"/>
      <c r="I1535" s="1692"/>
      <c r="J1535" s="1652">
        <v>3</v>
      </c>
      <c r="K1535" s="1693" t="s">
        <v>5447</v>
      </c>
      <c r="L1535" s="646" t="s">
        <v>3323</v>
      </c>
      <c r="M1535" s="646" t="s">
        <v>3323</v>
      </c>
      <c r="N1535" s="1652"/>
      <c r="O1535" s="1693"/>
      <c r="P1535" s="1645" t="s">
        <v>7723</v>
      </c>
    </row>
    <row r="1536" spans="1:16" ht="15" x14ac:dyDescent="0.25">
      <c r="A1536" s="611">
        <v>4</v>
      </c>
      <c r="C1536" s="1640" t="s">
        <v>5448</v>
      </c>
      <c r="D1536" s="1641"/>
      <c r="E1536" s="1642"/>
      <c r="F1536" s="1653"/>
      <c r="G1536" s="1692"/>
      <c r="H1536" s="1653"/>
      <c r="I1536" s="1692"/>
      <c r="J1536" s="1652">
        <v>4</v>
      </c>
      <c r="K1536" s="1693" t="s">
        <v>5449</v>
      </c>
      <c r="L1536" s="646" t="s">
        <v>3378</v>
      </c>
      <c r="M1536" s="646" t="s">
        <v>3378</v>
      </c>
      <c r="N1536" s="1652"/>
      <c r="O1536" s="1693"/>
      <c r="P1536" s="1645" t="s">
        <v>7723</v>
      </c>
    </row>
    <row r="1537" spans="1:16" ht="15" x14ac:dyDescent="0.25">
      <c r="A1537" s="611">
        <v>5</v>
      </c>
      <c r="C1537" s="1640" t="s">
        <v>5450</v>
      </c>
      <c r="D1537" s="1641"/>
      <c r="E1537" s="1642"/>
      <c r="F1537" s="1653"/>
      <c r="G1537" s="1692"/>
      <c r="H1537" s="1653"/>
      <c r="I1537" s="1692"/>
      <c r="J1537" s="1652">
        <v>5</v>
      </c>
      <c r="K1537" s="1706" t="s">
        <v>2461</v>
      </c>
      <c r="L1537" s="646" t="s">
        <v>3377</v>
      </c>
      <c r="M1537" s="646" t="s">
        <v>3323</v>
      </c>
      <c r="N1537" s="1652"/>
      <c r="O1537" s="1693"/>
      <c r="P1537" s="1645" t="s">
        <v>7723</v>
      </c>
    </row>
    <row r="1538" spans="1:16" ht="15" x14ac:dyDescent="0.25">
      <c r="A1538" s="611">
        <v>5</v>
      </c>
      <c r="C1538" s="1640" t="s">
        <v>5451</v>
      </c>
      <c r="D1538" s="1641"/>
      <c r="E1538" s="1642"/>
      <c r="F1538" s="1653"/>
      <c r="G1538" s="1692"/>
      <c r="H1538" s="1653"/>
      <c r="I1538" s="1692"/>
      <c r="J1538" s="1652">
        <v>6</v>
      </c>
      <c r="K1538" s="1706" t="s">
        <v>5452</v>
      </c>
      <c r="L1538" s="646" t="s">
        <v>3377</v>
      </c>
      <c r="M1538" s="646" t="s">
        <v>3323</v>
      </c>
      <c r="N1538" s="1652"/>
      <c r="O1538" s="1693"/>
      <c r="P1538" s="1645" t="s">
        <v>7723</v>
      </c>
    </row>
    <row r="1539" spans="1:16" ht="15" x14ac:dyDescent="0.25">
      <c r="A1539" s="611">
        <v>5</v>
      </c>
      <c r="C1539" s="1640" t="s">
        <v>5453</v>
      </c>
      <c r="D1539" s="1641"/>
      <c r="E1539" s="1642"/>
      <c r="F1539" s="1653"/>
      <c r="G1539" s="1692"/>
      <c r="H1539" s="1653"/>
      <c r="I1539" s="1692"/>
      <c r="J1539" s="1652">
        <v>7</v>
      </c>
      <c r="K1539" s="1693" t="s">
        <v>5454</v>
      </c>
      <c r="L1539" s="646" t="s">
        <v>3323</v>
      </c>
      <c r="M1539" s="646" t="s">
        <v>3323</v>
      </c>
      <c r="N1539" s="1652"/>
      <c r="O1539" s="1693"/>
      <c r="P1539" s="1645" t="s">
        <v>7723</v>
      </c>
    </row>
    <row r="1540" spans="1:16" ht="15" x14ac:dyDescent="0.25">
      <c r="A1540" s="611">
        <v>5</v>
      </c>
      <c r="C1540" s="1640" t="s">
        <v>5455</v>
      </c>
      <c r="D1540" s="1641"/>
      <c r="E1540" s="1642"/>
      <c r="F1540" s="1653"/>
      <c r="G1540" s="1692"/>
      <c r="H1540" s="1653"/>
      <c r="I1540" s="1692"/>
      <c r="J1540" s="1652">
        <v>8</v>
      </c>
      <c r="K1540" s="1693" t="s">
        <v>5456</v>
      </c>
      <c r="L1540" s="646" t="s">
        <v>3323</v>
      </c>
      <c r="M1540" s="646" t="s">
        <v>3323</v>
      </c>
      <c r="N1540" s="1652"/>
      <c r="O1540" s="1693"/>
      <c r="P1540" s="1645" t="s">
        <v>7723</v>
      </c>
    </row>
    <row r="1541" spans="1:16" ht="15" x14ac:dyDescent="0.25">
      <c r="A1541" s="611">
        <v>4</v>
      </c>
      <c r="C1541" s="1640" t="s">
        <v>5457</v>
      </c>
      <c r="D1541" s="1641"/>
      <c r="E1541" s="1642"/>
      <c r="F1541" s="1653"/>
      <c r="G1541" s="1692"/>
      <c r="H1541" s="1653"/>
      <c r="I1541" s="1692"/>
      <c r="J1541" s="1652">
        <v>9</v>
      </c>
      <c r="K1541" s="1693" t="s">
        <v>5458</v>
      </c>
      <c r="L1541" s="646" t="s">
        <v>3323</v>
      </c>
      <c r="M1541" s="646" t="s">
        <v>3323</v>
      </c>
      <c r="N1541" s="1652"/>
      <c r="O1541" s="1693"/>
      <c r="P1541" s="1645" t="s">
        <v>7723</v>
      </c>
    </row>
    <row r="1542" spans="1:16" ht="15" x14ac:dyDescent="0.25">
      <c r="A1542" s="611">
        <v>4</v>
      </c>
      <c r="C1542" s="1640" t="s">
        <v>5459</v>
      </c>
      <c r="D1542" s="1641"/>
      <c r="E1542" s="1642"/>
      <c r="F1542" s="1653"/>
      <c r="G1542" s="1692"/>
      <c r="H1542" s="1653"/>
      <c r="I1542" s="1692"/>
      <c r="J1542" s="1652">
        <v>10</v>
      </c>
      <c r="K1542" s="1693" t="s">
        <v>5460</v>
      </c>
      <c r="L1542" s="646" t="s">
        <v>3323</v>
      </c>
      <c r="M1542" s="646" t="s">
        <v>3323</v>
      </c>
      <c r="N1542" s="1652"/>
      <c r="O1542" s="1693"/>
      <c r="P1542" s="1645" t="s">
        <v>7723</v>
      </c>
    </row>
    <row r="1543" spans="1:16" ht="15" x14ac:dyDescent="0.25">
      <c r="A1543" s="611">
        <v>4</v>
      </c>
      <c r="C1543" s="1640" t="s">
        <v>5461</v>
      </c>
      <c r="D1543" s="1641"/>
      <c r="E1543" s="1642"/>
      <c r="F1543" s="1653"/>
      <c r="G1543" s="1692"/>
      <c r="H1543" s="1653"/>
      <c r="I1543" s="1692"/>
      <c r="J1543" s="1652">
        <v>11</v>
      </c>
      <c r="K1543" s="1693" t="s">
        <v>5398</v>
      </c>
      <c r="L1543" s="646" t="s">
        <v>3377</v>
      </c>
      <c r="M1543" s="646" t="s">
        <v>3378</v>
      </c>
      <c r="N1543" s="1652"/>
      <c r="O1543" s="1693"/>
      <c r="P1543" s="1645" t="s">
        <v>7723</v>
      </c>
    </row>
    <row r="1544" spans="1:16" ht="15" x14ac:dyDescent="0.25">
      <c r="A1544" s="611">
        <v>4</v>
      </c>
      <c r="C1544" s="1640" t="s">
        <v>5462</v>
      </c>
      <c r="D1544" s="1641"/>
      <c r="E1544" s="1642"/>
      <c r="F1544" s="1653"/>
      <c r="G1544" s="1692"/>
      <c r="H1544" s="1653"/>
      <c r="I1544" s="1692"/>
      <c r="J1544" s="1652">
        <v>12</v>
      </c>
      <c r="K1544" s="1693" t="s">
        <v>5408</v>
      </c>
      <c r="L1544" s="646" t="s">
        <v>3377</v>
      </c>
      <c r="M1544" s="646" t="s">
        <v>3378</v>
      </c>
      <c r="N1544" s="1652"/>
      <c r="O1544" s="1693"/>
      <c r="P1544" s="1645" t="s">
        <v>7723</v>
      </c>
    </row>
    <row r="1545" spans="1:16" ht="15" x14ac:dyDescent="0.25">
      <c r="A1545" s="611">
        <v>4</v>
      </c>
      <c r="C1545" s="1640" t="s">
        <v>5463</v>
      </c>
      <c r="D1545" s="1641"/>
      <c r="E1545" s="1642"/>
      <c r="F1545" s="1653"/>
      <c r="G1545" s="1692"/>
      <c r="H1545" s="1653"/>
      <c r="I1545" s="1692"/>
      <c r="J1545" s="1652">
        <v>13</v>
      </c>
      <c r="K1545" s="1693" t="s">
        <v>5410</v>
      </c>
      <c r="L1545" s="646" t="s">
        <v>3377</v>
      </c>
      <c r="M1545" s="646" t="s">
        <v>3378</v>
      </c>
      <c r="N1545" s="1652"/>
      <c r="O1545" s="1693"/>
      <c r="P1545" s="1645" t="s">
        <v>7723</v>
      </c>
    </row>
    <row r="1546" spans="1:16" ht="15" x14ac:dyDescent="0.25">
      <c r="A1546" s="611">
        <v>4</v>
      </c>
      <c r="C1546" s="1640" t="s">
        <v>5464</v>
      </c>
      <c r="D1546" s="1641"/>
      <c r="E1546" s="1642"/>
      <c r="F1546" s="1653"/>
      <c r="G1546" s="1692"/>
      <c r="H1546" s="1653"/>
      <c r="I1546" s="1692"/>
      <c r="J1546" s="1652">
        <v>14</v>
      </c>
      <c r="K1546" s="1693" t="s">
        <v>5412</v>
      </c>
      <c r="L1546" s="646" t="s">
        <v>3377</v>
      </c>
      <c r="M1546" s="646" t="s">
        <v>3378</v>
      </c>
      <c r="N1546" s="1652"/>
      <c r="O1546" s="1693"/>
      <c r="P1546" s="1645" t="s">
        <v>7723</v>
      </c>
    </row>
    <row r="1547" spans="1:16" ht="15" x14ac:dyDescent="0.25">
      <c r="A1547" s="611">
        <v>5</v>
      </c>
      <c r="C1547" s="1640" t="s">
        <v>5465</v>
      </c>
      <c r="D1547" s="1641"/>
      <c r="E1547" s="1642"/>
      <c r="F1547" s="1653"/>
      <c r="G1547" s="1692"/>
      <c r="H1547" s="1653"/>
      <c r="I1547" s="1692"/>
      <c r="J1547" s="1652">
        <v>15</v>
      </c>
      <c r="K1547" s="1693" t="s">
        <v>5414</v>
      </c>
      <c r="L1547" s="646" t="s">
        <v>3377</v>
      </c>
      <c r="M1547" s="646" t="s">
        <v>3378</v>
      </c>
      <c r="N1547" s="1652"/>
      <c r="O1547" s="1693"/>
      <c r="P1547" s="1645" t="s">
        <v>7723</v>
      </c>
    </row>
    <row r="1548" spans="1:16" ht="15" x14ac:dyDescent="0.25">
      <c r="A1548" s="611">
        <v>5</v>
      </c>
      <c r="C1548" s="1640" t="s">
        <v>5466</v>
      </c>
      <c r="D1548" s="1641"/>
      <c r="E1548" s="1642"/>
      <c r="F1548" s="1653"/>
      <c r="G1548" s="1692"/>
      <c r="H1548" s="1653"/>
      <c r="I1548" s="1692"/>
      <c r="J1548" s="1652">
        <v>16</v>
      </c>
      <c r="K1548" s="1706" t="s">
        <v>2034</v>
      </c>
      <c r="L1548" s="646" t="s">
        <v>3377</v>
      </c>
      <c r="M1548" s="646" t="s">
        <v>3378</v>
      </c>
      <c r="N1548" s="1652"/>
      <c r="O1548" s="1693"/>
      <c r="P1548" s="1645" t="s">
        <v>7723</v>
      </c>
    </row>
    <row r="1549" spans="1:16" ht="15" x14ac:dyDescent="0.25">
      <c r="A1549" s="611">
        <v>4</v>
      </c>
      <c r="C1549" s="1640" t="s">
        <v>5467</v>
      </c>
      <c r="D1549" s="1641"/>
      <c r="E1549" s="1642"/>
      <c r="F1549" s="1653"/>
      <c r="G1549" s="1692"/>
      <c r="H1549" s="1653"/>
      <c r="I1549" s="1692"/>
      <c r="J1549" s="1652">
        <v>17</v>
      </c>
      <c r="K1549" s="1693" t="s">
        <v>5468</v>
      </c>
      <c r="L1549" s="646" t="s">
        <v>3377</v>
      </c>
      <c r="M1549" s="646" t="s">
        <v>3378</v>
      </c>
      <c r="N1549" s="1652"/>
      <c r="O1549" s="1693"/>
      <c r="P1549" s="1645" t="s">
        <v>7723</v>
      </c>
    </row>
    <row r="1550" spans="1:16" ht="15" x14ac:dyDescent="0.25">
      <c r="A1550" s="611">
        <v>5</v>
      </c>
      <c r="C1550" s="1640" t="s">
        <v>5469</v>
      </c>
      <c r="D1550" s="1641"/>
      <c r="E1550" s="1642"/>
      <c r="F1550" s="1653"/>
      <c r="G1550" s="1692"/>
      <c r="H1550" s="1653"/>
      <c r="I1550" s="1692"/>
      <c r="J1550" s="1652">
        <v>18</v>
      </c>
      <c r="K1550" s="1693" t="s">
        <v>5470</v>
      </c>
      <c r="L1550" s="646" t="s">
        <v>3323</v>
      </c>
      <c r="M1550" s="646" t="s">
        <v>3323</v>
      </c>
      <c r="N1550" s="1652"/>
      <c r="O1550" s="1693"/>
      <c r="P1550" s="1645" t="s">
        <v>7723</v>
      </c>
    </row>
    <row r="1551" spans="1:16" ht="15" x14ac:dyDescent="0.25">
      <c r="A1551" s="611">
        <v>5</v>
      </c>
      <c r="C1551" s="1640" t="s">
        <v>5471</v>
      </c>
      <c r="D1551" s="1641"/>
      <c r="E1551" s="1642"/>
      <c r="F1551" s="1653"/>
      <c r="G1551" s="1692"/>
      <c r="H1551" s="1653"/>
      <c r="I1551" s="1692"/>
      <c r="J1551" s="1652">
        <v>19</v>
      </c>
      <c r="K1551" s="1693" t="s">
        <v>5472</v>
      </c>
      <c r="L1551" s="646" t="s">
        <v>3323</v>
      </c>
      <c r="M1551" s="646" t="s">
        <v>3323</v>
      </c>
      <c r="N1551" s="1652"/>
      <c r="O1551" s="1693"/>
      <c r="P1551" s="1645" t="s">
        <v>7723</v>
      </c>
    </row>
    <row r="1552" spans="1:16" ht="15" x14ac:dyDescent="0.25">
      <c r="A1552" s="611">
        <v>5</v>
      </c>
      <c r="C1552" s="1640" t="s">
        <v>5473</v>
      </c>
      <c r="D1552" s="1641"/>
      <c r="E1552" s="1642"/>
      <c r="F1552" s="1653"/>
      <c r="G1552" s="1692"/>
      <c r="H1552" s="1653"/>
      <c r="I1552" s="1692"/>
      <c r="J1552" s="1652">
        <v>20</v>
      </c>
      <c r="K1552" s="1693" t="s">
        <v>5474</v>
      </c>
      <c r="L1552" s="646" t="s">
        <v>3323</v>
      </c>
      <c r="M1552" s="646" t="s">
        <v>3323</v>
      </c>
      <c r="N1552" s="1652"/>
      <c r="O1552" s="1693"/>
      <c r="P1552" s="1645" t="s">
        <v>7723</v>
      </c>
    </row>
    <row r="1553" spans="1:16" ht="15" x14ac:dyDescent="0.25">
      <c r="A1553" s="611">
        <v>5</v>
      </c>
      <c r="C1553" s="1640" t="s">
        <v>5475</v>
      </c>
      <c r="D1553" s="1641"/>
      <c r="E1553" s="1642"/>
      <c r="F1553" s="1653"/>
      <c r="G1553" s="1692"/>
      <c r="H1553" s="1653"/>
      <c r="I1553" s="1692"/>
      <c r="J1553" s="1652">
        <v>21</v>
      </c>
      <c r="K1553" s="1693" t="s">
        <v>5476</v>
      </c>
      <c r="L1553" s="646" t="s">
        <v>3323</v>
      </c>
      <c r="M1553" s="646" t="s">
        <v>3323</v>
      </c>
      <c r="N1553" s="1652"/>
      <c r="O1553" s="1693"/>
      <c r="P1553" s="1645" t="s">
        <v>7723</v>
      </c>
    </row>
    <row r="1554" spans="1:16" ht="15" x14ac:dyDescent="0.25">
      <c r="A1554" s="611">
        <v>4</v>
      </c>
      <c r="C1554" s="1640" t="s">
        <v>5477</v>
      </c>
      <c r="D1554" s="1641"/>
      <c r="E1554" s="1642"/>
      <c r="F1554" s="1653"/>
      <c r="G1554" s="1692"/>
      <c r="H1554" s="1653"/>
      <c r="I1554" s="1692"/>
      <c r="J1554" s="1652">
        <v>22</v>
      </c>
      <c r="K1554" s="1693" t="s">
        <v>5478</v>
      </c>
      <c r="L1554" s="646" t="s">
        <v>3377</v>
      </c>
      <c r="M1554" s="646" t="s">
        <v>3378</v>
      </c>
      <c r="N1554" s="1652"/>
      <c r="O1554" s="1693"/>
      <c r="P1554" s="1645" t="s">
        <v>7723</v>
      </c>
    </row>
    <row r="1555" spans="1:16" ht="15" x14ac:dyDescent="0.25">
      <c r="A1555" s="611">
        <v>4</v>
      </c>
      <c r="C1555" s="1640" t="s">
        <v>5479</v>
      </c>
      <c r="D1555" s="1641"/>
      <c r="E1555" s="1642"/>
      <c r="F1555" s="1653"/>
      <c r="G1555" s="1692"/>
      <c r="H1555" s="1653"/>
      <c r="I1555" s="1692"/>
      <c r="J1555" s="1652">
        <v>23</v>
      </c>
      <c r="K1555" s="1693" t="s">
        <v>5379</v>
      </c>
      <c r="L1555" s="646" t="s">
        <v>3323</v>
      </c>
      <c r="M1555" s="646" t="s">
        <v>3323</v>
      </c>
      <c r="N1555" s="1652"/>
      <c r="O1555" s="1693"/>
      <c r="P1555" s="1645" t="s">
        <v>7723</v>
      </c>
    </row>
    <row r="1556" spans="1:16" ht="15" x14ac:dyDescent="0.25">
      <c r="A1556" s="611">
        <v>5</v>
      </c>
      <c r="C1556" s="1640" t="s">
        <v>5480</v>
      </c>
      <c r="D1556" s="1641"/>
      <c r="E1556" s="1642"/>
      <c r="F1556" s="1653"/>
      <c r="G1556" s="1692"/>
      <c r="H1556" s="1653"/>
      <c r="I1556" s="1692"/>
      <c r="J1556" s="1652">
        <v>24</v>
      </c>
      <c r="K1556" s="1693" t="s">
        <v>5481</v>
      </c>
      <c r="L1556" s="646" t="s">
        <v>3323</v>
      </c>
      <c r="M1556" s="646" t="s">
        <v>3323</v>
      </c>
      <c r="N1556" s="1652"/>
      <c r="O1556" s="1693"/>
      <c r="P1556" s="1645" t="s">
        <v>7723</v>
      </c>
    </row>
    <row r="1557" spans="1:16" ht="15" x14ac:dyDescent="0.25">
      <c r="A1557" s="611">
        <v>5</v>
      </c>
      <c r="C1557" s="1640" t="s">
        <v>5482</v>
      </c>
      <c r="D1557" s="1641"/>
      <c r="E1557" s="1642"/>
      <c r="F1557" s="1653"/>
      <c r="G1557" s="1692"/>
      <c r="H1557" s="1653"/>
      <c r="I1557" s="1692"/>
      <c r="J1557" s="1652">
        <v>25</v>
      </c>
      <c r="K1557" s="1706" t="s">
        <v>2313</v>
      </c>
      <c r="L1557" s="646"/>
      <c r="M1557" s="646"/>
      <c r="N1557" s="1652"/>
      <c r="O1557" s="1693"/>
      <c r="P1557" s="1645"/>
    </row>
    <row r="1558" spans="1:16" ht="15" x14ac:dyDescent="0.25">
      <c r="A1558" s="611">
        <v>4</v>
      </c>
      <c r="C1558" s="1640" t="s">
        <v>5483</v>
      </c>
      <c r="D1558" s="1641"/>
      <c r="E1558" s="1642"/>
      <c r="F1558" s="1653"/>
      <c r="G1558" s="1692"/>
      <c r="H1558" s="1653"/>
      <c r="I1558" s="1692"/>
      <c r="J1558" s="1653"/>
      <c r="K1558" s="1707"/>
      <c r="L1558" s="642" t="s">
        <v>3323</v>
      </c>
      <c r="M1558" s="642" t="s">
        <v>3323</v>
      </c>
      <c r="N1558" s="1654" t="s">
        <v>3327</v>
      </c>
      <c r="O1558" s="1691" t="s">
        <v>4550</v>
      </c>
      <c r="P1558" s="1643" t="s">
        <v>7723</v>
      </c>
    </row>
    <row r="1559" spans="1:16" ht="15" x14ac:dyDescent="0.25">
      <c r="A1559" s="611">
        <v>4</v>
      </c>
      <c r="C1559" s="1640" t="s">
        <v>5484</v>
      </c>
      <c r="D1559" s="1641"/>
      <c r="E1559" s="1642"/>
      <c r="F1559" s="1653"/>
      <c r="G1559" s="1692"/>
      <c r="H1559" s="1653"/>
      <c r="I1559" s="1692"/>
      <c r="J1559" s="1652">
        <v>26</v>
      </c>
      <c r="K1559" s="1693" t="s">
        <v>5485</v>
      </c>
      <c r="L1559" s="646"/>
      <c r="M1559" s="646"/>
      <c r="N1559" s="1652"/>
      <c r="O1559" s="1693"/>
      <c r="P1559" s="1645"/>
    </row>
    <row r="1560" spans="1:16" ht="15" x14ac:dyDescent="0.25">
      <c r="A1560" s="611">
        <v>5</v>
      </c>
      <c r="C1560" s="1640" t="s">
        <v>5486</v>
      </c>
      <c r="D1560" s="1641"/>
      <c r="E1560" s="1642"/>
      <c r="F1560" s="1653"/>
      <c r="G1560" s="1692"/>
      <c r="H1560" s="1653"/>
      <c r="I1560" s="1692"/>
      <c r="J1560" s="1653"/>
      <c r="K1560" s="1692"/>
      <c r="L1560" s="642" t="s">
        <v>3323</v>
      </c>
      <c r="M1560" s="642" t="s">
        <v>3323</v>
      </c>
      <c r="N1560" s="1654">
        <v>1</v>
      </c>
      <c r="O1560" s="1691" t="s">
        <v>5487</v>
      </c>
      <c r="P1560" s="1643" t="s">
        <v>7723</v>
      </c>
    </row>
    <row r="1561" spans="1:16" ht="15" x14ac:dyDescent="0.25">
      <c r="A1561" s="611">
        <v>4</v>
      </c>
      <c r="C1561" s="1640" t="s">
        <v>5488</v>
      </c>
      <c r="D1561" s="1641"/>
      <c r="E1561" s="1642"/>
      <c r="F1561" s="1653"/>
      <c r="G1561" s="1692"/>
      <c r="H1561" s="1653"/>
      <c r="I1561" s="1692"/>
      <c r="J1561" s="1653"/>
      <c r="K1561" s="1692"/>
      <c r="L1561" s="646" t="s">
        <v>3323</v>
      </c>
      <c r="M1561" s="646" t="s">
        <v>3323</v>
      </c>
      <c r="N1561" s="1652">
        <v>2</v>
      </c>
      <c r="O1561" s="1693" t="s">
        <v>5489</v>
      </c>
      <c r="P1561" s="1645" t="s">
        <v>7723</v>
      </c>
    </row>
    <row r="1562" spans="1:16" ht="15" x14ac:dyDescent="0.25">
      <c r="A1562" s="611">
        <v>5</v>
      </c>
      <c r="C1562" s="1640" t="s">
        <v>5490</v>
      </c>
      <c r="D1562" s="1641"/>
      <c r="E1562" s="1642"/>
      <c r="F1562" s="1653"/>
      <c r="G1562" s="1692"/>
      <c r="H1562" s="1653"/>
      <c r="I1562" s="1692"/>
      <c r="J1562" s="1653"/>
      <c r="K1562" s="1692"/>
      <c r="L1562" s="646" t="s">
        <v>3323</v>
      </c>
      <c r="M1562" s="646" t="s">
        <v>3323</v>
      </c>
      <c r="N1562" s="1652">
        <v>3</v>
      </c>
      <c r="O1562" s="1693" t="s">
        <v>5491</v>
      </c>
      <c r="P1562" s="1645" t="s">
        <v>7723</v>
      </c>
    </row>
    <row r="1563" spans="1:16" ht="15" x14ac:dyDescent="0.25">
      <c r="A1563" s="611">
        <v>3</v>
      </c>
      <c r="C1563" s="1640" t="s">
        <v>5492</v>
      </c>
      <c r="D1563" s="1641"/>
      <c r="E1563" s="1642"/>
      <c r="F1563" s="1653"/>
      <c r="G1563" s="1692"/>
      <c r="H1563" s="1653"/>
      <c r="I1563" s="1692"/>
      <c r="J1563" s="1653"/>
      <c r="K1563" s="1692"/>
      <c r="L1563" s="646" t="s">
        <v>3323</v>
      </c>
      <c r="M1563" s="646" t="s">
        <v>3323</v>
      </c>
      <c r="N1563" s="1652">
        <v>4</v>
      </c>
      <c r="O1563" s="1693" t="s">
        <v>5493</v>
      </c>
      <c r="P1563" s="1645" t="s">
        <v>7723</v>
      </c>
    </row>
    <row r="1564" spans="1:16" ht="30" x14ac:dyDescent="0.25">
      <c r="A1564" s="611">
        <v>4</v>
      </c>
      <c r="C1564" s="1640" t="s">
        <v>8022</v>
      </c>
      <c r="D1564" s="1641"/>
      <c r="E1564" s="1642"/>
      <c r="F1564" s="1653"/>
      <c r="G1564" s="1692"/>
      <c r="H1564" s="1653"/>
      <c r="I1564" s="1692"/>
      <c r="J1564" s="1699">
        <v>27</v>
      </c>
      <c r="K1564" s="1708" t="s">
        <v>8023</v>
      </c>
      <c r="L1564" s="646" t="s">
        <v>3323</v>
      </c>
      <c r="M1564" s="646" t="s">
        <v>3323</v>
      </c>
      <c r="N1564" s="1652"/>
      <c r="O1564" s="1693"/>
      <c r="P1564" s="1645" t="s">
        <v>7723</v>
      </c>
    </row>
    <row r="1565" spans="1:16" ht="15" x14ac:dyDescent="0.25">
      <c r="A1565" s="611">
        <v>4</v>
      </c>
      <c r="C1565" s="1640" t="s">
        <v>5494</v>
      </c>
      <c r="D1565" s="1641"/>
      <c r="E1565" s="1642"/>
      <c r="F1565" s="1653"/>
      <c r="G1565" s="1692"/>
      <c r="H1565" s="1652">
        <v>3</v>
      </c>
      <c r="I1565" s="1693" t="s">
        <v>2469</v>
      </c>
      <c r="J1565" s="1652"/>
      <c r="K1565" s="1693"/>
      <c r="L1565" s="646"/>
      <c r="M1565" s="646"/>
      <c r="N1565" s="1652"/>
      <c r="O1565" s="1693"/>
      <c r="P1565" s="1645"/>
    </row>
    <row r="1566" spans="1:16" ht="15" x14ac:dyDescent="0.25">
      <c r="A1566" s="611">
        <v>4</v>
      </c>
      <c r="C1566" s="1640" t="s">
        <v>5495</v>
      </c>
      <c r="D1566" s="1641"/>
      <c r="E1566" s="1642"/>
      <c r="F1566" s="1653"/>
      <c r="G1566" s="1692"/>
      <c r="H1566" s="1653"/>
      <c r="I1566" s="1692"/>
      <c r="J1566" s="1654">
        <v>1</v>
      </c>
      <c r="K1566" s="1705" t="s">
        <v>5496</v>
      </c>
      <c r="L1566" s="642" t="s">
        <v>2702</v>
      </c>
      <c r="M1566" s="642" t="s">
        <v>2702</v>
      </c>
      <c r="N1566" s="1654"/>
      <c r="O1566" s="1705"/>
      <c r="P1566" s="1650" t="s">
        <v>7723</v>
      </c>
    </row>
    <row r="1567" spans="1:16" ht="15" x14ac:dyDescent="0.25">
      <c r="A1567" s="611">
        <v>4</v>
      </c>
      <c r="C1567" s="1640" t="s">
        <v>5497</v>
      </c>
      <c r="D1567" s="1641"/>
      <c r="E1567" s="1642"/>
      <c r="F1567" s="1653"/>
      <c r="G1567" s="1692"/>
      <c r="H1567" s="1653"/>
      <c r="I1567" s="1692"/>
      <c r="J1567" s="1652">
        <v>2</v>
      </c>
      <c r="K1567" s="1706" t="s">
        <v>2471</v>
      </c>
      <c r="L1567" s="646"/>
      <c r="M1567" s="646"/>
      <c r="N1567" s="1652"/>
      <c r="O1567" s="1706"/>
      <c r="P1567" s="1651"/>
    </row>
    <row r="1568" spans="1:16" ht="15" x14ac:dyDescent="0.25">
      <c r="A1568" s="611">
        <v>4</v>
      </c>
      <c r="C1568" s="1640" t="s">
        <v>5498</v>
      </c>
      <c r="D1568" s="1641"/>
      <c r="E1568" s="1642"/>
      <c r="F1568" s="1653"/>
      <c r="G1568" s="1692"/>
      <c r="H1568" s="1653"/>
      <c r="I1568" s="1692"/>
      <c r="J1568" s="1653"/>
      <c r="K1568" s="1692"/>
      <c r="L1568" s="642" t="s">
        <v>3377</v>
      </c>
      <c r="M1568" s="642" t="s">
        <v>3323</v>
      </c>
      <c r="N1568" s="1654">
        <v>1</v>
      </c>
      <c r="O1568" s="1691" t="s">
        <v>5499</v>
      </c>
      <c r="P1568" s="1643" t="s">
        <v>7723</v>
      </c>
    </row>
    <row r="1569" spans="1:16" ht="15" x14ac:dyDescent="0.25">
      <c r="A1569" s="611">
        <v>4</v>
      </c>
      <c r="C1569" s="1640" t="s">
        <v>5500</v>
      </c>
      <c r="D1569" s="1641"/>
      <c r="E1569" s="1642"/>
      <c r="F1569" s="1653"/>
      <c r="G1569" s="1692"/>
      <c r="H1569" s="1653"/>
      <c r="I1569" s="1692"/>
      <c r="J1569" s="1653"/>
      <c r="K1569" s="1692"/>
      <c r="L1569" s="646" t="s">
        <v>3377</v>
      </c>
      <c r="M1569" s="646" t="s">
        <v>3378</v>
      </c>
      <c r="N1569" s="1652">
        <v>2</v>
      </c>
      <c r="O1569" s="1693" t="s">
        <v>5501</v>
      </c>
      <c r="P1569" s="1645" t="s">
        <v>7723</v>
      </c>
    </row>
    <row r="1570" spans="1:16" ht="15" x14ac:dyDescent="0.25">
      <c r="A1570" s="611">
        <v>4</v>
      </c>
      <c r="C1570" s="1640" t="s">
        <v>5502</v>
      </c>
      <c r="D1570" s="1641"/>
      <c r="E1570" s="1642"/>
      <c r="F1570" s="1653"/>
      <c r="G1570" s="1692"/>
      <c r="H1570" s="1653"/>
      <c r="I1570" s="1692"/>
      <c r="J1570" s="1653"/>
      <c r="K1570" s="1692"/>
      <c r="L1570" s="646" t="s">
        <v>3323</v>
      </c>
      <c r="M1570" s="646" t="s">
        <v>3323</v>
      </c>
      <c r="N1570" s="1652">
        <v>3</v>
      </c>
      <c r="O1570" s="1693" t="s">
        <v>5503</v>
      </c>
      <c r="P1570" s="1645" t="s">
        <v>7723</v>
      </c>
    </row>
    <row r="1571" spans="1:16" ht="15" x14ac:dyDescent="0.25">
      <c r="A1571" s="611">
        <v>4</v>
      </c>
      <c r="C1571" s="1640" t="s">
        <v>5504</v>
      </c>
      <c r="D1571" s="1641"/>
      <c r="E1571" s="1642"/>
      <c r="F1571" s="1653"/>
      <c r="G1571" s="1692"/>
      <c r="H1571" s="1653"/>
      <c r="I1571" s="1692"/>
      <c r="J1571" s="1653"/>
      <c r="K1571" s="1692"/>
      <c r="L1571" s="646" t="s">
        <v>3323</v>
      </c>
      <c r="M1571" s="646" t="s">
        <v>3323</v>
      </c>
      <c r="N1571" s="1652">
        <v>4</v>
      </c>
      <c r="O1571" s="1693" t="s">
        <v>5505</v>
      </c>
      <c r="P1571" s="1645" t="s">
        <v>7723</v>
      </c>
    </row>
    <row r="1572" spans="1:16" ht="15" x14ac:dyDescent="0.25">
      <c r="A1572" s="611">
        <v>4</v>
      </c>
      <c r="C1572" s="1640" t="s">
        <v>5506</v>
      </c>
      <c r="D1572" s="1641"/>
      <c r="E1572" s="1642"/>
      <c r="F1572" s="1653"/>
      <c r="G1572" s="1692"/>
      <c r="H1572" s="1653"/>
      <c r="I1572" s="1692"/>
      <c r="J1572" s="1653"/>
      <c r="K1572" s="1692"/>
      <c r="L1572" s="646" t="s">
        <v>3323</v>
      </c>
      <c r="M1572" s="646" t="s">
        <v>3323</v>
      </c>
      <c r="N1572" s="1652">
        <v>5</v>
      </c>
      <c r="O1572" s="1693" t="s">
        <v>5507</v>
      </c>
      <c r="P1572" s="1645" t="s">
        <v>7723</v>
      </c>
    </row>
    <row r="1573" spans="1:16" ht="15" x14ac:dyDescent="0.25">
      <c r="A1573" s="611">
        <v>4</v>
      </c>
      <c r="C1573" s="1640" t="s">
        <v>5508</v>
      </c>
      <c r="D1573" s="1641"/>
      <c r="E1573" s="1642"/>
      <c r="F1573" s="1653"/>
      <c r="G1573" s="1692"/>
      <c r="H1573" s="1653"/>
      <c r="I1573" s="1692"/>
      <c r="J1573" s="1653"/>
      <c r="K1573" s="1692"/>
      <c r="L1573" s="646" t="s">
        <v>3323</v>
      </c>
      <c r="M1573" s="646" t="s">
        <v>3323</v>
      </c>
      <c r="N1573" s="1652">
        <v>6</v>
      </c>
      <c r="O1573" s="1693" t="s">
        <v>5509</v>
      </c>
      <c r="P1573" s="1645" t="s">
        <v>7723</v>
      </c>
    </row>
    <row r="1574" spans="1:16" ht="15" x14ac:dyDescent="0.25">
      <c r="A1574" s="611">
        <v>4</v>
      </c>
      <c r="C1574" s="1640" t="s">
        <v>5510</v>
      </c>
      <c r="D1574" s="1641"/>
      <c r="E1574" s="1642"/>
      <c r="F1574" s="1653"/>
      <c r="G1574" s="1692"/>
      <c r="H1574" s="1653"/>
      <c r="I1574" s="1692"/>
      <c r="J1574" s="1653"/>
      <c r="K1574" s="1692"/>
      <c r="L1574" s="646" t="s">
        <v>3323</v>
      </c>
      <c r="M1574" s="646" t="s">
        <v>3323</v>
      </c>
      <c r="N1574" s="1652">
        <v>7</v>
      </c>
      <c r="O1574" s="1693" t="s">
        <v>5511</v>
      </c>
      <c r="P1574" s="1645" t="s">
        <v>7723</v>
      </c>
    </row>
    <row r="1575" spans="1:16" ht="15" x14ac:dyDescent="0.25">
      <c r="A1575" s="611">
        <v>4</v>
      </c>
      <c r="C1575" s="1640" t="s">
        <v>5512</v>
      </c>
      <c r="D1575" s="1641"/>
      <c r="E1575" s="1642"/>
      <c r="F1575" s="1653"/>
      <c r="G1575" s="1692"/>
      <c r="H1575" s="1653"/>
      <c r="I1575" s="1692"/>
      <c r="J1575" s="1652">
        <v>3</v>
      </c>
      <c r="K1575" s="1706" t="s">
        <v>2754</v>
      </c>
      <c r="L1575" s="646" t="s">
        <v>3377</v>
      </c>
      <c r="M1575" s="646" t="s">
        <v>3323</v>
      </c>
      <c r="N1575" s="1652"/>
      <c r="O1575" s="1706"/>
      <c r="P1575" s="1651" t="s">
        <v>7723</v>
      </c>
    </row>
    <row r="1576" spans="1:16" ht="15" x14ac:dyDescent="0.25">
      <c r="A1576" s="611">
        <v>4</v>
      </c>
      <c r="C1576" s="1640" t="s">
        <v>5513</v>
      </c>
      <c r="D1576" s="1641"/>
      <c r="E1576" s="1642"/>
      <c r="F1576" s="1653"/>
      <c r="G1576" s="1692"/>
      <c r="H1576" s="1653"/>
      <c r="I1576" s="1692"/>
      <c r="J1576" s="1652">
        <v>4</v>
      </c>
      <c r="K1576" s="1706" t="s">
        <v>5452</v>
      </c>
      <c r="L1576" s="646" t="s">
        <v>3377</v>
      </c>
      <c r="M1576" s="646" t="s">
        <v>3323</v>
      </c>
      <c r="N1576" s="1652"/>
      <c r="O1576" s="1706"/>
      <c r="P1576" s="1651" t="s">
        <v>7723</v>
      </c>
    </row>
    <row r="1577" spans="1:16" ht="15" x14ac:dyDescent="0.25">
      <c r="A1577" s="611">
        <v>4</v>
      </c>
      <c r="C1577" s="1640" t="s">
        <v>5514</v>
      </c>
      <c r="D1577" s="1641"/>
      <c r="E1577" s="1642"/>
      <c r="F1577" s="1653"/>
      <c r="G1577" s="1692"/>
      <c r="H1577" s="1653"/>
      <c r="I1577" s="1692"/>
      <c r="J1577" s="1652">
        <v>5</v>
      </c>
      <c r="K1577" s="1693" t="s">
        <v>2032</v>
      </c>
      <c r="L1577" s="646"/>
      <c r="M1577" s="646"/>
      <c r="N1577" s="1652"/>
      <c r="O1577" s="1706"/>
      <c r="P1577" s="1651"/>
    </row>
    <row r="1578" spans="1:16" ht="15" x14ac:dyDescent="0.25">
      <c r="A1578" s="611">
        <v>4</v>
      </c>
      <c r="C1578" s="1640" t="s">
        <v>5515</v>
      </c>
      <c r="D1578" s="1641"/>
      <c r="E1578" s="1642"/>
      <c r="F1578" s="1653"/>
      <c r="G1578" s="1692"/>
      <c r="H1578" s="1653"/>
      <c r="I1578" s="1692"/>
      <c r="J1578" s="1653"/>
      <c r="K1578" s="1692"/>
      <c r="L1578" s="642" t="s">
        <v>3378</v>
      </c>
      <c r="M1578" s="642" t="s">
        <v>3378</v>
      </c>
      <c r="N1578" s="1654">
        <v>1</v>
      </c>
      <c r="O1578" s="1691" t="s">
        <v>5398</v>
      </c>
      <c r="P1578" s="1643" t="s">
        <v>7723</v>
      </c>
    </row>
    <row r="1579" spans="1:16" ht="15" x14ac:dyDescent="0.25">
      <c r="A1579" s="611">
        <v>4</v>
      </c>
      <c r="C1579" s="1640" t="s">
        <v>5516</v>
      </c>
      <c r="D1579" s="1641"/>
      <c r="E1579" s="1642"/>
      <c r="F1579" s="1653"/>
      <c r="G1579" s="1692"/>
      <c r="H1579" s="1653"/>
      <c r="I1579" s="1692"/>
      <c r="J1579" s="1653"/>
      <c r="K1579" s="1692"/>
      <c r="L1579" s="646" t="s">
        <v>3378</v>
      </c>
      <c r="M1579" s="646" t="s">
        <v>3378</v>
      </c>
      <c r="N1579" s="1652">
        <v>2</v>
      </c>
      <c r="O1579" s="1693" t="s">
        <v>5408</v>
      </c>
      <c r="P1579" s="1645" t="s">
        <v>7723</v>
      </c>
    </row>
    <row r="1580" spans="1:16" ht="15" x14ac:dyDescent="0.25">
      <c r="A1580" s="611">
        <v>4</v>
      </c>
      <c r="C1580" s="1640" t="s">
        <v>5517</v>
      </c>
      <c r="D1580" s="1641"/>
      <c r="E1580" s="1642"/>
      <c r="F1580" s="1653"/>
      <c r="G1580" s="1692"/>
      <c r="H1580" s="1653"/>
      <c r="I1580" s="1692"/>
      <c r="J1580" s="1652">
        <v>6</v>
      </c>
      <c r="K1580" s="1693" t="s">
        <v>2033</v>
      </c>
      <c r="L1580" s="646" t="s">
        <v>3377</v>
      </c>
      <c r="M1580" s="646" t="s">
        <v>3378</v>
      </c>
      <c r="N1580" s="1652"/>
      <c r="O1580" s="1706"/>
      <c r="P1580" s="1651" t="s">
        <v>7723</v>
      </c>
    </row>
    <row r="1581" spans="1:16" ht="15" x14ac:dyDescent="0.25">
      <c r="A1581" s="611">
        <v>4</v>
      </c>
      <c r="C1581" s="1640" t="s">
        <v>5518</v>
      </c>
      <c r="D1581" s="1641"/>
      <c r="E1581" s="1642"/>
      <c r="F1581" s="1653"/>
      <c r="G1581" s="1692"/>
      <c r="H1581" s="1653"/>
      <c r="I1581" s="1692"/>
      <c r="J1581" s="1652">
        <v>7</v>
      </c>
      <c r="K1581" s="1693" t="s">
        <v>2034</v>
      </c>
      <c r="L1581" s="646" t="s">
        <v>3323</v>
      </c>
      <c r="M1581" s="646" t="s">
        <v>3378</v>
      </c>
      <c r="N1581" s="1652"/>
      <c r="O1581" s="1706"/>
      <c r="P1581" s="1651" t="s">
        <v>7723</v>
      </c>
    </row>
    <row r="1582" spans="1:16" ht="15" x14ac:dyDescent="0.25">
      <c r="A1582" s="611">
        <v>4</v>
      </c>
      <c r="C1582" s="1640" t="s">
        <v>5519</v>
      </c>
      <c r="D1582" s="1641"/>
      <c r="E1582" s="1642"/>
      <c r="F1582" s="1653"/>
      <c r="G1582" s="1692"/>
      <c r="H1582" s="1653"/>
      <c r="I1582" s="1692"/>
      <c r="J1582" s="1652">
        <v>8</v>
      </c>
      <c r="K1582" s="1706" t="s">
        <v>2472</v>
      </c>
      <c r="L1582" s="646" t="s">
        <v>3323</v>
      </c>
      <c r="M1582" s="646" t="s">
        <v>1220</v>
      </c>
      <c r="N1582" s="1652"/>
      <c r="O1582" s="1706"/>
      <c r="P1582" s="1651" t="s">
        <v>7723</v>
      </c>
    </row>
    <row r="1583" spans="1:16" ht="15" x14ac:dyDescent="0.25">
      <c r="A1583" s="611">
        <v>4</v>
      </c>
      <c r="C1583" s="1640" t="s">
        <v>5520</v>
      </c>
      <c r="D1583" s="1641"/>
      <c r="E1583" s="1642"/>
      <c r="F1583" s="1653"/>
      <c r="G1583" s="1692"/>
      <c r="H1583" s="1653"/>
      <c r="I1583" s="1692"/>
      <c r="J1583" s="1652">
        <v>9</v>
      </c>
      <c r="K1583" s="1706" t="s">
        <v>5521</v>
      </c>
      <c r="L1583" s="646" t="s">
        <v>3323</v>
      </c>
      <c r="M1583" s="646" t="s">
        <v>3323</v>
      </c>
      <c r="N1583" s="1652"/>
      <c r="O1583" s="1706"/>
      <c r="P1583" s="1651" t="s">
        <v>7723</v>
      </c>
    </row>
    <row r="1584" spans="1:16" ht="15" x14ac:dyDescent="0.25">
      <c r="A1584" s="611">
        <v>4</v>
      </c>
      <c r="C1584" s="1640" t="s">
        <v>5522</v>
      </c>
      <c r="D1584" s="1641"/>
      <c r="E1584" s="1642"/>
      <c r="F1584" s="1653"/>
      <c r="G1584" s="1692"/>
      <c r="H1584" s="1653"/>
      <c r="I1584" s="1692"/>
      <c r="J1584" s="1652">
        <v>10</v>
      </c>
      <c r="K1584" s="1706" t="s">
        <v>2056</v>
      </c>
      <c r="L1584" s="646"/>
      <c r="M1584" s="646"/>
      <c r="N1584" s="1652"/>
      <c r="O1584" s="1706"/>
      <c r="P1584" s="1651"/>
    </row>
    <row r="1585" spans="1:16" ht="15" x14ac:dyDescent="0.25">
      <c r="A1585" s="611">
        <v>4</v>
      </c>
      <c r="C1585" s="1640" t="s">
        <v>5523</v>
      </c>
      <c r="D1585" s="1641"/>
      <c r="E1585" s="1642"/>
      <c r="F1585" s="1653"/>
      <c r="G1585" s="1692"/>
      <c r="H1585" s="1653"/>
      <c r="I1585" s="1692"/>
      <c r="J1585" s="1653"/>
      <c r="K1585" s="1692"/>
      <c r="L1585" s="642" t="s">
        <v>3377</v>
      </c>
      <c r="M1585" s="642" t="s">
        <v>3323</v>
      </c>
      <c r="N1585" s="1654">
        <v>1</v>
      </c>
      <c r="O1585" s="1691" t="s">
        <v>5524</v>
      </c>
      <c r="P1585" s="1643" t="s">
        <v>7723</v>
      </c>
    </row>
    <row r="1586" spans="1:16" ht="15" x14ac:dyDescent="0.25">
      <c r="A1586" s="611">
        <v>4</v>
      </c>
      <c r="C1586" s="1640" t="s">
        <v>5525</v>
      </c>
      <c r="D1586" s="1641"/>
      <c r="E1586" s="1642"/>
      <c r="F1586" s="1653"/>
      <c r="G1586" s="1692"/>
      <c r="H1586" s="1653"/>
      <c r="I1586" s="1692"/>
      <c r="J1586" s="1653"/>
      <c r="K1586" s="1692"/>
      <c r="L1586" s="646" t="s">
        <v>3377</v>
      </c>
      <c r="M1586" s="646" t="s">
        <v>3323</v>
      </c>
      <c r="N1586" s="1652">
        <v>2</v>
      </c>
      <c r="O1586" s="1693" t="s">
        <v>5526</v>
      </c>
      <c r="P1586" s="1645" t="s">
        <v>7723</v>
      </c>
    </row>
    <row r="1587" spans="1:16" ht="15" x14ac:dyDescent="0.25">
      <c r="A1587" s="611">
        <v>4</v>
      </c>
      <c r="C1587" s="1640" t="s">
        <v>5527</v>
      </c>
      <c r="D1587" s="1641"/>
      <c r="E1587" s="1642"/>
      <c r="F1587" s="1653"/>
      <c r="G1587" s="1692"/>
      <c r="H1587" s="1653"/>
      <c r="I1587" s="1692"/>
      <c r="J1587" s="1653"/>
      <c r="K1587" s="1692"/>
      <c r="L1587" s="646" t="s">
        <v>3377</v>
      </c>
      <c r="M1587" s="646" t="s">
        <v>3323</v>
      </c>
      <c r="N1587" s="1652">
        <v>3</v>
      </c>
      <c r="O1587" s="1693" t="s">
        <v>5528</v>
      </c>
      <c r="P1587" s="1645" t="s">
        <v>7723</v>
      </c>
    </row>
    <row r="1588" spans="1:16" ht="15" x14ac:dyDescent="0.25">
      <c r="A1588" s="611">
        <v>4</v>
      </c>
      <c r="C1588" s="1640" t="s">
        <v>5529</v>
      </c>
      <c r="D1588" s="1641"/>
      <c r="E1588" s="1642"/>
      <c r="F1588" s="1653"/>
      <c r="G1588" s="1692"/>
      <c r="H1588" s="1653"/>
      <c r="I1588" s="1692"/>
      <c r="J1588" s="1653"/>
      <c r="K1588" s="1692"/>
      <c r="L1588" s="646" t="s">
        <v>3377</v>
      </c>
      <c r="M1588" s="646" t="s">
        <v>3323</v>
      </c>
      <c r="N1588" s="1652">
        <v>4</v>
      </c>
      <c r="O1588" s="1693" t="s">
        <v>5530</v>
      </c>
      <c r="P1588" s="1645" t="s">
        <v>7723</v>
      </c>
    </row>
    <row r="1589" spans="1:16" ht="15" x14ac:dyDescent="0.25">
      <c r="A1589" s="611">
        <v>5</v>
      </c>
      <c r="C1589" s="1640" t="s">
        <v>5531</v>
      </c>
      <c r="D1589" s="1641"/>
      <c r="E1589" s="1642"/>
      <c r="F1589" s="1653"/>
      <c r="G1589" s="1692"/>
      <c r="H1589" s="1653"/>
      <c r="I1589" s="1692"/>
      <c r="J1589" s="1652">
        <v>11</v>
      </c>
      <c r="K1589" s="1706" t="s">
        <v>2474</v>
      </c>
      <c r="L1589" s="646"/>
      <c r="M1589" s="646"/>
      <c r="N1589" s="1652"/>
      <c r="O1589" s="1706"/>
      <c r="P1589" s="1651"/>
    </row>
    <row r="1590" spans="1:16" ht="15" x14ac:dyDescent="0.25">
      <c r="A1590" s="611">
        <v>4</v>
      </c>
      <c r="C1590" s="1640" t="s">
        <v>5532</v>
      </c>
      <c r="D1590" s="1641"/>
      <c r="E1590" s="1642"/>
      <c r="F1590" s="1653"/>
      <c r="G1590" s="1692"/>
      <c r="H1590" s="1653"/>
      <c r="I1590" s="1692"/>
      <c r="J1590" s="1653"/>
      <c r="K1590" s="1707"/>
      <c r="L1590" s="642" t="s">
        <v>3323</v>
      </c>
      <c r="M1590" s="642" t="s">
        <v>3323</v>
      </c>
      <c r="N1590" s="1654" t="s">
        <v>3327</v>
      </c>
      <c r="O1590" s="1705" t="s">
        <v>4550</v>
      </c>
      <c r="P1590" s="1650" t="s">
        <v>7723</v>
      </c>
    </row>
    <row r="1591" spans="1:16" ht="15" x14ac:dyDescent="0.25">
      <c r="A1591" s="611">
        <v>5</v>
      </c>
      <c r="C1591" s="1640" t="s">
        <v>5533</v>
      </c>
      <c r="D1591" s="1641"/>
      <c r="E1591" s="1642"/>
      <c r="F1591" s="1653"/>
      <c r="G1591" s="1692"/>
      <c r="H1591" s="1653"/>
      <c r="I1591" s="1692"/>
      <c r="J1591" s="1652">
        <v>12</v>
      </c>
      <c r="K1591" s="1693" t="s">
        <v>5534</v>
      </c>
      <c r="L1591" s="646" t="s">
        <v>3323</v>
      </c>
      <c r="M1591" s="646" t="s">
        <v>3323</v>
      </c>
      <c r="N1591" s="1652"/>
      <c r="O1591" s="1693"/>
      <c r="P1591" s="1645" t="s">
        <v>7723</v>
      </c>
    </row>
    <row r="1592" spans="1:16" ht="15" x14ac:dyDescent="0.25">
      <c r="A1592" s="611">
        <v>5</v>
      </c>
      <c r="C1592" s="1640" t="s">
        <v>5535</v>
      </c>
      <c r="D1592" s="1641"/>
      <c r="E1592" s="1642"/>
      <c r="F1592" s="1653"/>
      <c r="G1592" s="1692"/>
      <c r="H1592" s="1653"/>
      <c r="I1592" s="1692"/>
      <c r="J1592" s="1652">
        <v>13</v>
      </c>
      <c r="K1592" s="1693" t="s">
        <v>5536</v>
      </c>
      <c r="L1592" s="646"/>
      <c r="M1592" s="646"/>
      <c r="N1592" s="1652"/>
      <c r="O1592" s="1693"/>
      <c r="P1592" s="1659"/>
    </row>
    <row r="1593" spans="1:16" ht="15" x14ac:dyDescent="0.25">
      <c r="A1593" s="611">
        <v>5</v>
      </c>
      <c r="C1593" s="1640" t="s">
        <v>5537</v>
      </c>
      <c r="D1593" s="1641"/>
      <c r="E1593" s="1642"/>
      <c r="F1593" s="1653"/>
      <c r="G1593" s="1692"/>
      <c r="H1593" s="1653"/>
      <c r="I1593" s="1692"/>
      <c r="J1593" s="1653"/>
      <c r="K1593" s="1692"/>
      <c r="L1593" s="642" t="s">
        <v>3323</v>
      </c>
      <c r="M1593" s="642" t="s">
        <v>3323</v>
      </c>
      <c r="N1593" s="1654" t="s">
        <v>3327</v>
      </c>
      <c r="O1593" s="1691" t="s">
        <v>4550</v>
      </c>
      <c r="P1593" s="1658" t="s">
        <v>7723</v>
      </c>
    </row>
    <row r="1594" spans="1:16" ht="15" x14ac:dyDescent="0.25">
      <c r="A1594" s="611">
        <v>5</v>
      </c>
      <c r="C1594" s="1640" t="s">
        <v>5538</v>
      </c>
      <c r="D1594" s="1641"/>
      <c r="E1594" s="1642"/>
      <c r="F1594" s="1653"/>
      <c r="G1594" s="1692"/>
      <c r="H1594" s="1653"/>
      <c r="I1594" s="1692"/>
      <c r="J1594" s="1652">
        <v>14</v>
      </c>
      <c r="K1594" s="1693" t="s">
        <v>5539</v>
      </c>
      <c r="L1594" s="646"/>
      <c r="M1594" s="646"/>
      <c r="N1594" s="1652"/>
      <c r="O1594" s="1693"/>
      <c r="P1594" s="1645"/>
    </row>
    <row r="1595" spans="1:16" ht="15" x14ac:dyDescent="0.25">
      <c r="A1595" s="611">
        <v>4</v>
      </c>
      <c r="C1595" s="1640" t="s">
        <v>5540</v>
      </c>
      <c r="D1595" s="1641"/>
      <c r="E1595" s="1642"/>
      <c r="F1595" s="1653"/>
      <c r="G1595" s="1692"/>
      <c r="H1595" s="1653"/>
      <c r="I1595" s="1692"/>
      <c r="J1595" s="1653"/>
      <c r="K1595" s="1692"/>
      <c r="L1595" s="642" t="s">
        <v>3323</v>
      </c>
      <c r="M1595" s="642" t="s">
        <v>3323</v>
      </c>
      <c r="N1595" s="1654">
        <v>1</v>
      </c>
      <c r="O1595" s="1691" t="s">
        <v>5541</v>
      </c>
      <c r="P1595" s="1643" t="s">
        <v>7723</v>
      </c>
    </row>
    <row r="1596" spans="1:16" ht="15" x14ac:dyDescent="0.25">
      <c r="A1596" s="611">
        <v>3</v>
      </c>
      <c r="C1596" s="1640" t="s">
        <v>5542</v>
      </c>
      <c r="D1596" s="1641"/>
      <c r="E1596" s="1642"/>
      <c r="F1596" s="1653"/>
      <c r="G1596" s="1692"/>
      <c r="H1596" s="1653"/>
      <c r="I1596" s="1692"/>
      <c r="J1596" s="1653"/>
      <c r="K1596" s="1692"/>
      <c r="L1596" s="646" t="s">
        <v>3323</v>
      </c>
      <c r="M1596" s="646" t="s">
        <v>3323</v>
      </c>
      <c r="N1596" s="1652">
        <v>2</v>
      </c>
      <c r="O1596" s="1693" t="s">
        <v>5543</v>
      </c>
      <c r="P1596" s="1645" t="s">
        <v>7723</v>
      </c>
    </row>
    <row r="1597" spans="1:16" ht="15" x14ac:dyDescent="0.25">
      <c r="A1597" s="611">
        <v>4</v>
      </c>
      <c r="C1597" s="1640" t="s">
        <v>5544</v>
      </c>
      <c r="D1597" s="1641"/>
      <c r="E1597" s="1642"/>
      <c r="F1597" s="1653"/>
      <c r="G1597" s="1692"/>
      <c r="H1597" s="1652">
        <v>4</v>
      </c>
      <c r="I1597" s="1693" t="s">
        <v>2475</v>
      </c>
      <c r="J1597" s="1652"/>
      <c r="K1597" s="1693"/>
      <c r="L1597" s="646"/>
      <c r="M1597" s="646"/>
      <c r="N1597" s="1652"/>
      <c r="O1597" s="1693"/>
      <c r="P1597" s="1645"/>
    </row>
    <row r="1598" spans="1:16" ht="15" x14ac:dyDescent="0.25">
      <c r="A1598" s="611">
        <v>4</v>
      </c>
      <c r="C1598" s="1640" t="s">
        <v>5545</v>
      </c>
      <c r="D1598" s="1641"/>
      <c r="E1598" s="1642"/>
      <c r="F1598" s="1653"/>
      <c r="G1598" s="1692"/>
      <c r="H1598" s="1653"/>
      <c r="I1598" s="1692"/>
      <c r="J1598" s="1654">
        <v>1</v>
      </c>
      <c r="K1598" s="1705" t="s">
        <v>5546</v>
      </c>
      <c r="L1598" s="642" t="s">
        <v>3323</v>
      </c>
      <c r="M1598" s="642" t="s">
        <v>3323</v>
      </c>
      <c r="N1598" s="1654"/>
      <c r="O1598" s="1691"/>
      <c r="P1598" s="1643" t="s">
        <v>7723</v>
      </c>
    </row>
    <row r="1599" spans="1:16" ht="15" x14ac:dyDescent="0.25">
      <c r="A1599" s="611">
        <v>5</v>
      </c>
      <c r="C1599" s="1640" t="s">
        <v>5547</v>
      </c>
      <c r="D1599" s="1641"/>
      <c r="E1599" s="1642"/>
      <c r="F1599" s="1653"/>
      <c r="G1599" s="1692"/>
      <c r="H1599" s="1653"/>
      <c r="I1599" s="1692"/>
      <c r="J1599" s="1652">
        <v>2</v>
      </c>
      <c r="K1599" s="1706" t="s">
        <v>2477</v>
      </c>
      <c r="L1599" s="646" t="s">
        <v>3323</v>
      </c>
      <c r="M1599" s="646" t="s">
        <v>3323</v>
      </c>
      <c r="N1599" s="1652"/>
      <c r="O1599" s="1693"/>
      <c r="P1599" s="1645" t="s">
        <v>7723</v>
      </c>
    </row>
    <row r="1600" spans="1:16" ht="15" x14ac:dyDescent="0.25">
      <c r="A1600" s="611">
        <v>5</v>
      </c>
      <c r="C1600" s="1640" t="s">
        <v>5548</v>
      </c>
      <c r="D1600" s="1641"/>
      <c r="E1600" s="1642"/>
      <c r="F1600" s="1653"/>
      <c r="G1600" s="1692"/>
      <c r="H1600" s="1653"/>
      <c r="I1600" s="1692"/>
      <c r="J1600" s="1652">
        <v>3</v>
      </c>
      <c r="K1600" s="1706" t="s">
        <v>2478</v>
      </c>
      <c r="L1600" s="646" t="s">
        <v>3323</v>
      </c>
      <c r="M1600" s="646" t="s">
        <v>3323</v>
      </c>
      <c r="N1600" s="1652"/>
      <c r="O1600" s="1693"/>
      <c r="P1600" s="1645" t="s">
        <v>7723</v>
      </c>
    </row>
    <row r="1601" spans="1:16" ht="15" x14ac:dyDescent="0.25">
      <c r="A1601" s="611">
        <v>5</v>
      </c>
      <c r="C1601" s="1640" t="s">
        <v>5549</v>
      </c>
      <c r="D1601" s="1641"/>
      <c r="E1601" s="1642"/>
      <c r="F1601" s="1653"/>
      <c r="G1601" s="1692"/>
      <c r="H1601" s="1653"/>
      <c r="I1601" s="1692"/>
      <c r="J1601" s="1652">
        <v>4</v>
      </c>
      <c r="K1601" s="1706" t="s">
        <v>2479</v>
      </c>
      <c r="L1601" s="646" t="s">
        <v>3323</v>
      </c>
      <c r="M1601" s="646" t="s">
        <v>3323</v>
      </c>
      <c r="N1601" s="1652"/>
      <c r="O1601" s="1693"/>
      <c r="P1601" s="1645" t="s">
        <v>7723</v>
      </c>
    </row>
    <row r="1602" spans="1:16" ht="15" x14ac:dyDescent="0.25">
      <c r="A1602" s="611">
        <v>5</v>
      </c>
      <c r="C1602" s="1640" t="s">
        <v>5550</v>
      </c>
      <c r="D1602" s="1641"/>
      <c r="E1602" s="1642"/>
      <c r="F1602" s="1653"/>
      <c r="G1602" s="1692"/>
      <c r="H1602" s="1653"/>
      <c r="I1602" s="1692"/>
      <c r="J1602" s="1652">
        <v>5</v>
      </c>
      <c r="K1602" s="1693" t="s">
        <v>2480</v>
      </c>
      <c r="L1602" s="646" t="s">
        <v>3323</v>
      </c>
      <c r="M1602" s="646" t="s">
        <v>3323</v>
      </c>
      <c r="N1602" s="1652"/>
      <c r="O1602" s="1693"/>
      <c r="P1602" s="1645" t="s">
        <v>7723</v>
      </c>
    </row>
    <row r="1603" spans="1:16" ht="15" x14ac:dyDescent="0.25">
      <c r="A1603" s="611">
        <v>5</v>
      </c>
      <c r="C1603" s="1640" t="s">
        <v>5551</v>
      </c>
      <c r="D1603" s="1641"/>
      <c r="E1603" s="1642"/>
      <c r="F1603" s="1653"/>
      <c r="G1603" s="1692"/>
      <c r="H1603" s="1653"/>
      <c r="I1603" s="1692"/>
      <c r="J1603" s="1652">
        <v>6</v>
      </c>
      <c r="K1603" s="1693" t="s">
        <v>5452</v>
      </c>
      <c r="L1603" s="646" t="s">
        <v>3323</v>
      </c>
      <c r="M1603" s="646" t="s">
        <v>3323</v>
      </c>
      <c r="N1603" s="1652"/>
      <c r="O1603" s="1693"/>
      <c r="P1603" s="1645" t="s">
        <v>7723</v>
      </c>
    </row>
    <row r="1604" spans="1:16" ht="15" x14ac:dyDescent="0.25">
      <c r="A1604" s="611">
        <v>5</v>
      </c>
      <c r="C1604" s="1640" t="s">
        <v>5552</v>
      </c>
      <c r="D1604" s="1641"/>
      <c r="E1604" s="1642"/>
      <c r="F1604" s="1653"/>
      <c r="G1604" s="1692"/>
      <c r="H1604" s="1653"/>
      <c r="I1604" s="1692"/>
      <c r="J1604" s="1652">
        <v>7</v>
      </c>
      <c r="K1604" s="1693" t="s">
        <v>5534</v>
      </c>
      <c r="L1604" s="646" t="s">
        <v>3323</v>
      </c>
      <c r="M1604" s="646" t="s">
        <v>3323</v>
      </c>
      <c r="N1604" s="1652"/>
      <c r="O1604" s="1693"/>
      <c r="P1604" s="1645" t="s">
        <v>7723</v>
      </c>
    </row>
    <row r="1605" spans="1:16" ht="15" x14ac:dyDescent="0.25">
      <c r="A1605" s="611">
        <v>5</v>
      </c>
      <c r="C1605" s="1640" t="s">
        <v>5553</v>
      </c>
      <c r="D1605" s="1641"/>
      <c r="E1605" s="1642"/>
      <c r="F1605" s="1653"/>
      <c r="G1605" s="1692"/>
      <c r="H1605" s="1653"/>
      <c r="I1605" s="1692"/>
      <c r="J1605" s="1652">
        <v>8</v>
      </c>
      <c r="K1605" s="1706" t="s">
        <v>2482</v>
      </c>
      <c r="L1605" s="646" t="s">
        <v>3323</v>
      </c>
      <c r="M1605" s="646" t="s">
        <v>3323</v>
      </c>
      <c r="N1605" s="1652"/>
      <c r="O1605" s="1693"/>
      <c r="P1605" s="1645" t="s">
        <v>7723</v>
      </c>
    </row>
    <row r="1606" spans="1:16" ht="15" x14ac:dyDescent="0.25">
      <c r="A1606" s="611">
        <v>4</v>
      </c>
      <c r="C1606" s="1640" t="s">
        <v>5554</v>
      </c>
      <c r="D1606" s="1641"/>
      <c r="E1606" s="1642"/>
      <c r="F1606" s="1653"/>
      <c r="G1606" s="1692"/>
      <c r="H1606" s="1653"/>
      <c r="I1606" s="1692"/>
      <c r="J1606" s="1652">
        <v>9</v>
      </c>
      <c r="K1606" s="1706" t="s">
        <v>2474</v>
      </c>
      <c r="L1606" s="646"/>
      <c r="M1606" s="646"/>
      <c r="N1606" s="1652"/>
      <c r="O1606" s="1693"/>
      <c r="P1606" s="1645"/>
    </row>
    <row r="1607" spans="1:16" ht="15" x14ac:dyDescent="0.25">
      <c r="A1607" s="611">
        <v>4</v>
      </c>
      <c r="C1607" s="1640" t="s">
        <v>5555</v>
      </c>
      <c r="D1607" s="1641"/>
      <c r="E1607" s="1642"/>
      <c r="F1607" s="1653"/>
      <c r="G1607" s="1692"/>
      <c r="H1607" s="1653"/>
      <c r="I1607" s="1692"/>
      <c r="J1607" s="1653"/>
      <c r="K1607" s="1707"/>
      <c r="L1607" s="642" t="s">
        <v>3323</v>
      </c>
      <c r="M1607" s="642" t="s">
        <v>3323</v>
      </c>
      <c r="N1607" s="1654" t="s">
        <v>3327</v>
      </c>
      <c r="O1607" s="1691" t="s">
        <v>4550</v>
      </c>
      <c r="P1607" s="1643" t="s">
        <v>7723</v>
      </c>
    </row>
    <row r="1608" spans="1:16" ht="15" x14ac:dyDescent="0.25">
      <c r="A1608" s="611">
        <v>4</v>
      </c>
      <c r="C1608" s="1640" t="s">
        <v>5556</v>
      </c>
      <c r="D1608" s="1641"/>
      <c r="E1608" s="1642"/>
      <c r="F1608" s="1653"/>
      <c r="G1608" s="1692"/>
      <c r="H1608" s="1652">
        <v>5</v>
      </c>
      <c r="I1608" s="1693" t="s">
        <v>2483</v>
      </c>
      <c r="J1608" s="1652"/>
      <c r="K1608" s="1693"/>
      <c r="L1608" s="646"/>
      <c r="M1608" s="646"/>
      <c r="N1608" s="1652"/>
      <c r="O1608" s="1693"/>
      <c r="P1608" s="1645"/>
    </row>
    <row r="1609" spans="1:16" ht="15" x14ac:dyDescent="0.25">
      <c r="A1609" s="611">
        <v>5</v>
      </c>
      <c r="C1609" s="1640" t="s">
        <v>5557</v>
      </c>
      <c r="D1609" s="1641"/>
      <c r="E1609" s="1642"/>
      <c r="F1609" s="1653"/>
      <c r="G1609" s="1692"/>
      <c r="H1609" s="1653"/>
      <c r="I1609" s="1692"/>
      <c r="J1609" s="1654">
        <v>1</v>
      </c>
      <c r="K1609" s="1705" t="s">
        <v>5558</v>
      </c>
      <c r="L1609" s="642"/>
      <c r="M1609" s="642"/>
      <c r="N1609" s="1654"/>
      <c r="O1609" s="1705"/>
      <c r="P1609" s="1650"/>
    </row>
    <row r="1610" spans="1:16" ht="15" x14ac:dyDescent="0.25">
      <c r="A1610" s="611">
        <v>5</v>
      </c>
      <c r="C1610" s="1640" t="s">
        <v>625</v>
      </c>
      <c r="D1610" s="1641"/>
      <c r="E1610" s="1642"/>
      <c r="F1610" s="1653"/>
      <c r="G1610" s="1692"/>
      <c r="H1610" s="1653"/>
      <c r="I1610" s="1692"/>
      <c r="J1610" s="1653"/>
      <c r="K1610" s="1692"/>
      <c r="L1610" s="642" t="s">
        <v>3323</v>
      </c>
      <c r="M1610" s="642" t="s">
        <v>3323</v>
      </c>
      <c r="N1610" s="1654">
        <v>1</v>
      </c>
      <c r="O1610" s="1691" t="s">
        <v>5559</v>
      </c>
      <c r="P1610" s="1643" t="s">
        <v>7723</v>
      </c>
    </row>
    <row r="1611" spans="1:16" ht="15" x14ac:dyDescent="0.25">
      <c r="A1611" s="611">
        <v>4</v>
      </c>
      <c r="C1611" s="1640" t="s">
        <v>626</v>
      </c>
      <c r="D1611" s="1641"/>
      <c r="E1611" s="1642"/>
      <c r="F1611" s="1653"/>
      <c r="G1611" s="1692"/>
      <c r="H1611" s="1653"/>
      <c r="I1611" s="1692"/>
      <c r="J1611" s="1653"/>
      <c r="K1611" s="1692"/>
      <c r="L1611" s="646" t="s">
        <v>3323</v>
      </c>
      <c r="M1611" s="646" t="s">
        <v>3323</v>
      </c>
      <c r="N1611" s="1652">
        <v>2</v>
      </c>
      <c r="O1611" s="1693" t="s">
        <v>5560</v>
      </c>
      <c r="P1611" s="1645" t="s">
        <v>7723</v>
      </c>
    </row>
    <row r="1612" spans="1:16" ht="15" x14ac:dyDescent="0.25">
      <c r="A1612" s="611">
        <v>4</v>
      </c>
      <c r="C1612" s="1640" t="s">
        <v>5561</v>
      </c>
      <c r="D1612" s="1641"/>
      <c r="E1612" s="1642"/>
      <c r="F1612" s="1653"/>
      <c r="G1612" s="1692"/>
      <c r="H1612" s="1653"/>
      <c r="I1612" s="1692"/>
      <c r="J1612" s="1652">
        <v>2</v>
      </c>
      <c r="K1612" s="1693" t="s">
        <v>5456</v>
      </c>
      <c r="L1612" s="646" t="s">
        <v>3323</v>
      </c>
      <c r="M1612" s="646" t="s">
        <v>3323</v>
      </c>
      <c r="N1612" s="1652"/>
      <c r="O1612" s="1693"/>
      <c r="P1612" s="1645" t="s">
        <v>7723</v>
      </c>
    </row>
    <row r="1613" spans="1:16" ht="15" x14ac:dyDescent="0.25">
      <c r="A1613" s="611">
        <v>4</v>
      </c>
      <c r="C1613" s="1640" t="s">
        <v>5562</v>
      </c>
      <c r="D1613" s="1641"/>
      <c r="E1613" s="1642"/>
      <c r="F1613" s="1653"/>
      <c r="G1613" s="1692"/>
      <c r="H1613" s="1653"/>
      <c r="I1613" s="1692"/>
      <c r="J1613" s="1652">
        <v>3</v>
      </c>
      <c r="K1613" s="1693" t="s">
        <v>5458</v>
      </c>
      <c r="L1613" s="646" t="s">
        <v>3323</v>
      </c>
      <c r="M1613" s="646" t="s">
        <v>3323</v>
      </c>
      <c r="N1613" s="1652"/>
      <c r="O1613" s="1693"/>
      <c r="P1613" s="1645" t="s">
        <v>7723</v>
      </c>
    </row>
    <row r="1614" spans="1:16" ht="15" x14ac:dyDescent="0.25">
      <c r="A1614" s="611">
        <v>4</v>
      </c>
      <c r="C1614" s="1640" t="s">
        <v>5563</v>
      </c>
      <c r="D1614" s="1641"/>
      <c r="E1614" s="1642"/>
      <c r="F1614" s="1653"/>
      <c r="G1614" s="1692"/>
      <c r="H1614" s="1653"/>
      <c r="I1614" s="1692"/>
      <c r="J1614" s="1652">
        <v>4</v>
      </c>
      <c r="K1614" s="1693" t="s">
        <v>5398</v>
      </c>
      <c r="L1614" s="646" t="s">
        <v>5564</v>
      </c>
      <c r="M1614" s="646" t="s">
        <v>5564</v>
      </c>
      <c r="N1614" s="1652"/>
      <c r="O1614" s="1693"/>
      <c r="P1614" s="1645" t="s">
        <v>7723</v>
      </c>
    </row>
    <row r="1615" spans="1:16" ht="15" x14ac:dyDescent="0.25">
      <c r="A1615" s="611">
        <v>4</v>
      </c>
      <c r="C1615" s="1640" t="s">
        <v>5565</v>
      </c>
      <c r="D1615" s="1641"/>
      <c r="E1615" s="1642"/>
      <c r="F1615" s="1653"/>
      <c r="G1615" s="1692"/>
      <c r="H1615" s="1653"/>
      <c r="I1615" s="1692"/>
      <c r="J1615" s="1652">
        <v>5</v>
      </c>
      <c r="K1615" s="1693" t="s">
        <v>5408</v>
      </c>
      <c r="L1615" s="646" t="s">
        <v>3323</v>
      </c>
      <c r="M1615" s="646" t="s">
        <v>3323</v>
      </c>
      <c r="N1615" s="1652"/>
      <c r="O1615" s="1693"/>
      <c r="P1615" s="1645" t="s">
        <v>7723</v>
      </c>
    </row>
    <row r="1616" spans="1:16" ht="15" x14ac:dyDescent="0.25">
      <c r="A1616" s="611">
        <v>5</v>
      </c>
      <c r="C1616" s="1640" t="s">
        <v>5566</v>
      </c>
      <c r="D1616" s="1641"/>
      <c r="E1616" s="1642"/>
      <c r="F1616" s="1653"/>
      <c r="G1616" s="1692"/>
      <c r="H1616" s="1653"/>
      <c r="I1616" s="1692"/>
      <c r="J1616" s="1652">
        <v>6</v>
      </c>
      <c r="K1616" s="1706" t="s">
        <v>4916</v>
      </c>
      <c r="L1616" s="646"/>
      <c r="M1616" s="646"/>
      <c r="N1616" s="1652"/>
      <c r="O1616" s="1693"/>
      <c r="P1616" s="1645"/>
    </row>
    <row r="1617" spans="1:16" ht="15" x14ac:dyDescent="0.25">
      <c r="A1617" s="611">
        <v>5</v>
      </c>
      <c r="C1617" s="1640" t="s">
        <v>5567</v>
      </c>
      <c r="D1617" s="1641"/>
      <c r="E1617" s="1642"/>
      <c r="F1617" s="1653"/>
      <c r="G1617" s="1692"/>
      <c r="H1617" s="1653"/>
      <c r="I1617" s="1692"/>
      <c r="J1617" s="1653"/>
      <c r="K1617" s="1707"/>
      <c r="L1617" s="642" t="s">
        <v>3323</v>
      </c>
      <c r="M1617" s="642" t="s">
        <v>3323</v>
      </c>
      <c r="N1617" s="1654" t="s">
        <v>3327</v>
      </c>
      <c r="O1617" s="1691" t="s">
        <v>4918</v>
      </c>
      <c r="P1617" s="1643" t="s">
        <v>7723</v>
      </c>
    </row>
    <row r="1618" spans="1:16" ht="15" x14ac:dyDescent="0.25">
      <c r="A1618" s="611">
        <v>5</v>
      </c>
      <c r="C1618" s="1640" t="s">
        <v>5568</v>
      </c>
      <c r="D1618" s="1641"/>
      <c r="E1618" s="1642"/>
      <c r="F1618" s="1653"/>
      <c r="G1618" s="1692"/>
      <c r="H1618" s="1653"/>
      <c r="I1618" s="1692"/>
      <c r="J1618" s="1652">
        <v>7</v>
      </c>
      <c r="K1618" s="1693" t="s">
        <v>2487</v>
      </c>
      <c r="L1618" s="646" t="s">
        <v>3323</v>
      </c>
      <c r="M1618" s="646" t="s">
        <v>3323</v>
      </c>
      <c r="N1618" s="1652"/>
      <c r="O1618" s="1693"/>
      <c r="P1618" s="1645" t="s">
        <v>7730</v>
      </c>
    </row>
    <row r="1619" spans="1:16" ht="15" x14ac:dyDescent="0.25">
      <c r="A1619" s="611">
        <v>5</v>
      </c>
      <c r="C1619" s="1640" t="s">
        <v>5569</v>
      </c>
      <c r="D1619" s="1641"/>
      <c r="E1619" s="1642"/>
      <c r="F1619" s="1653"/>
      <c r="G1619" s="1692"/>
      <c r="H1619" s="1653"/>
      <c r="I1619" s="1692"/>
      <c r="J1619" s="1652">
        <v>8</v>
      </c>
      <c r="K1619" s="1706" t="s">
        <v>2027</v>
      </c>
      <c r="L1619" s="646"/>
      <c r="M1619" s="646"/>
      <c r="N1619" s="1652"/>
      <c r="O1619" s="1706"/>
      <c r="P1619" s="1651"/>
    </row>
    <row r="1620" spans="1:16" ht="15" x14ac:dyDescent="0.25">
      <c r="A1620" s="611">
        <v>4</v>
      </c>
      <c r="C1620" s="1640" t="s">
        <v>5570</v>
      </c>
      <c r="D1620" s="1641"/>
      <c r="E1620" s="1642"/>
      <c r="F1620" s="1653"/>
      <c r="G1620" s="1692"/>
      <c r="H1620" s="1653"/>
      <c r="I1620" s="1692"/>
      <c r="J1620" s="1653"/>
      <c r="K1620" s="1692"/>
      <c r="L1620" s="642" t="s">
        <v>3323</v>
      </c>
      <c r="M1620" s="642" t="s">
        <v>3323</v>
      </c>
      <c r="N1620" s="1654">
        <v>1</v>
      </c>
      <c r="O1620" s="1691" t="s">
        <v>3426</v>
      </c>
      <c r="P1620" s="1643" t="s">
        <v>7730</v>
      </c>
    </row>
    <row r="1621" spans="1:16" ht="15" x14ac:dyDescent="0.25">
      <c r="A1621" s="611">
        <v>5</v>
      </c>
      <c r="C1621" s="1640" t="s">
        <v>5571</v>
      </c>
      <c r="D1621" s="1641"/>
      <c r="E1621" s="1642"/>
      <c r="F1621" s="1653"/>
      <c r="G1621" s="1692"/>
      <c r="H1621" s="1653"/>
      <c r="I1621" s="1692"/>
      <c r="J1621" s="1653"/>
      <c r="K1621" s="1692"/>
      <c r="L1621" s="646" t="s">
        <v>3323</v>
      </c>
      <c r="M1621" s="646" t="s">
        <v>3323</v>
      </c>
      <c r="N1621" s="1652">
        <v>2</v>
      </c>
      <c r="O1621" s="1693" t="s">
        <v>3428</v>
      </c>
      <c r="P1621" s="1645" t="s">
        <v>7730</v>
      </c>
    </row>
    <row r="1622" spans="1:16" ht="15" x14ac:dyDescent="0.25">
      <c r="A1622" s="611">
        <v>4</v>
      </c>
      <c r="C1622" s="1640" t="s">
        <v>5572</v>
      </c>
      <c r="D1622" s="1641"/>
      <c r="E1622" s="1642"/>
      <c r="F1622" s="1653"/>
      <c r="G1622" s="1692"/>
      <c r="H1622" s="1653"/>
      <c r="I1622" s="1692"/>
      <c r="J1622" s="1653"/>
      <c r="K1622" s="1692"/>
      <c r="L1622" s="646" t="s">
        <v>3323</v>
      </c>
      <c r="M1622" s="646" t="s">
        <v>3323</v>
      </c>
      <c r="N1622" s="1652">
        <v>3</v>
      </c>
      <c r="O1622" s="1693" t="s">
        <v>3430</v>
      </c>
      <c r="P1622" s="1645" t="s">
        <v>7730</v>
      </c>
    </row>
    <row r="1623" spans="1:16" ht="15" x14ac:dyDescent="0.25">
      <c r="A1623" s="611">
        <v>4</v>
      </c>
      <c r="C1623" s="1640" t="s">
        <v>5573</v>
      </c>
      <c r="D1623" s="1641"/>
      <c r="E1623" s="1642"/>
      <c r="F1623" s="1653"/>
      <c r="G1623" s="1692"/>
      <c r="H1623" s="1653"/>
      <c r="I1623" s="1692"/>
      <c r="J1623" s="1652">
        <v>9</v>
      </c>
      <c r="K1623" s="1706" t="s">
        <v>2489</v>
      </c>
      <c r="L1623" s="646"/>
      <c r="M1623" s="646"/>
      <c r="N1623" s="1652"/>
      <c r="O1623" s="1706"/>
      <c r="P1623" s="1651"/>
    </row>
    <row r="1624" spans="1:16" ht="15" x14ac:dyDescent="0.25">
      <c r="A1624" s="611">
        <v>5</v>
      </c>
      <c r="C1624" s="1640" t="s">
        <v>5574</v>
      </c>
      <c r="D1624" s="1641"/>
      <c r="E1624" s="1642"/>
      <c r="F1624" s="1653"/>
      <c r="G1624" s="1692"/>
      <c r="H1624" s="1653"/>
      <c r="I1624" s="1692"/>
      <c r="J1624" s="1653"/>
      <c r="K1624" s="1692"/>
      <c r="L1624" s="642" t="s">
        <v>3323</v>
      </c>
      <c r="M1624" s="642" t="s">
        <v>3323</v>
      </c>
      <c r="N1624" s="1654">
        <v>1</v>
      </c>
      <c r="O1624" s="1691" t="s">
        <v>4807</v>
      </c>
      <c r="P1624" s="1643" t="s">
        <v>7730</v>
      </c>
    </row>
    <row r="1625" spans="1:16" ht="15" x14ac:dyDescent="0.25">
      <c r="A1625" s="611">
        <v>4</v>
      </c>
      <c r="C1625" s="1640" t="s">
        <v>5575</v>
      </c>
      <c r="D1625" s="1641"/>
      <c r="E1625" s="1642"/>
      <c r="F1625" s="1653"/>
      <c r="G1625" s="1692"/>
      <c r="H1625" s="1653"/>
      <c r="I1625" s="1692"/>
      <c r="J1625" s="1653"/>
      <c r="K1625" s="1692"/>
      <c r="L1625" s="646" t="s">
        <v>3323</v>
      </c>
      <c r="M1625" s="646" t="s">
        <v>3323</v>
      </c>
      <c r="N1625" s="1652">
        <v>2</v>
      </c>
      <c r="O1625" s="1693" t="s">
        <v>4809</v>
      </c>
      <c r="P1625" s="1645" t="s">
        <v>7730</v>
      </c>
    </row>
    <row r="1626" spans="1:16" ht="15" x14ac:dyDescent="0.25">
      <c r="A1626" s="611">
        <v>5</v>
      </c>
      <c r="C1626" s="1640" t="s">
        <v>5576</v>
      </c>
      <c r="D1626" s="1641"/>
      <c r="E1626" s="1642"/>
      <c r="F1626" s="1653"/>
      <c r="G1626" s="1692"/>
      <c r="H1626" s="1652">
        <v>6</v>
      </c>
      <c r="I1626" s="1693" t="s">
        <v>5577</v>
      </c>
      <c r="J1626" s="1652"/>
      <c r="K1626" s="1693"/>
      <c r="L1626" s="646"/>
      <c r="M1626" s="646"/>
      <c r="N1626" s="1652"/>
      <c r="O1626" s="1693"/>
      <c r="P1626" s="1645"/>
    </row>
    <row r="1627" spans="1:16" ht="15" x14ac:dyDescent="0.25">
      <c r="A1627" s="611">
        <v>5</v>
      </c>
      <c r="C1627" s="1640" t="s">
        <v>5578</v>
      </c>
      <c r="D1627" s="1641"/>
      <c r="E1627" s="1642"/>
      <c r="F1627" s="1653"/>
      <c r="G1627" s="1692"/>
      <c r="H1627" s="1653"/>
      <c r="I1627" s="1692"/>
      <c r="J1627" s="1654">
        <v>1</v>
      </c>
      <c r="K1627" s="1705" t="s">
        <v>5579</v>
      </c>
      <c r="L1627" s="642"/>
      <c r="M1627" s="642"/>
      <c r="N1627" s="1654"/>
      <c r="O1627" s="1705"/>
      <c r="P1627" s="1650"/>
    </row>
    <row r="1628" spans="1:16" ht="15" x14ac:dyDescent="0.25">
      <c r="A1628" s="611">
        <v>3</v>
      </c>
      <c r="C1628" s="1640" t="s">
        <v>633</v>
      </c>
      <c r="D1628" s="1641"/>
      <c r="E1628" s="1642"/>
      <c r="F1628" s="1653"/>
      <c r="G1628" s="1692"/>
      <c r="H1628" s="1653"/>
      <c r="I1628" s="1692"/>
      <c r="J1628" s="1653"/>
      <c r="K1628" s="1692"/>
      <c r="L1628" s="642" t="s">
        <v>3377</v>
      </c>
      <c r="M1628" s="642" t="s">
        <v>3323</v>
      </c>
      <c r="N1628" s="1654">
        <v>1</v>
      </c>
      <c r="O1628" s="1691" t="s">
        <v>5580</v>
      </c>
      <c r="P1628" s="1643" t="s">
        <v>7723</v>
      </c>
    </row>
    <row r="1629" spans="1:16" ht="15" x14ac:dyDescent="0.25">
      <c r="A1629" s="611">
        <v>4</v>
      </c>
      <c r="C1629" s="1640" t="s">
        <v>634</v>
      </c>
      <c r="D1629" s="1641"/>
      <c r="E1629" s="1642"/>
      <c r="F1629" s="1653"/>
      <c r="G1629" s="1692"/>
      <c r="H1629" s="1653"/>
      <c r="I1629" s="1692"/>
      <c r="J1629" s="1653"/>
      <c r="K1629" s="1692"/>
      <c r="L1629" s="646" t="s">
        <v>3377</v>
      </c>
      <c r="M1629" s="646" t="s">
        <v>3378</v>
      </c>
      <c r="N1629" s="1652">
        <v>2</v>
      </c>
      <c r="O1629" s="1693" t="s">
        <v>5418</v>
      </c>
      <c r="P1629" s="1645" t="s">
        <v>7723</v>
      </c>
    </row>
    <row r="1630" spans="1:16" ht="15" x14ac:dyDescent="0.25">
      <c r="A1630" s="611">
        <v>4</v>
      </c>
      <c r="C1630" s="1640" t="s">
        <v>5581</v>
      </c>
      <c r="D1630" s="1641"/>
      <c r="E1630" s="1642"/>
      <c r="F1630" s="1653"/>
      <c r="G1630" s="1692"/>
      <c r="H1630" s="1653"/>
      <c r="I1630" s="1692"/>
      <c r="J1630" s="1653"/>
      <c r="K1630" s="1692"/>
      <c r="L1630" s="646" t="s">
        <v>3323</v>
      </c>
      <c r="M1630" s="646" t="s">
        <v>3323</v>
      </c>
      <c r="N1630" s="1652">
        <v>3</v>
      </c>
      <c r="O1630" s="1693" t="s">
        <v>5420</v>
      </c>
      <c r="P1630" s="1645" t="s">
        <v>7723</v>
      </c>
    </row>
    <row r="1631" spans="1:16" ht="15" x14ac:dyDescent="0.25">
      <c r="A1631" s="611">
        <v>4</v>
      </c>
      <c r="C1631" s="1640" t="s">
        <v>5582</v>
      </c>
      <c r="D1631" s="1641"/>
      <c r="E1631" s="1642"/>
      <c r="F1631" s="1653"/>
      <c r="G1631" s="1692"/>
      <c r="H1631" s="1653"/>
      <c r="I1631" s="1692"/>
      <c r="J1631" s="1652">
        <v>2</v>
      </c>
      <c r="K1631" s="1706" t="s">
        <v>2494</v>
      </c>
      <c r="L1631" s="646"/>
      <c r="M1631" s="646"/>
      <c r="N1631" s="1652"/>
      <c r="O1631" s="1693"/>
      <c r="P1631" s="1645"/>
    </row>
    <row r="1632" spans="1:16" ht="15" x14ac:dyDescent="0.25">
      <c r="A1632" s="611">
        <v>4</v>
      </c>
      <c r="C1632" s="1640" t="s">
        <v>5583</v>
      </c>
      <c r="D1632" s="1641"/>
      <c r="E1632" s="1642"/>
      <c r="F1632" s="1653"/>
      <c r="G1632" s="1692"/>
      <c r="H1632" s="1653"/>
      <c r="I1632" s="1692"/>
      <c r="J1632" s="1653"/>
      <c r="K1632" s="1692"/>
      <c r="L1632" s="642" t="s">
        <v>3377</v>
      </c>
      <c r="M1632" s="642" t="s">
        <v>3378</v>
      </c>
      <c r="N1632" s="1654">
        <v>1</v>
      </c>
      <c r="O1632" s="1691" t="s">
        <v>5418</v>
      </c>
      <c r="P1632" s="1643" t="s">
        <v>7723</v>
      </c>
    </row>
    <row r="1633" spans="1:16" ht="15" x14ac:dyDescent="0.25">
      <c r="A1633" s="611">
        <v>4</v>
      </c>
      <c r="C1633" s="1640" t="s">
        <v>5584</v>
      </c>
      <c r="D1633" s="1641"/>
      <c r="E1633" s="1642"/>
      <c r="F1633" s="1653"/>
      <c r="G1633" s="1692"/>
      <c r="H1633" s="1653"/>
      <c r="I1633" s="1692"/>
      <c r="J1633" s="1653"/>
      <c r="K1633" s="1692"/>
      <c r="L1633" s="646" t="s">
        <v>3323</v>
      </c>
      <c r="M1633" s="646" t="s">
        <v>3323</v>
      </c>
      <c r="N1633" s="1652">
        <v>2</v>
      </c>
      <c r="O1633" s="1693" t="s">
        <v>5420</v>
      </c>
      <c r="P1633" s="1645" t="s">
        <v>7723</v>
      </c>
    </row>
    <row r="1634" spans="1:16" ht="15" x14ac:dyDescent="0.25">
      <c r="A1634" s="611">
        <v>4</v>
      </c>
      <c r="C1634" s="1640" t="s">
        <v>5585</v>
      </c>
      <c r="D1634" s="1641"/>
      <c r="E1634" s="1642"/>
      <c r="F1634" s="1653"/>
      <c r="G1634" s="1692"/>
      <c r="H1634" s="1653"/>
      <c r="I1634" s="1692"/>
      <c r="J1634" s="1653"/>
      <c r="K1634" s="1692"/>
      <c r="L1634" s="646" t="s">
        <v>3323</v>
      </c>
      <c r="M1634" s="646" t="s">
        <v>3323</v>
      </c>
      <c r="N1634" s="1652">
        <v>3</v>
      </c>
      <c r="O1634" s="1693" t="s">
        <v>5586</v>
      </c>
      <c r="P1634" s="1645" t="s">
        <v>7723</v>
      </c>
    </row>
    <row r="1635" spans="1:16" ht="15" x14ac:dyDescent="0.25">
      <c r="A1635" s="611">
        <v>4</v>
      </c>
      <c r="C1635" s="1640" t="s">
        <v>5587</v>
      </c>
      <c r="D1635" s="1641"/>
      <c r="E1635" s="1644"/>
      <c r="F1635" s="1652">
        <v>9</v>
      </c>
      <c r="G1635" s="1693" t="s">
        <v>5588</v>
      </c>
      <c r="H1635" s="1652"/>
      <c r="I1635" s="1693"/>
      <c r="J1635" s="1652"/>
      <c r="K1635" s="1693"/>
      <c r="L1635" s="646"/>
      <c r="M1635" s="646"/>
      <c r="N1635" s="1652"/>
      <c r="O1635" s="1693"/>
      <c r="P1635" s="1645"/>
    </row>
    <row r="1636" spans="1:16" ht="15" x14ac:dyDescent="0.25">
      <c r="A1636" s="611">
        <v>4</v>
      </c>
      <c r="C1636" s="1640" t="s">
        <v>5589</v>
      </c>
      <c r="D1636" s="1641"/>
      <c r="E1636" s="1642"/>
      <c r="F1636" s="1653"/>
      <c r="G1636" s="1692"/>
      <c r="H1636" s="1654">
        <v>1</v>
      </c>
      <c r="I1636" s="1691" t="s">
        <v>2497</v>
      </c>
      <c r="J1636" s="1654"/>
      <c r="K1636" s="1691"/>
      <c r="L1636" s="642"/>
      <c r="M1636" s="642"/>
      <c r="N1636" s="1654"/>
      <c r="O1636" s="1691"/>
      <c r="P1636" s="1643"/>
    </row>
    <row r="1637" spans="1:16" ht="15" x14ac:dyDescent="0.25">
      <c r="A1637" s="611">
        <v>4</v>
      </c>
      <c r="C1637" s="1640" t="s">
        <v>5590</v>
      </c>
      <c r="D1637" s="1641"/>
      <c r="E1637" s="1642"/>
      <c r="F1637" s="1653"/>
      <c r="G1637" s="1692"/>
      <c r="H1637" s="1653"/>
      <c r="I1637" s="1692"/>
      <c r="J1637" s="1654">
        <v>1</v>
      </c>
      <c r="K1637" s="1691" t="s">
        <v>5591</v>
      </c>
      <c r="L1637" s="642" t="s">
        <v>3323</v>
      </c>
      <c r="M1637" s="642" t="s">
        <v>3323</v>
      </c>
      <c r="N1637" s="1654"/>
      <c r="O1637" s="1691"/>
      <c r="P1637" s="1643" t="s">
        <v>7724</v>
      </c>
    </row>
    <row r="1638" spans="1:16" ht="15" x14ac:dyDescent="0.25">
      <c r="A1638" s="611">
        <v>5</v>
      </c>
      <c r="C1638" s="1640" t="s">
        <v>5592</v>
      </c>
      <c r="D1638" s="1641"/>
      <c r="E1638" s="1642"/>
      <c r="F1638" s="1653"/>
      <c r="G1638" s="1692"/>
      <c r="H1638" s="1653"/>
      <c r="I1638" s="1692"/>
      <c r="J1638" s="1652">
        <v>2</v>
      </c>
      <c r="K1638" s="1693" t="s">
        <v>5593</v>
      </c>
      <c r="L1638" s="646" t="s">
        <v>3323</v>
      </c>
      <c r="M1638" s="646" t="s">
        <v>3323</v>
      </c>
      <c r="N1638" s="1652"/>
      <c r="O1638" s="1693"/>
      <c r="P1638" s="1645" t="s">
        <v>7724</v>
      </c>
    </row>
    <row r="1639" spans="1:16" ht="15" x14ac:dyDescent="0.25">
      <c r="A1639" s="611">
        <v>3</v>
      </c>
      <c r="C1639" s="1640" t="s">
        <v>5594</v>
      </c>
      <c r="D1639" s="1641"/>
      <c r="E1639" s="1642"/>
      <c r="F1639" s="1653"/>
      <c r="G1639" s="1692"/>
      <c r="H1639" s="1653"/>
      <c r="I1639" s="1692"/>
      <c r="J1639" s="1652">
        <v>3</v>
      </c>
      <c r="K1639" s="1693" t="s">
        <v>5595</v>
      </c>
      <c r="L1639" s="646" t="s">
        <v>3323</v>
      </c>
      <c r="M1639" s="646" t="s">
        <v>3323</v>
      </c>
      <c r="N1639" s="1652"/>
      <c r="O1639" s="1693"/>
      <c r="P1639" s="1645" t="s">
        <v>7724</v>
      </c>
    </row>
    <row r="1640" spans="1:16" ht="15" x14ac:dyDescent="0.25">
      <c r="A1640" s="611">
        <v>4</v>
      </c>
      <c r="C1640" s="1640" t="s">
        <v>5596</v>
      </c>
      <c r="D1640" s="1641"/>
      <c r="E1640" s="1642"/>
      <c r="F1640" s="1653"/>
      <c r="G1640" s="1692"/>
      <c r="H1640" s="1653"/>
      <c r="I1640" s="1692"/>
      <c r="J1640" s="1652">
        <v>4</v>
      </c>
      <c r="K1640" s="1693" t="s">
        <v>1940</v>
      </c>
      <c r="L1640" s="646"/>
      <c r="M1640" s="646"/>
      <c r="N1640" s="1652"/>
      <c r="O1640" s="1693"/>
      <c r="P1640" s="1645"/>
    </row>
    <row r="1641" spans="1:16" ht="15" x14ac:dyDescent="0.25">
      <c r="A1641" s="611">
        <v>5</v>
      </c>
      <c r="C1641" s="1640" t="s">
        <v>8024</v>
      </c>
      <c r="D1641" s="1641"/>
      <c r="E1641" s="1642"/>
      <c r="F1641" s="1653"/>
      <c r="G1641" s="1692"/>
      <c r="H1641" s="1653"/>
      <c r="I1641" s="1692"/>
      <c r="J1641" s="1653"/>
      <c r="K1641" s="1692"/>
      <c r="L1641" s="642" t="s">
        <v>3323</v>
      </c>
      <c r="M1641" s="642" t="s">
        <v>3323</v>
      </c>
      <c r="N1641" s="1654">
        <v>1</v>
      </c>
      <c r="O1641" s="1691" t="s">
        <v>5599</v>
      </c>
      <c r="P1641" s="1643" t="s">
        <v>7724</v>
      </c>
    </row>
    <row r="1642" spans="1:16" ht="15" x14ac:dyDescent="0.25">
      <c r="A1642" s="611">
        <v>5</v>
      </c>
      <c r="C1642" s="1640" t="s">
        <v>8025</v>
      </c>
      <c r="D1642" s="1641"/>
      <c r="E1642" s="1642"/>
      <c r="F1642" s="1653"/>
      <c r="G1642" s="1692"/>
      <c r="H1642" s="1653"/>
      <c r="I1642" s="1692"/>
      <c r="J1642" s="1653"/>
      <c r="K1642" s="1692"/>
      <c r="L1642" s="646" t="s">
        <v>3323</v>
      </c>
      <c r="M1642" s="646" t="s">
        <v>3323</v>
      </c>
      <c r="N1642" s="1652">
        <v>2</v>
      </c>
      <c r="O1642" s="1693" t="s">
        <v>5601</v>
      </c>
      <c r="P1642" s="1645" t="s">
        <v>7724</v>
      </c>
    </row>
    <row r="1643" spans="1:16" ht="15" x14ac:dyDescent="0.25">
      <c r="A1643" s="611">
        <v>4</v>
      </c>
      <c r="C1643" s="1640" t="s">
        <v>8026</v>
      </c>
      <c r="D1643" s="1641"/>
      <c r="E1643" s="1642"/>
      <c r="F1643" s="1653"/>
      <c r="G1643" s="1692"/>
      <c r="H1643" s="1653"/>
      <c r="I1643" s="1692"/>
      <c r="J1643" s="1653"/>
      <c r="K1643" s="1692"/>
      <c r="L1643" s="646" t="s">
        <v>3323</v>
      </c>
      <c r="M1643" s="646" t="s">
        <v>3323</v>
      </c>
      <c r="N1643" s="1652">
        <v>3</v>
      </c>
      <c r="O1643" s="1693" t="s">
        <v>5602</v>
      </c>
      <c r="P1643" s="1645" t="s">
        <v>7724</v>
      </c>
    </row>
    <row r="1644" spans="1:16" ht="15" x14ac:dyDescent="0.25">
      <c r="A1644" s="611">
        <v>4</v>
      </c>
      <c r="C1644" s="1640" t="s">
        <v>8027</v>
      </c>
      <c r="D1644" s="1641"/>
      <c r="E1644" s="1642"/>
      <c r="F1644" s="1653"/>
      <c r="G1644" s="1692"/>
      <c r="H1644" s="1653"/>
      <c r="I1644" s="1692"/>
      <c r="J1644" s="1653"/>
      <c r="K1644" s="1692"/>
      <c r="L1644" s="646" t="s">
        <v>3323</v>
      </c>
      <c r="M1644" s="646" t="s">
        <v>3323</v>
      </c>
      <c r="N1644" s="1652">
        <v>4</v>
      </c>
      <c r="O1644" s="1693" t="s">
        <v>5603</v>
      </c>
      <c r="P1644" s="1645" t="s">
        <v>7724</v>
      </c>
    </row>
    <row r="1645" spans="1:16" ht="15" x14ac:dyDescent="0.25">
      <c r="A1645" s="611">
        <v>4</v>
      </c>
      <c r="C1645" s="1640" t="s">
        <v>5597</v>
      </c>
      <c r="D1645" s="1641"/>
      <c r="E1645" s="1642"/>
      <c r="F1645" s="1653"/>
      <c r="G1645" s="1692"/>
      <c r="H1645" s="1653"/>
      <c r="I1645" s="1692"/>
      <c r="J1645" s="1652">
        <v>5</v>
      </c>
      <c r="K1645" s="1693" t="s">
        <v>5605</v>
      </c>
      <c r="L1645" s="646"/>
      <c r="M1645" s="646"/>
      <c r="N1645" s="1652"/>
      <c r="O1645" s="1693"/>
      <c r="P1645" s="1645"/>
    </row>
    <row r="1646" spans="1:16" ht="15" x14ac:dyDescent="0.25">
      <c r="A1646" s="611">
        <v>4</v>
      </c>
      <c r="C1646" s="1640" t="s">
        <v>5598</v>
      </c>
      <c r="D1646" s="1641"/>
      <c r="E1646" s="1642"/>
      <c r="F1646" s="1653"/>
      <c r="G1646" s="1692"/>
      <c r="H1646" s="1653"/>
      <c r="I1646" s="1692"/>
      <c r="J1646" s="1653"/>
      <c r="K1646" s="1692"/>
      <c r="L1646" s="642" t="s">
        <v>3323</v>
      </c>
      <c r="M1646" s="642" t="s">
        <v>3323</v>
      </c>
      <c r="N1646" s="1654">
        <v>1</v>
      </c>
      <c r="O1646" s="1705" t="s">
        <v>5607</v>
      </c>
      <c r="P1646" s="1643" t="s">
        <v>7724</v>
      </c>
    </row>
    <row r="1647" spans="1:16" ht="15" x14ac:dyDescent="0.25">
      <c r="A1647" s="611">
        <v>4</v>
      </c>
      <c r="C1647" s="1640" t="s">
        <v>5600</v>
      </c>
      <c r="D1647" s="1641"/>
      <c r="E1647" s="1642"/>
      <c r="F1647" s="1653"/>
      <c r="G1647" s="1692"/>
      <c r="H1647" s="1653"/>
      <c r="I1647" s="1692"/>
      <c r="J1647" s="1653"/>
      <c r="K1647" s="1692"/>
      <c r="L1647" s="646" t="s">
        <v>3323</v>
      </c>
      <c r="M1647" s="646" t="s">
        <v>3323</v>
      </c>
      <c r="N1647" s="1652">
        <v>2</v>
      </c>
      <c r="O1647" s="1706" t="s">
        <v>4771</v>
      </c>
      <c r="P1647" s="1645" t="s">
        <v>7724</v>
      </c>
    </row>
    <row r="1648" spans="1:16" ht="15" x14ac:dyDescent="0.25">
      <c r="A1648" s="611">
        <v>5</v>
      </c>
      <c r="C1648" s="1640" t="s">
        <v>5604</v>
      </c>
      <c r="D1648" s="1641"/>
      <c r="E1648" s="1642"/>
      <c r="F1648" s="1653"/>
      <c r="G1648" s="1692"/>
      <c r="H1648" s="1653"/>
      <c r="I1648" s="1692"/>
      <c r="J1648" s="1652">
        <v>6</v>
      </c>
      <c r="K1648" s="1693" t="s">
        <v>1787</v>
      </c>
      <c r="L1648" s="646"/>
      <c r="M1648" s="646"/>
      <c r="N1648" s="1652"/>
      <c r="O1648" s="1706"/>
      <c r="P1648" s="1651"/>
    </row>
    <row r="1649" spans="1:16" ht="15" x14ac:dyDescent="0.25">
      <c r="A1649" s="611">
        <v>4</v>
      </c>
      <c r="C1649" s="1640" t="s">
        <v>5606</v>
      </c>
      <c r="D1649" s="1641"/>
      <c r="E1649" s="1642"/>
      <c r="F1649" s="1653"/>
      <c r="G1649" s="1692"/>
      <c r="H1649" s="1653"/>
      <c r="I1649" s="1692"/>
      <c r="J1649" s="1653"/>
      <c r="K1649" s="1692"/>
      <c r="L1649" s="642" t="s">
        <v>3651</v>
      </c>
      <c r="M1649" s="642" t="s">
        <v>3378</v>
      </c>
      <c r="N1649" s="1654">
        <v>1</v>
      </c>
      <c r="O1649" s="1691" t="s">
        <v>3433</v>
      </c>
      <c r="P1649" s="1643" t="s">
        <v>7724</v>
      </c>
    </row>
    <row r="1650" spans="1:16" ht="15" x14ac:dyDescent="0.25">
      <c r="A1650" s="611">
        <v>4</v>
      </c>
      <c r="C1650" s="1640" t="s">
        <v>5608</v>
      </c>
      <c r="D1650" s="1641"/>
      <c r="E1650" s="1642"/>
      <c r="F1650" s="1653"/>
      <c r="G1650" s="1692"/>
      <c r="H1650" s="1653"/>
      <c r="I1650" s="1692"/>
      <c r="J1650" s="1653"/>
      <c r="K1650" s="1692"/>
      <c r="L1650" s="646" t="s">
        <v>3651</v>
      </c>
      <c r="M1650" s="646" t="s">
        <v>3378</v>
      </c>
      <c r="N1650" s="1652">
        <v>2</v>
      </c>
      <c r="O1650" s="1693" t="s">
        <v>4478</v>
      </c>
      <c r="P1650" s="1645" t="s">
        <v>7724</v>
      </c>
    </row>
    <row r="1651" spans="1:16" ht="15" x14ac:dyDescent="0.25">
      <c r="A1651" s="611">
        <v>5</v>
      </c>
      <c r="C1651" s="1640" t="s">
        <v>5609</v>
      </c>
      <c r="D1651" s="1641"/>
      <c r="E1651" s="1642"/>
      <c r="F1651" s="1653"/>
      <c r="G1651" s="1692"/>
      <c r="H1651" s="1652">
        <v>2</v>
      </c>
      <c r="I1651" s="1693" t="s">
        <v>2499</v>
      </c>
      <c r="J1651" s="1652"/>
      <c r="K1651" s="1693"/>
      <c r="L1651" s="646"/>
      <c r="M1651" s="646"/>
      <c r="N1651" s="1652"/>
      <c r="O1651" s="1693"/>
      <c r="P1651" s="1645"/>
    </row>
    <row r="1652" spans="1:16" ht="15" x14ac:dyDescent="0.25">
      <c r="A1652" s="611">
        <v>5</v>
      </c>
      <c r="C1652" s="1640" t="s">
        <v>5610</v>
      </c>
      <c r="D1652" s="1641"/>
      <c r="E1652" s="1642"/>
      <c r="F1652" s="1653"/>
      <c r="G1652" s="1692"/>
      <c r="H1652" s="1653"/>
      <c r="I1652" s="1692"/>
      <c r="J1652" s="1654">
        <v>1</v>
      </c>
      <c r="K1652" s="1705" t="s">
        <v>1864</v>
      </c>
      <c r="L1652" s="642"/>
      <c r="M1652" s="642"/>
      <c r="N1652" s="1654"/>
      <c r="O1652" s="1691"/>
      <c r="P1652" s="1643"/>
    </row>
    <row r="1653" spans="1:16" ht="15" x14ac:dyDescent="0.25">
      <c r="A1653" s="611">
        <v>5</v>
      </c>
      <c r="C1653" s="1640" t="s">
        <v>639</v>
      </c>
      <c r="D1653" s="1641"/>
      <c r="E1653" s="1642"/>
      <c r="F1653" s="1653"/>
      <c r="G1653" s="1692"/>
      <c r="H1653" s="1653"/>
      <c r="I1653" s="1692"/>
      <c r="J1653" s="1700"/>
      <c r="K1653" s="1709"/>
      <c r="L1653" s="642" t="s">
        <v>3377</v>
      </c>
      <c r="M1653" s="642" t="s">
        <v>3378</v>
      </c>
      <c r="N1653" s="1654">
        <v>1</v>
      </c>
      <c r="O1653" s="1720" t="s">
        <v>8028</v>
      </c>
      <c r="P1653" s="1643" t="s">
        <v>7724</v>
      </c>
    </row>
    <row r="1654" spans="1:16" ht="15" x14ac:dyDescent="0.25">
      <c r="A1654" s="611">
        <v>4</v>
      </c>
      <c r="C1654" s="1640" t="s">
        <v>640</v>
      </c>
      <c r="D1654" s="1641"/>
      <c r="E1654" s="1642"/>
      <c r="F1654" s="1653"/>
      <c r="G1654" s="1692"/>
      <c r="H1654" s="1653"/>
      <c r="I1654" s="1692"/>
      <c r="J1654" s="1700"/>
      <c r="K1654" s="1709"/>
      <c r="L1654" s="642" t="s">
        <v>3377</v>
      </c>
      <c r="M1654" s="642" t="s">
        <v>3378</v>
      </c>
      <c r="N1654" s="1654">
        <v>2</v>
      </c>
      <c r="O1654" s="1720" t="s">
        <v>8029</v>
      </c>
      <c r="P1654" s="1643" t="s">
        <v>7724</v>
      </c>
    </row>
    <row r="1655" spans="1:16" ht="15" x14ac:dyDescent="0.25">
      <c r="A1655" s="611">
        <v>5</v>
      </c>
      <c r="C1655" s="1640" t="s">
        <v>641</v>
      </c>
      <c r="D1655" s="1641"/>
      <c r="E1655" s="1642"/>
      <c r="F1655" s="1653"/>
      <c r="G1655" s="1692"/>
      <c r="H1655" s="1653"/>
      <c r="I1655" s="1692"/>
      <c r="J1655" s="1700"/>
      <c r="K1655" s="1709"/>
      <c r="L1655" s="642" t="s">
        <v>3377</v>
      </c>
      <c r="M1655" s="642" t="s">
        <v>3378</v>
      </c>
      <c r="N1655" s="1654">
        <v>3</v>
      </c>
      <c r="O1655" s="1720" t="s">
        <v>8030</v>
      </c>
      <c r="P1655" s="1643" t="s">
        <v>7724</v>
      </c>
    </row>
    <row r="1656" spans="1:16" ht="15" x14ac:dyDescent="0.25">
      <c r="A1656" s="611">
        <v>5</v>
      </c>
      <c r="C1656" s="1640" t="s">
        <v>643</v>
      </c>
      <c r="D1656" s="1641"/>
      <c r="E1656" s="1642"/>
      <c r="F1656" s="1653"/>
      <c r="G1656" s="1692"/>
      <c r="H1656" s="1653"/>
      <c r="I1656" s="1692"/>
      <c r="J1656" s="1700"/>
      <c r="K1656" s="1709"/>
      <c r="L1656" s="642" t="s">
        <v>3377</v>
      </c>
      <c r="M1656" s="642" t="s">
        <v>3323</v>
      </c>
      <c r="N1656" s="1654">
        <v>4</v>
      </c>
      <c r="O1656" s="1720" t="s">
        <v>8031</v>
      </c>
      <c r="P1656" s="1643" t="s">
        <v>7724</v>
      </c>
    </row>
    <row r="1657" spans="1:16" ht="15" x14ac:dyDescent="0.25">
      <c r="A1657" s="611">
        <v>3</v>
      </c>
      <c r="C1657" s="1640" t="s">
        <v>5611</v>
      </c>
      <c r="D1657" s="1641"/>
      <c r="E1657" s="1642"/>
      <c r="F1657" s="1653"/>
      <c r="G1657" s="1692"/>
      <c r="H1657" s="1653"/>
      <c r="I1657" s="1692"/>
      <c r="J1657" s="1652">
        <v>2</v>
      </c>
      <c r="K1657" s="1693" t="s">
        <v>5591</v>
      </c>
      <c r="L1657" s="646" t="s">
        <v>3323</v>
      </c>
      <c r="M1657" s="646" t="s">
        <v>3323</v>
      </c>
      <c r="N1657" s="1652"/>
      <c r="O1657" s="1693"/>
      <c r="P1657" s="1645" t="s">
        <v>7724</v>
      </c>
    </row>
    <row r="1658" spans="1:16" ht="15" x14ac:dyDescent="0.25">
      <c r="A1658" s="611">
        <v>4</v>
      </c>
      <c r="C1658" s="1640" t="s">
        <v>5612</v>
      </c>
      <c r="D1658" s="1641"/>
      <c r="E1658" s="1642"/>
      <c r="F1658" s="1653"/>
      <c r="G1658" s="1692"/>
      <c r="H1658" s="1653"/>
      <c r="I1658" s="1692"/>
      <c r="J1658" s="1652">
        <v>3</v>
      </c>
      <c r="K1658" s="1706" t="s">
        <v>4531</v>
      </c>
      <c r="L1658" s="646"/>
      <c r="M1658" s="646"/>
      <c r="N1658" s="1652"/>
      <c r="O1658" s="1693"/>
      <c r="P1658" s="1645"/>
    </row>
    <row r="1659" spans="1:16" ht="15" x14ac:dyDescent="0.25">
      <c r="A1659" s="611">
        <v>5</v>
      </c>
      <c r="C1659" s="1640" t="s">
        <v>5613</v>
      </c>
      <c r="D1659" s="1641"/>
      <c r="E1659" s="1642"/>
      <c r="F1659" s="1653"/>
      <c r="G1659" s="1692"/>
      <c r="H1659" s="1653"/>
      <c r="I1659" s="1692"/>
      <c r="J1659" s="1653"/>
      <c r="K1659" s="1707"/>
      <c r="L1659" s="642" t="s">
        <v>3323</v>
      </c>
      <c r="M1659" s="642" t="s">
        <v>3323</v>
      </c>
      <c r="N1659" s="1654" t="s">
        <v>3327</v>
      </c>
      <c r="O1659" s="1691" t="s">
        <v>4424</v>
      </c>
      <c r="P1659" s="1643" t="s">
        <v>7724</v>
      </c>
    </row>
    <row r="1660" spans="1:16" ht="15" x14ac:dyDescent="0.25">
      <c r="A1660" s="611">
        <v>5</v>
      </c>
      <c r="C1660" s="1640" t="s">
        <v>5614</v>
      </c>
      <c r="D1660" s="1641"/>
      <c r="E1660" s="1642"/>
      <c r="F1660" s="1653"/>
      <c r="G1660" s="1692"/>
      <c r="H1660" s="1653"/>
      <c r="I1660" s="1692"/>
      <c r="J1660" s="1652">
        <v>4</v>
      </c>
      <c r="K1660" s="1693" t="s">
        <v>8032</v>
      </c>
      <c r="L1660" s="646" t="s">
        <v>3323</v>
      </c>
      <c r="M1660" s="646" t="s">
        <v>3323</v>
      </c>
      <c r="N1660" s="1652"/>
      <c r="O1660" s="1693"/>
      <c r="P1660" s="1645" t="s">
        <v>7724</v>
      </c>
    </row>
    <row r="1661" spans="1:16" ht="15" x14ac:dyDescent="0.25">
      <c r="A1661" s="611">
        <v>5</v>
      </c>
      <c r="C1661" s="1640" t="s">
        <v>8033</v>
      </c>
      <c r="D1661" s="1641"/>
      <c r="E1661" s="1642"/>
      <c r="F1661" s="1653"/>
      <c r="G1661" s="1692"/>
      <c r="H1661" s="1653"/>
      <c r="I1661" s="1692"/>
      <c r="J1661" s="1700"/>
      <c r="K1661" s="1660"/>
      <c r="L1661" s="646" t="s">
        <v>3323</v>
      </c>
      <c r="M1661" s="646" t="s">
        <v>3323</v>
      </c>
      <c r="N1661" s="1652">
        <v>1</v>
      </c>
      <c r="O1661" s="1719" t="s">
        <v>8034</v>
      </c>
      <c r="P1661" s="1645" t="s">
        <v>7724</v>
      </c>
    </row>
    <row r="1662" spans="1:16" ht="15" x14ac:dyDescent="0.25">
      <c r="A1662" s="611">
        <v>4</v>
      </c>
      <c r="C1662" s="1640" t="s">
        <v>8035</v>
      </c>
      <c r="D1662" s="1641"/>
      <c r="E1662" s="1642"/>
      <c r="F1662" s="1653"/>
      <c r="G1662" s="1692"/>
      <c r="H1662" s="1653"/>
      <c r="I1662" s="1692"/>
      <c r="J1662" s="1700"/>
      <c r="K1662" s="1660"/>
      <c r="L1662" s="646" t="s">
        <v>3323</v>
      </c>
      <c r="M1662" s="646" t="s">
        <v>3323</v>
      </c>
      <c r="N1662" s="1652">
        <v>2</v>
      </c>
      <c r="O1662" s="1719" t="s">
        <v>8036</v>
      </c>
      <c r="P1662" s="1645" t="s">
        <v>7724</v>
      </c>
    </row>
    <row r="1663" spans="1:16" ht="15" x14ac:dyDescent="0.25">
      <c r="A1663" s="611">
        <v>5</v>
      </c>
      <c r="C1663" s="1640" t="s">
        <v>8037</v>
      </c>
      <c r="D1663" s="1641"/>
      <c r="E1663" s="1642"/>
      <c r="F1663" s="1653"/>
      <c r="G1663" s="1692"/>
      <c r="H1663" s="1653"/>
      <c r="I1663" s="1692"/>
      <c r="J1663" s="1700"/>
      <c r="K1663" s="1660"/>
      <c r="L1663" s="646" t="s">
        <v>3323</v>
      </c>
      <c r="M1663" s="646" t="s">
        <v>3323</v>
      </c>
      <c r="N1663" s="1652">
        <v>3</v>
      </c>
      <c r="O1663" s="1719" t="s">
        <v>8038</v>
      </c>
      <c r="P1663" s="1645" t="s">
        <v>7724</v>
      </c>
    </row>
    <row r="1664" spans="1:16" ht="30" x14ac:dyDescent="0.25">
      <c r="A1664" s="611">
        <v>5</v>
      </c>
      <c r="C1664" s="1640" t="s">
        <v>8039</v>
      </c>
      <c r="D1664" s="1641"/>
      <c r="E1664" s="1642"/>
      <c r="F1664" s="1653"/>
      <c r="G1664" s="1692"/>
      <c r="H1664" s="1653"/>
      <c r="I1664" s="1692"/>
      <c r="J1664" s="1700"/>
      <c r="K1664" s="1660"/>
      <c r="L1664" s="646" t="s">
        <v>3323</v>
      </c>
      <c r="M1664" s="646" t="s">
        <v>3323</v>
      </c>
      <c r="N1664" s="1652">
        <v>4</v>
      </c>
      <c r="O1664" s="1708" t="s">
        <v>8040</v>
      </c>
      <c r="P1664" s="1645" t="s">
        <v>7724</v>
      </c>
    </row>
    <row r="1665" spans="1:16" ht="30" x14ac:dyDescent="0.25">
      <c r="A1665" s="611">
        <v>5</v>
      </c>
      <c r="C1665" s="1640" t="s">
        <v>8041</v>
      </c>
      <c r="D1665" s="1641"/>
      <c r="E1665" s="1642"/>
      <c r="F1665" s="1653"/>
      <c r="G1665" s="1692"/>
      <c r="H1665" s="1653"/>
      <c r="I1665" s="1692"/>
      <c r="J1665" s="1700"/>
      <c r="K1665" s="1660"/>
      <c r="L1665" s="646" t="s">
        <v>3323</v>
      </c>
      <c r="M1665" s="646" t="s">
        <v>3323</v>
      </c>
      <c r="N1665" s="1652">
        <v>5</v>
      </c>
      <c r="O1665" s="1708" t="s">
        <v>8042</v>
      </c>
      <c r="P1665" s="1645" t="s">
        <v>7724</v>
      </c>
    </row>
    <row r="1666" spans="1:16" ht="30" x14ac:dyDescent="0.25">
      <c r="A1666" s="611">
        <v>2</v>
      </c>
      <c r="C1666" s="1640" t="s">
        <v>8043</v>
      </c>
      <c r="D1666" s="1641"/>
      <c r="E1666" s="1642"/>
      <c r="F1666" s="1653"/>
      <c r="G1666" s="1692"/>
      <c r="H1666" s="1653"/>
      <c r="I1666" s="1692"/>
      <c r="J1666" s="1700"/>
      <c r="K1666" s="1660"/>
      <c r="L1666" s="646" t="s">
        <v>3323</v>
      </c>
      <c r="M1666" s="646" t="s">
        <v>3323</v>
      </c>
      <c r="N1666" s="1652">
        <v>6</v>
      </c>
      <c r="O1666" s="1708" t="s">
        <v>8044</v>
      </c>
      <c r="P1666" s="1645" t="s">
        <v>7724</v>
      </c>
    </row>
    <row r="1667" spans="1:16" ht="30" x14ac:dyDescent="0.25">
      <c r="A1667" s="611">
        <v>3</v>
      </c>
      <c r="C1667" s="1640" t="s">
        <v>8045</v>
      </c>
      <c r="D1667" s="1641"/>
      <c r="E1667" s="1642"/>
      <c r="F1667" s="1653"/>
      <c r="G1667" s="1692"/>
      <c r="H1667" s="1653"/>
      <c r="I1667" s="1692"/>
      <c r="J1667" s="1701"/>
      <c r="K1667" s="1661"/>
      <c r="L1667" s="646" t="s">
        <v>3323</v>
      </c>
      <c r="M1667" s="646" t="s">
        <v>3323</v>
      </c>
      <c r="N1667" s="1652">
        <v>7</v>
      </c>
      <c r="O1667" s="1708" t="s">
        <v>8046</v>
      </c>
      <c r="P1667" s="1645" t="s">
        <v>7724</v>
      </c>
    </row>
    <row r="1668" spans="1:16" ht="15" x14ac:dyDescent="0.25">
      <c r="A1668" s="611">
        <v>4</v>
      </c>
      <c r="C1668" s="1640" t="s">
        <v>5615</v>
      </c>
      <c r="D1668" s="1641"/>
      <c r="E1668" s="1642"/>
      <c r="F1668" s="1653"/>
      <c r="G1668" s="1692"/>
      <c r="H1668" s="1653"/>
      <c r="I1668" s="1692"/>
      <c r="J1668" s="1702">
        <v>5</v>
      </c>
      <c r="K1668" s="1708" t="s">
        <v>8047</v>
      </c>
      <c r="L1668" s="646" t="s">
        <v>3323</v>
      </c>
      <c r="M1668" s="646" t="s">
        <v>3323</v>
      </c>
      <c r="N1668" s="1652"/>
      <c r="O1668" s="1693"/>
      <c r="P1668" s="1645" t="s">
        <v>7724</v>
      </c>
    </row>
    <row r="1669" spans="1:16" ht="15" x14ac:dyDescent="0.25">
      <c r="A1669" s="611">
        <v>4</v>
      </c>
      <c r="C1669" s="1640" t="s">
        <v>5616</v>
      </c>
      <c r="D1669" s="1641"/>
      <c r="E1669" s="1642"/>
      <c r="F1669" s="1653"/>
      <c r="G1669" s="1692"/>
      <c r="H1669" s="1653"/>
      <c r="I1669" s="1692"/>
      <c r="J1669" s="1652">
        <v>6</v>
      </c>
      <c r="K1669" s="1693" t="s">
        <v>5618</v>
      </c>
      <c r="L1669" s="646" t="s">
        <v>3323</v>
      </c>
      <c r="M1669" s="646" t="s">
        <v>3323</v>
      </c>
      <c r="N1669" s="1652"/>
      <c r="O1669" s="1693"/>
      <c r="P1669" s="1645" t="s">
        <v>7724</v>
      </c>
    </row>
    <row r="1670" spans="1:16" ht="15" x14ac:dyDescent="0.25">
      <c r="A1670" s="611">
        <v>4</v>
      </c>
      <c r="C1670" s="1640" t="s">
        <v>5617</v>
      </c>
      <c r="D1670" s="1641"/>
      <c r="E1670" s="1642"/>
      <c r="F1670" s="1653"/>
      <c r="G1670" s="1692"/>
      <c r="H1670" s="1653"/>
      <c r="I1670" s="1692"/>
      <c r="J1670" s="1652">
        <v>7</v>
      </c>
      <c r="K1670" s="1693" t="s">
        <v>5620</v>
      </c>
      <c r="L1670" s="646" t="s">
        <v>3323</v>
      </c>
      <c r="M1670" s="646" t="s">
        <v>3323</v>
      </c>
      <c r="N1670" s="1652"/>
      <c r="O1670" s="1693"/>
      <c r="P1670" s="1645" t="s">
        <v>7724</v>
      </c>
    </row>
    <row r="1671" spans="1:16" ht="15" x14ac:dyDescent="0.25">
      <c r="A1671" s="611">
        <v>4</v>
      </c>
      <c r="C1671" s="1640" t="s">
        <v>5619</v>
      </c>
      <c r="D1671" s="1641"/>
      <c r="E1671" s="1642"/>
      <c r="F1671" s="1653"/>
      <c r="G1671" s="1692"/>
      <c r="H1671" s="1653"/>
      <c r="I1671" s="1692"/>
      <c r="J1671" s="1652">
        <v>8</v>
      </c>
      <c r="K1671" s="1693" t="s">
        <v>1787</v>
      </c>
      <c r="L1671" s="646"/>
      <c r="M1671" s="646"/>
      <c r="N1671" s="1652"/>
      <c r="O1671" s="1706"/>
      <c r="P1671" s="1651"/>
    </row>
    <row r="1672" spans="1:16" ht="15" x14ac:dyDescent="0.25">
      <c r="A1672" s="611">
        <v>5</v>
      </c>
      <c r="C1672" s="1640" t="s">
        <v>8048</v>
      </c>
      <c r="D1672" s="1641"/>
      <c r="E1672" s="1642"/>
      <c r="F1672" s="1653"/>
      <c r="G1672" s="1692"/>
      <c r="H1672" s="1653"/>
      <c r="I1672" s="1692"/>
      <c r="J1672" s="1653"/>
      <c r="K1672" s="1692"/>
      <c r="L1672" s="642" t="s">
        <v>3651</v>
      </c>
      <c r="M1672" s="642" t="s">
        <v>3378</v>
      </c>
      <c r="N1672" s="1654">
        <v>1</v>
      </c>
      <c r="O1672" s="1691" t="s">
        <v>3433</v>
      </c>
      <c r="P1672" s="1643" t="s">
        <v>7724</v>
      </c>
    </row>
    <row r="1673" spans="1:16" ht="15" x14ac:dyDescent="0.25">
      <c r="A1673" s="611">
        <v>5</v>
      </c>
      <c r="C1673" s="1640" t="s">
        <v>8049</v>
      </c>
      <c r="D1673" s="1641"/>
      <c r="E1673" s="1642"/>
      <c r="F1673" s="1653"/>
      <c r="G1673" s="1692"/>
      <c r="H1673" s="1653"/>
      <c r="I1673" s="1692"/>
      <c r="J1673" s="1653"/>
      <c r="K1673" s="1692"/>
      <c r="L1673" s="646" t="s">
        <v>3651</v>
      </c>
      <c r="M1673" s="646" t="s">
        <v>3378</v>
      </c>
      <c r="N1673" s="1652">
        <v>2</v>
      </c>
      <c r="O1673" s="1693" t="s">
        <v>4478</v>
      </c>
      <c r="P1673" s="1645" t="s">
        <v>7724</v>
      </c>
    </row>
    <row r="1674" spans="1:16" ht="15" x14ac:dyDescent="0.25">
      <c r="A1674" s="611">
        <v>5</v>
      </c>
      <c r="C1674" s="1640" t="s">
        <v>5621</v>
      </c>
      <c r="D1674" s="1641"/>
      <c r="E1674" s="1642"/>
      <c r="F1674" s="1653"/>
      <c r="G1674" s="1692"/>
      <c r="H1674" s="1653"/>
      <c r="I1674" s="1692"/>
      <c r="J1674" s="1652">
        <v>9</v>
      </c>
      <c r="K1674" s="1706" t="s">
        <v>5622</v>
      </c>
      <c r="L1674" s="646" t="s">
        <v>3323</v>
      </c>
      <c r="M1674" s="646" t="s">
        <v>3323</v>
      </c>
      <c r="N1674" s="1652"/>
      <c r="O1674" s="1706"/>
      <c r="P1674" s="1651" t="s">
        <v>7724</v>
      </c>
    </row>
    <row r="1675" spans="1:16" ht="15" x14ac:dyDescent="0.25">
      <c r="A1675" s="611">
        <v>5</v>
      </c>
      <c r="C1675" s="1662" t="s">
        <v>5623</v>
      </c>
      <c r="D1675" s="1641"/>
      <c r="E1675" s="1644"/>
      <c r="F1675" s="1652">
        <v>10</v>
      </c>
      <c r="G1675" s="1693" t="s">
        <v>2503</v>
      </c>
      <c r="H1675" s="1652"/>
      <c r="I1675" s="1693"/>
      <c r="J1675" s="1652"/>
      <c r="K1675" s="1693"/>
      <c r="L1675" s="646"/>
      <c r="M1675" s="646"/>
      <c r="N1675" s="1652"/>
      <c r="O1675" s="1693"/>
      <c r="P1675" s="1645"/>
    </row>
    <row r="1676" spans="1:16" ht="15" x14ac:dyDescent="0.25">
      <c r="A1676" s="611">
        <v>4</v>
      </c>
      <c r="C1676" s="1662" t="s">
        <v>5624</v>
      </c>
      <c r="D1676" s="1641"/>
      <c r="E1676" s="1642"/>
      <c r="F1676" s="1653"/>
      <c r="G1676" s="1692"/>
      <c r="H1676" s="1654">
        <v>1</v>
      </c>
      <c r="I1676" s="1691" t="s">
        <v>2504</v>
      </c>
      <c r="J1676" s="1654"/>
      <c r="K1676" s="1691"/>
      <c r="L1676" s="642"/>
      <c r="M1676" s="642"/>
      <c r="N1676" s="1654"/>
      <c r="O1676" s="1691"/>
      <c r="P1676" s="1643"/>
    </row>
    <row r="1677" spans="1:16" ht="15" x14ac:dyDescent="0.25">
      <c r="A1677" s="611">
        <v>5</v>
      </c>
      <c r="C1677" s="1640" t="s">
        <v>5625</v>
      </c>
      <c r="D1677" s="1641"/>
      <c r="E1677" s="1642"/>
      <c r="F1677" s="1653"/>
      <c r="G1677" s="1692"/>
      <c r="H1677" s="1653"/>
      <c r="I1677" s="1692"/>
      <c r="J1677" s="1654">
        <v>1</v>
      </c>
      <c r="K1677" s="1691" t="s">
        <v>2505</v>
      </c>
      <c r="L1677" s="642"/>
      <c r="M1677" s="642"/>
      <c r="N1677" s="1654"/>
      <c r="O1677" s="1691"/>
      <c r="P1677" s="1643"/>
    </row>
    <row r="1678" spans="1:16" ht="15" x14ac:dyDescent="0.25">
      <c r="A1678" s="611">
        <v>5</v>
      </c>
      <c r="C1678" s="1640" t="s">
        <v>648</v>
      </c>
      <c r="D1678" s="1641"/>
      <c r="E1678" s="1642"/>
      <c r="F1678" s="1653"/>
      <c r="G1678" s="1692"/>
      <c r="H1678" s="1653"/>
      <c r="I1678" s="1692"/>
      <c r="J1678" s="1653"/>
      <c r="K1678" s="1692"/>
      <c r="L1678" s="642" t="s">
        <v>3323</v>
      </c>
      <c r="M1678" s="642" t="s">
        <v>3323</v>
      </c>
      <c r="N1678" s="1654">
        <v>1</v>
      </c>
      <c r="O1678" s="1691" t="s">
        <v>5626</v>
      </c>
      <c r="P1678" s="1643" t="s">
        <v>7725</v>
      </c>
    </row>
    <row r="1679" spans="1:16" ht="15" x14ac:dyDescent="0.25">
      <c r="A1679" s="611">
        <v>4</v>
      </c>
      <c r="C1679" s="1640" t="s">
        <v>649</v>
      </c>
      <c r="D1679" s="1641"/>
      <c r="E1679" s="1642"/>
      <c r="F1679" s="1653"/>
      <c r="G1679" s="1692"/>
      <c r="H1679" s="1653"/>
      <c r="I1679" s="1692"/>
      <c r="J1679" s="1653"/>
      <c r="K1679" s="1692"/>
      <c r="L1679" s="646" t="s">
        <v>3323</v>
      </c>
      <c r="M1679" s="646" t="s">
        <v>3323</v>
      </c>
      <c r="N1679" s="1652">
        <v>2</v>
      </c>
      <c r="O1679" s="1693" t="s">
        <v>5627</v>
      </c>
      <c r="P1679" s="1645" t="s">
        <v>7725</v>
      </c>
    </row>
    <row r="1680" spans="1:16" ht="15" x14ac:dyDescent="0.25">
      <c r="A1680" s="611">
        <v>5</v>
      </c>
      <c r="C1680" s="1640" t="s">
        <v>5628</v>
      </c>
      <c r="D1680" s="1641"/>
      <c r="E1680" s="1642"/>
      <c r="F1680" s="1653"/>
      <c r="G1680" s="1692"/>
      <c r="H1680" s="1653"/>
      <c r="I1680" s="1692"/>
      <c r="J1680" s="1653"/>
      <c r="K1680" s="1692"/>
      <c r="L1680" s="646" t="s">
        <v>3323</v>
      </c>
      <c r="M1680" s="646" t="s">
        <v>3323</v>
      </c>
      <c r="N1680" s="1652">
        <v>3</v>
      </c>
      <c r="O1680" s="1693" t="s">
        <v>5629</v>
      </c>
      <c r="P1680" s="1645" t="s">
        <v>7725</v>
      </c>
    </row>
    <row r="1681" spans="1:16" ht="15" x14ac:dyDescent="0.25">
      <c r="A1681" s="611">
        <v>5</v>
      </c>
      <c r="C1681" s="1640" t="s">
        <v>5630</v>
      </c>
      <c r="D1681" s="1641"/>
      <c r="E1681" s="1642"/>
      <c r="F1681" s="1653"/>
      <c r="G1681" s="1692"/>
      <c r="H1681" s="1653"/>
      <c r="I1681" s="1692"/>
      <c r="J1681" s="1653"/>
      <c r="K1681" s="1692"/>
      <c r="L1681" s="646" t="s">
        <v>3323</v>
      </c>
      <c r="M1681" s="646" t="s">
        <v>3323</v>
      </c>
      <c r="N1681" s="1652">
        <v>4</v>
      </c>
      <c r="O1681" s="1693" t="s">
        <v>5631</v>
      </c>
      <c r="P1681" s="1645" t="s">
        <v>7725</v>
      </c>
    </row>
    <row r="1682" spans="1:16" ht="15" x14ac:dyDescent="0.25">
      <c r="A1682" s="611">
        <v>3</v>
      </c>
      <c r="C1682" s="1640" t="s">
        <v>5632</v>
      </c>
      <c r="D1682" s="1641"/>
      <c r="E1682" s="1642"/>
      <c r="F1682" s="1653"/>
      <c r="G1682" s="1692"/>
      <c r="H1682" s="1653"/>
      <c r="I1682" s="1692"/>
      <c r="J1682" s="1653"/>
      <c r="K1682" s="1692"/>
      <c r="L1682" s="646" t="s">
        <v>3323</v>
      </c>
      <c r="M1682" s="646" t="s">
        <v>3323</v>
      </c>
      <c r="N1682" s="1652">
        <v>5</v>
      </c>
      <c r="O1682" s="1693" t="s">
        <v>5633</v>
      </c>
      <c r="P1682" s="1645" t="s">
        <v>7725</v>
      </c>
    </row>
    <row r="1683" spans="1:16" ht="15" x14ac:dyDescent="0.25">
      <c r="A1683" s="611">
        <v>4</v>
      </c>
      <c r="C1683" s="1640" t="s">
        <v>5634</v>
      </c>
      <c r="D1683" s="1641"/>
      <c r="E1683" s="1642"/>
      <c r="F1683" s="1653"/>
      <c r="G1683" s="1692"/>
      <c r="H1683" s="1653"/>
      <c r="I1683" s="1692"/>
      <c r="J1683" s="1653"/>
      <c r="K1683" s="1692"/>
      <c r="L1683" s="646" t="s">
        <v>3323</v>
      </c>
      <c r="M1683" s="646" t="s">
        <v>3323</v>
      </c>
      <c r="N1683" s="1652">
        <v>6</v>
      </c>
      <c r="O1683" s="1693" t="s">
        <v>5635</v>
      </c>
      <c r="P1683" s="1645" t="s">
        <v>7725</v>
      </c>
    </row>
    <row r="1684" spans="1:16" ht="15" x14ac:dyDescent="0.25">
      <c r="A1684" s="611">
        <v>5</v>
      </c>
      <c r="C1684" s="1640" t="s">
        <v>5636</v>
      </c>
      <c r="D1684" s="1641"/>
      <c r="E1684" s="1642"/>
      <c r="F1684" s="1653"/>
      <c r="G1684" s="1692"/>
      <c r="H1684" s="1653"/>
      <c r="I1684" s="1692"/>
      <c r="J1684" s="1653"/>
      <c r="K1684" s="1692"/>
      <c r="L1684" s="646" t="s">
        <v>3323</v>
      </c>
      <c r="M1684" s="646" t="s">
        <v>3323</v>
      </c>
      <c r="N1684" s="1652">
        <v>7</v>
      </c>
      <c r="O1684" s="1693" t="s">
        <v>5637</v>
      </c>
      <c r="P1684" s="1645" t="s">
        <v>7725</v>
      </c>
    </row>
    <row r="1685" spans="1:16" ht="15" x14ac:dyDescent="0.25">
      <c r="A1685" s="611">
        <v>5</v>
      </c>
      <c r="C1685" s="1640" t="s">
        <v>5638</v>
      </c>
      <c r="D1685" s="1641"/>
      <c r="E1685" s="1642"/>
      <c r="F1685" s="1653"/>
      <c r="G1685" s="1692"/>
      <c r="H1685" s="1653"/>
      <c r="I1685" s="1692"/>
      <c r="J1685" s="1653"/>
      <c r="K1685" s="1692"/>
      <c r="L1685" s="646" t="s">
        <v>3323</v>
      </c>
      <c r="M1685" s="646" t="s">
        <v>3323</v>
      </c>
      <c r="N1685" s="1652">
        <v>8</v>
      </c>
      <c r="O1685" s="1693" t="s">
        <v>5639</v>
      </c>
      <c r="P1685" s="1645" t="s">
        <v>7725</v>
      </c>
    </row>
    <row r="1686" spans="1:16" ht="15" x14ac:dyDescent="0.25">
      <c r="A1686" s="611">
        <v>5</v>
      </c>
      <c r="C1686" s="1640" t="s">
        <v>5640</v>
      </c>
      <c r="D1686" s="1641"/>
      <c r="E1686" s="1642"/>
      <c r="F1686" s="1653"/>
      <c r="G1686" s="1692"/>
      <c r="H1686" s="1653"/>
      <c r="I1686" s="1692"/>
      <c r="J1686" s="1652">
        <v>2</v>
      </c>
      <c r="K1686" s="1706" t="s">
        <v>5641</v>
      </c>
      <c r="L1686" s="646" t="s">
        <v>3323</v>
      </c>
      <c r="M1686" s="646" t="s">
        <v>3323</v>
      </c>
      <c r="N1686" s="1652"/>
      <c r="O1686" s="1693"/>
      <c r="P1686" s="1645" t="s">
        <v>7725</v>
      </c>
    </row>
    <row r="1687" spans="1:16" ht="15" x14ac:dyDescent="0.25">
      <c r="A1687" s="611">
        <v>5</v>
      </c>
      <c r="C1687" s="1640" t="s">
        <v>5642</v>
      </c>
      <c r="D1687" s="1641"/>
      <c r="E1687" s="1642"/>
      <c r="F1687" s="1653"/>
      <c r="G1687" s="1692"/>
      <c r="H1687" s="1653"/>
      <c r="I1687" s="1692"/>
      <c r="J1687" s="1652">
        <v>3</v>
      </c>
      <c r="K1687" s="1693" t="s">
        <v>5643</v>
      </c>
      <c r="L1687" s="646" t="s">
        <v>3323</v>
      </c>
      <c r="M1687" s="646" t="s">
        <v>3323</v>
      </c>
      <c r="N1687" s="1652"/>
      <c r="O1687" s="1693"/>
      <c r="P1687" s="1645" t="s">
        <v>7725</v>
      </c>
    </row>
    <row r="1688" spans="1:16" ht="15" x14ac:dyDescent="0.25">
      <c r="A1688" s="611">
        <v>4</v>
      </c>
      <c r="C1688" s="1640" t="s">
        <v>5644</v>
      </c>
      <c r="D1688" s="1641"/>
      <c r="E1688" s="1642"/>
      <c r="F1688" s="1653"/>
      <c r="G1688" s="1692"/>
      <c r="H1688" s="1653"/>
      <c r="I1688" s="1692"/>
      <c r="J1688" s="1652">
        <v>4</v>
      </c>
      <c r="K1688" s="1693" t="s">
        <v>5645</v>
      </c>
      <c r="L1688" s="646"/>
      <c r="M1688" s="646"/>
      <c r="N1688" s="1652"/>
      <c r="O1688" s="1693"/>
      <c r="P1688" s="1645"/>
    </row>
    <row r="1689" spans="1:16" ht="15" x14ac:dyDescent="0.25">
      <c r="A1689" s="611">
        <v>4</v>
      </c>
      <c r="C1689" s="1640" t="s">
        <v>5646</v>
      </c>
      <c r="D1689" s="1641"/>
      <c r="E1689" s="1642"/>
      <c r="F1689" s="1653"/>
      <c r="G1689" s="1692"/>
      <c r="H1689" s="1653"/>
      <c r="I1689" s="1692"/>
      <c r="J1689" s="1653"/>
      <c r="K1689" s="1692"/>
      <c r="L1689" s="642" t="s">
        <v>3323</v>
      </c>
      <c r="M1689" s="642" t="s">
        <v>3323</v>
      </c>
      <c r="N1689" s="1654">
        <v>1</v>
      </c>
      <c r="O1689" s="1691" t="s">
        <v>5647</v>
      </c>
      <c r="P1689" s="1643" t="s">
        <v>7725</v>
      </c>
    </row>
    <row r="1690" spans="1:16" ht="15" x14ac:dyDescent="0.25">
      <c r="A1690" s="611">
        <v>5</v>
      </c>
      <c r="C1690" s="1640" t="s">
        <v>5648</v>
      </c>
      <c r="D1690" s="1641"/>
      <c r="E1690" s="1642"/>
      <c r="F1690" s="1653"/>
      <c r="G1690" s="1692"/>
      <c r="H1690" s="1653"/>
      <c r="I1690" s="1692"/>
      <c r="J1690" s="1653"/>
      <c r="K1690" s="1692"/>
      <c r="L1690" s="646" t="s">
        <v>3323</v>
      </c>
      <c r="M1690" s="646" t="s">
        <v>3323</v>
      </c>
      <c r="N1690" s="1652">
        <v>2</v>
      </c>
      <c r="O1690" s="1693" t="s">
        <v>5649</v>
      </c>
      <c r="P1690" s="1645" t="s">
        <v>7725</v>
      </c>
    </row>
    <row r="1691" spans="1:16" ht="15" x14ac:dyDescent="0.25">
      <c r="A1691" s="611">
        <v>4</v>
      </c>
      <c r="C1691" s="1640" t="s">
        <v>5650</v>
      </c>
      <c r="D1691" s="1641"/>
      <c r="E1691" s="1642"/>
      <c r="F1691" s="1653"/>
      <c r="G1691" s="1692"/>
      <c r="H1691" s="1653"/>
      <c r="I1691" s="1692"/>
      <c r="J1691" s="1653"/>
      <c r="K1691" s="1692"/>
      <c r="L1691" s="646" t="s">
        <v>3323</v>
      </c>
      <c r="M1691" s="646" t="s">
        <v>3323</v>
      </c>
      <c r="N1691" s="1652">
        <v>3</v>
      </c>
      <c r="O1691" s="1693" t="s">
        <v>5651</v>
      </c>
      <c r="P1691" s="1645" t="s">
        <v>7725</v>
      </c>
    </row>
    <row r="1692" spans="1:16" ht="15" x14ac:dyDescent="0.25">
      <c r="A1692" s="611">
        <v>5</v>
      </c>
      <c r="C1692" s="1640" t="s">
        <v>5652</v>
      </c>
      <c r="D1692" s="1641"/>
      <c r="E1692" s="1642"/>
      <c r="F1692" s="1653"/>
      <c r="G1692" s="1692"/>
      <c r="H1692" s="1653"/>
      <c r="I1692" s="1692"/>
      <c r="J1692" s="1652">
        <v>5</v>
      </c>
      <c r="K1692" s="1693" t="s">
        <v>5653</v>
      </c>
      <c r="L1692" s="646" t="s">
        <v>3323</v>
      </c>
      <c r="M1692" s="646" t="s">
        <v>3323</v>
      </c>
      <c r="N1692" s="1652"/>
      <c r="O1692" s="1693"/>
      <c r="P1692" s="1645" t="s">
        <v>7725</v>
      </c>
    </row>
    <row r="1693" spans="1:16" ht="15" x14ac:dyDescent="0.25">
      <c r="A1693" s="611">
        <v>5</v>
      </c>
      <c r="C1693" s="1640" t="s">
        <v>5654</v>
      </c>
      <c r="D1693" s="1641"/>
      <c r="E1693" s="1642"/>
      <c r="F1693" s="1653"/>
      <c r="G1693" s="1692"/>
      <c r="H1693" s="1653"/>
      <c r="I1693" s="1692"/>
      <c r="J1693" s="1652">
        <v>6</v>
      </c>
      <c r="K1693" s="1693" t="s">
        <v>5655</v>
      </c>
      <c r="L1693" s="646" t="s">
        <v>3323</v>
      </c>
      <c r="M1693" s="646" t="s">
        <v>3323</v>
      </c>
      <c r="N1693" s="1652"/>
      <c r="O1693" s="1693"/>
      <c r="P1693" s="1645" t="s">
        <v>7725</v>
      </c>
    </row>
    <row r="1694" spans="1:16" ht="15" x14ac:dyDescent="0.25">
      <c r="A1694" s="611">
        <v>5</v>
      </c>
      <c r="C1694" s="1640" t="s">
        <v>5656</v>
      </c>
      <c r="D1694" s="1641"/>
      <c r="E1694" s="1642"/>
      <c r="F1694" s="1653"/>
      <c r="G1694" s="1692"/>
      <c r="H1694" s="1653"/>
      <c r="I1694" s="1692"/>
      <c r="J1694" s="1652">
        <v>7</v>
      </c>
      <c r="K1694" s="1693" t="s">
        <v>5657</v>
      </c>
      <c r="L1694" s="646" t="s">
        <v>3323</v>
      </c>
      <c r="M1694" s="646" t="s">
        <v>3323</v>
      </c>
      <c r="N1694" s="1652"/>
      <c r="O1694" s="1693"/>
      <c r="P1694" s="1645" t="s">
        <v>7725</v>
      </c>
    </row>
    <row r="1695" spans="1:16" ht="15" x14ac:dyDescent="0.25">
      <c r="A1695" s="611">
        <v>5</v>
      </c>
      <c r="C1695" s="1640" t="s">
        <v>5658</v>
      </c>
      <c r="D1695" s="1641"/>
      <c r="E1695" s="1642"/>
      <c r="F1695" s="1653"/>
      <c r="G1695" s="1692"/>
      <c r="H1695" s="1653"/>
      <c r="I1695" s="1692"/>
      <c r="J1695" s="1652">
        <v>8</v>
      </c>
      <c r="K1695" s="1693" t="s">
        <v>2512</v>
      </c>
      <c r="L1695" s="646"/>
      <c r="M1695" s="646"/>
      <c r="N1695" s="1652"/>
      <c r="O1695" s="1693"/>
      <c r="P1695" s="1645"/>
    </row>
    <row r="1696" spans="1:16" ht="15" x14ac:dyDescent="0.25">
      <c r="A1696" s="611">
        <v>5</v>
      </c>
      <c r="C1696" s="1640" t="s">
        <v>5659</v>
      </c>
      <c r="D1696" s="1641"/>
      <c r="E1696" s="1642"/>
      <c r="F1696" s="1653"/>
      <c r="G1696" s="1692"/>
      <c r="H1696" s="1653"/>
      <c r="I1696" s="1692"/>
      <c r="J1696" s="1653"/>
      <c r="K1696" s="1692"/>
      <c r="L1696" s="642" t="s">
        <v>3323</v>
      </c>
      <c r="M1696" s="642" t="s">
        <v>3323</v>
      </c>
      <c r="N1696" s="1654">
        <v>1</v>
      </c>
      <c r="O1696" s="1705" t="s">
        <v>5660</v>
      </c>
      <c r="P1696" s="1650" t="s">
        <v>7725</v>
      </c>
    </row>
    <row r="1697" spans="1:16" ht="15" x14ac:dyDescent="0.25">
      <c r="A1697" s="611">
        <v>5</v>
      </c>
      <c r="C1697" s="1640" t="s">
        <v>5661</v>
      </c>
      <c r="D1697" s="1641"/>
      <c r="E1697" s="1642"/>
      <c r="F1697" s="1653"/>
      <c r="G1697" s="1692"/>
      <c r="H1697" s="1653"/>
      <c r="I1697" s="1692"/>
      <c r="J1697" s="1653"/>
      <c r="K1697" s="1692"/>
      <c r="L1697" s="646" t="s">
        <v>3323</v>
      </c>
      <c r="M1697" s="646" t="s">
        <v>3323</v>
      </c>
      <c r="N1697" s="1652">
        <v>2</v>
      </c>
      <c r="O1697" s="1693" t="s">
        <v>5662</v>
      </c>
      <c r="P1697" s="1645" t="s">
        <v>7725</v>
      </c>
    </row>
    <row r="1698" spans="1:16" ht="15" x14ac:dyDescent="0.25">
      <c r="A1698" s="611">
        <v>5</v>
      </c>
      <c r="C1698" s="1640" t="s">
        <v>5663</v>
      </c>
      <c r="D1698" s="1641"/>
      <c r="E1698" s="1642"/>
      <c r="F1698" s="1653"/>
      <c r="G1698" s="1692"/>
      <c r="H1698" s="1653"/>
      <c r="I1698" s="1692"/>
      <c r="J1698" s="1653"/>
      <c r="K1698" s="1692"/>
      <c r="L1698" s="646" t="s">
        <v>3323</v>
      </c>
      <c r="M1698" s="646" t="s">
        <v>3323</v>
      </c>
      <c r="N1698" s="1652">
        <v>3</v>
      </c>
      <c r="O1698" s="1693" t="s">
        <v>5664</v>
      </c>
      <c r="P1698" s="1645" t="s">
        <v>7725</v>
      </c>
    </row>
    <row r="1699" spans="1:16" ht="15" x14ac:dyDescent="0.25">
      <c r="A1699" s="611">
        <v>4</v>
      </c>
      <c r="C1699" s="1640" t="s">
        <v>5665</v>
      </c>
      <c r="D1699" s="1641"/>
      <c r="E1699" s="1642"/>
      <c r="F1699" s="1653"/>
      <c r="G1699" s="1692"/>
      <c r="H1699" s="1653"/>
      <c r="I1699" s="1692"/>
      <c r="J1699" s="1653"/>
      <c r="K1699" s="1692"/>
      <c r="L1699" s="646" t="s">
        <v>3323</v>
      </c>
      <c r="M1699" s="646" t="s">
        <v>3323</v>
      </c>
      <c r="N1699" s="1652">
        <v>4</v>
      </c>
      <c r="O1699" s="1693" t="s">
        <v>5666</v>
      </c>
      <c r="P1699" s="1645" t="s">
        <v>7725</v>
      </c>
    </row>
    <row r="1700" spans="1:16" ht="15" x14ac:dyDescent="0.25">
      <c r="A1700" s="611">
        <v>4</v>
      </c>
      <c r="C1700" s="1640" t="s">
        <v>5667</v>
      </c>
      <c r="D1700" s="1641"/>
      <c r="E1700" s="1642"/>
      <c r="F1700" s="1653"/>
      <c r="G1700" s="1692"/>
      <c r="H1700" s="1653"/>
      <c r="I1700" s="1692"/>
      <c r="J1700" s="1652">
        <v>9</v>
      </c>
      <c r="K1700" s="1706" t="s">
        <v>1762</v>
      </c>
      <c r="L1700" s="646"/>
      <c r="M1700" s="646"/>
      <c r="N1700" s="1652"/>
      <c r="O1700" s="1693"/>
      <c r="P1700" s="1645"/>
    </row>
    <row r="1701" spans="1:16" ht="15" x14ac:dyDescent="0.25">
      <c r="A1701" s="611">
        <v>4</v>
      </c>
      <c r="C1701" s="1640" t="s">
        <v>5668</v>
      </c>
      <c r="D1701" s="1641"/>
      <c r="E1701" s="1642"/>
      <c r="F1701" s="1653"/>
      <c r="G1701" s="1692"/>
      <c r="H1701" s="1653"/>
      <c r="I1701" s="1692"/>
      <c r="J1701" s="1653"/>
      <c r="K1701" s="1707"/>
      <c r="L1701" s="642" t="s">
        <v>3323</v>
      </c>
      <c r="M1701" s="642" t="s">
        <v>3323</v>
      </c>
      <c r="N1701" s="1654" t="s">
        <v>3327</v>
      </c>
      <c r="O1701" s="1691" t="s">
        <v>4550</v>
      </c>
      <c r="P1701" s="1643" t="s">
        <v>7725</v>
      </c>
    </row>
    <row r="1702" spans="1:16" ht="15" x14ac:dyDescent="0.25">
      <c r="A1702" s="611">
        <v>4</v>
      </c>
      <c r="C1702" s="1640" t="s">
        <v>5669</v>
      </c>
      <c r="D1702" s="1641"/>
      <c r="E1702" s="1642"/>
      <c r="F1702" s="1653"/>
      <c r="G1702" s="1692"/>
      <c r="H1702" s="1653"/>
      <c r="I1702" s="1692"/>
      <c r="J1702" s="1652">
        <v>10</v>
      </c>
      <c r="K1702" s="1693" t="s">
        <v>5670</v>
      </c>
      <c r="L1702" s="646" t="s">
        <v>3323</v>
      </c>
      <c r="M1702" s="646" t="s">
        <v>3323</v>
      </c>
      <c r="N1702" s="1652"/>
      <c r="O1702" s="1693"/>
      <c r="P1702" s="1645" t="s">
        <v>7725</v>
      </c>
    </row>
    <row r="1703" spans="1:16" ht="15" x14ac:dyDescent="0.25">
      <c r="A1703" s="611">
        <v>5</v>
      </c>
      <c r="C1703" s="1640" t="s">
        <v>5671</v>
      </c>
      <c r="D1703" s="1641"/>
      <c r="E1703" s="1642"/>
      <c r="F1703" s="1653"/>
      <c r="G1703" s="1692"/>
      <c r="H1703" s="1653"/>
      <c r="I1703" s="1692"/>
      <c r="J1703" s="1652">
        <v>11</v>
      </c>
      <c r="K1703" s="1693" t="s">
        <v>5626</v>
      </c>
      <c r="L1703" s="646" t="s">
        <v>3323</v>
      </c>
      <c r="M1703" s="646" t="s">
        <v>3323</v>
      </c>
      <c r="N1703" s="1652"/>
      <c r="O1703" s="1693"/>
      <c r="P1703" s="1645" t="s">
        <v>7725</v>
      </c>
    </row>
    <row r="1704" spans="1:16" ht="15" x14ac:dyDescent="0.25">
      <c r="A1704" s="611">
        <v>5</v>
      </c>
      <c r="C1704" s="1640" t="s">
        <v>5672</v>
      </c>
      <c r="D1704" s="1641"/>
      <c r="E1704" s="1642"/>
      <c r="F1704" s="1653"/>
      <c r="G1704" s="1692"/>
      <c r="H1704" s="1653"/>
      <c r="I1704" s="1692"/>
      <c r="J1704" s="1652">
        <v>12</v>
      </c>
      <c r="K1704" s="1693" t="s">
        <v>5637</v>
      </c>
      <c r="L1704" s="646" t="s">
        <v>3323</v>
      </c>
      <c r="M1704" s="646" t="s">
        <v>3323</v>
      </c>
      <c r="N1704" s="1652"/>
      <c r="O1704" s="1693"/>
      <c r="P1704" s="1645" t="s">
        <v>7725</v>
      </c>
    </row>
    <row r="1705" spans="1:16" ht="15" x14ac:dyDescent="0.25">
      <c r="A1705" s="611">
        <v>4</v>
      </c>
      <c r="C1705" s="1640" t="s">
        <v>5673</v>
      </c>
      <c r="D1705" s="1641"/>
      <c r="E1705" s="1642"/>
      <c r="F1705" s="1653"/>
      <c r="G1705" s="1692"/>
      <c r="H1705" s="1653"/>
      <c r="I1705" s="1692"/>
      <c r="J1705" s="1652">
        <v>13</v>
      </c>
      <c r="K1705" s="1693" t="s">
        <v>5639</v>
      </c>
      <c r="L1705" s="646" t="s">
        <v>3323</v>
      </c>
      <c r="M1705" s="646" t="s">
        <v>3323</v>
      </c>
      <c r="N1705" s="1652"/>
      <c r="O1705" s="1693"/>
      <c r="P1705" s="1645" t="s">
        <v>7725</v>
      </c>
    </row>
    <row r="1706" spans="1:16" ht="15" x14ac:dyDescent="0.25">
      <c r="A1706" s="611">
        <v>2</v>
      </c>
      <c r="C1706" s="1640" t="s">
        <v>5674</v>
      </c>
      <c r="D1706" s="1641"/>
      <c r="E1706" s="1642"/>
      <c r="F1706" s="1653"/>
      <c r="G1706" s="1692"/>
      <c r="H1706" s="1652">
        <v>2</v>
      </c>
      <c r="I1706" s="1693" t="s">
        <v>1763</v>
      </c>
      <c r="J1706" s="1652"/>
      <c r="K1706" s="1693"/>
      <c r="L1706" s="646"/>
      <c r="M1706" s="646"/>
      <c r="N1706" s="1652"/>
      <c r="O1706" s="1693"/>
      <c r="P1706" s="1645"/>
    </row>
    <row r="1707" spans="1:16" ht="15" x14ac:dyDescent="0.25">
      <c r="A1707" s="611">
        <v>3</v>
      </c>
      <c r="C1707" s="1640" t="s">
        <v>5675</v>
      </c>
      <c r="D1707" s="1641"/>
      <c r="E1707" s="1642"/>
      <c r="F1707" s="1653"/>
      <c r="G1707" s="1692"/>
      <c r="H1707" s="1653"/>
      <c r="I1707" s="1692"/>
      <c r="J1707" s="1654">
        <v>1</v>
      </c>
      <c r="K1707" s="1691" t="s">
        <v>1763</v>
      </c>
      <c r="L1707" s="642" t="s">
        <v>3323</v>
      </c>
      <c r="M1707" s="642" t="s">
        <v>3323</v>
      </c>
      <c r="N1707" s="1654"/>
      <c r="O1707" s="1691"/>
      <c r="P1707" s="1643" t="s">
        <v>7725</v>
      </c>
    </row>
    <row r="1708" spans="1:16" ht="15" x14ac:dyDescent="0.25">
      <c r="A1708" s="611">
        <v>4</v>
      </c>
      <c r="C1708" s="1640" t="s">
        <v>5676</v>
      </c>
      <c r="D1708" s="1641"/>
      <c r="E1708" s="1642"/>
      <c r="F1708" s="1653"/>
      <c r="G1708" s="1692"/>
      <c r="H1708" s="1653"/>
      <c r="I1708" s="1692"/>
      <c r="J1708" s="1652">
        <v>2</v>
      </c>
      <c r="K1708" s="1706" t="s">
        <v>1762</v>
      </c>
      <c r="L1708" s="646"/>
      <c r="M1708" s="646"/>
      <c r="N1708" s="1652"/>
      <c r="O1708" s="1693"/>
      <c r="P1708" s="1645"/>
    </row>
    <row r="1709" spans="1:16" ht="15" x14ac:dyDescent="0.25">
      <c r="A1709" s="611">
        <v>5</v>
      </c>
      <c r="C1709" s="1640" t="s">
        <v>5677</v>
      </c>
      <c r="D1709" s="1641"/>
      <c r="E1709" s="1642"/>
      <c r="F1709" s="1653"/>
      <c r="G1709" s="1692"/>
      <c r="H1709" s="1653"/>
      <c r="I1709" s="1692"/>
      <c r="J1709" s="1653"/>
      <c r="K1709" s="1707"/>
      <c r="L1709" s="642" t="s">
        <v>3323</v>
      </c>
      <c r="M1709" s="642" t="s">
        <v>4911</v>
      </c>
      <c r="N1709" s="1654" t="s">
        <v>3327</v>
      </c>
      <c r="O1709" s="1691" t="s">
        <v>4550</v>
      </c>
      <c r="P1709" s="1643" t="s">
        <v>7725</v>
      </c>
    </row>
    <row r="1710" spans="1:16" ht="15" x14ac:dyDescent="0.25">
      <c r="A1710" s="611">
        <v>5</v>
      </c>
      <c r="C1710" s="1640" t="s">
        <v>5678</v>
      </c>
      <c r="D1710" s="1641"/>
      <c r="E1710" s="1642"/>
      <c r="F1710" s="1653"/>
      <c r="G1710" s="1692"/>
      <c r="H1710" s="1652">
        <v>3</v>
      </c>
      <c r="I1710" s="1693" t="s">
        <v>2514</v>
      </c>
      <c r="J1710" s="1652"/>
      <c r="K1710" s="1693"/>
      <c r="L1710" s="646"/>
      <c r="M1710" s="646"/>
      <c r="N1710" s="1652"/>
      <c r="O1710" s="1693"/>
      <c r="P1710" s="1645"/>
    </row>
    <row r="1711" spans="1:16" ht="15" x14ac:dyDescent="0.25">
      <c r="A1711" s="611">
        <v>5</v>
      </c>
      <c r="C1711" s="1640" t="s">
        <v>5679</v>
      </c>
      <c r="D1711" s="1641"/>
      <c r="E1711" s="1642"/>
      <c r="F1711" s="1653"/>
      <c r="G1711" s="1692"/>
      <c r="H1711" s="1653"/>
      <c r="I1711" s="1692"/>
      <c r="J1711" s="1654">
        <v>1</v>
      </c>
      <c r="K1711" s="1705" t="s">
        <v>5680</v>
      </c>
      <c r="L1711" s="642" t="s">
        <v>3323</v>
      </c>
      <c r="M1711" s="642" t="s">
        <v>3323</v>
      </c>
      <c r="N1711" s="1654"/>
      <c r="O1711" s="1705"/>
      <c r="P1711" s="1643" t="s">
        <v>7725</v>
      </c>
    </row>
    <row r="1712" spans="1:16" ht="15" x14ac:dyDescent="0.25">
      <c r="A1712" s="611">
        <v>5</v>
      </c>
      <c r="C1712" s="1640" t="s">
        <v>5681</v>
      </c>
      <c r="D1712" s="1641"/>
      <c r="E1712" s="1642"/>
      <c r="F1712" s="1653"/>
      <c r="G1712" s="1692"/>
      <c r="H1712" s="1653"/>
      <c r="I1712" s="1692"/>
      <c r="J1712" s="1652">
        <v>2</v>
      </c>
      <c r="K1712" s="1706" t="s">
        <v>1762</v>
      </c>
      <c r="L1712" s="646"/>
      <c r="M1712" s="646"/>
      <c r="N1712" s="1652"/>
      <c r="O1712" s="1693"/>
      <c r="P1712" s="1645"/>
    </row>
    <row r="1713" spans="1:16" ht="15" x14ac:dyDescent="0.25">
      <c r="A1713" s="611">
        <v>5</v>
      </c>
      <c r="C1713" s="1640" t="s">
        <v>5682</v>
      </c>
      <c r="D1713" s="1641"/>
      <c r="E1713" s="1642"/>
      <c r="F1713" s="1653"/>
      <c r="G1713" s="1692"/>
      <c r="H1713" s="1653"/>
      <c r="I1713" s="1692"/>
      <c r="J1713" s="1653"/>
      <c r="K1713" s="1707"/>
      <c r="L1713" s="642" t="s">
        <v>3323</v>
      </c>
      <c r="M1713" s="642" t="s">
        <v>3323</v>
      </c>
      <c r="N1713" s="1654" t="s">
        <v>3327</v>
      </c>
      <c r="O1713" s="1691" t="s">
        <v>4550</v>
      </c>
      <c r="P1713" s="1643" t="s">
        <v>7725</v>
      </c>
    </row>
    <row r="1714" spans="1:16" ht="15" x14ac:dyDescent="0.25">
      <c r="A1714" s="611">
        <v>5</v>
      </c>
      <c r="C1714" s="1640" t="s">
        <v>5683</v>
      </c>
      <c r="D1714" s="1641"/>
      <c r="E1714" s="1642"/>
      <c r="F1714" s="1653"/>
      <c r="G1714" s="1692"/>
      <c r="H1714" s="1652">
        <v>4</v>
      </c>
      <c r="I1714" s="1693" t="s">
        <v>2516</v>
      </c>
      <c r="J1714" s="1652"/>
      <c r="K1714" s="1693"/>
      <c r="L1714" s="646"/>
      <c r="M1714" s="646"/>
      <c r="N1714" s="1652"/>
      <c r="O1714" s="1693"/>
      <c r="P1714" s="1645"/>
    </row>
    <row r="1715" spans="1:16" ht="15" x14ac:dyDescent="0.25">
      <c r="A1715" s="611">
        <v>5</v>
      </c>
      <c r="C1715" s="1640" t="s">
        <v>5684</v>
      </c>
      <c r="D1715" s="1641"/>
      <c r="E1715" s="1642"/>
      <c r="F1715" s="1653"/>
      <c r="G1715" s="1692"/>
      <c r="H1715" s="1653"/>
      <c r="I1715" s="1692"/>
      <c r="J1715" s="1654">
        <v>1</v>
      </c>
      <c r="K1715" s="1691" t="s">
        <v>2516</v>
      </c>
      <c r="L1715" s="642" t="s">
        <v>3323</v>
      </c>
      <c r="M1715" s="642" t="s">
        <v>3323</v>
      </c>
      <c r="N1715" s="1654"/>
      <c r="O1715" s="1691"/>
      <c r="P1715" s="1643" t="s">
        <v>7725</v>
      </c>
    </row>
    <row r="1716" spans="1:16" ht="15" x14ac:dyDescent="0.25">
      <c r="A1716" s="611">
        <v>5</v>
      </c>
      <c r="C1716" s="1640" t="s">
        <v>5685</v>
      </c>
      <c r="D1716" s="1641"/>
      <c r="E1716" s="1642"/>
      <c r="F1716" s="1653"/>
      <c r="G1716" s="1692"/>
      <c r="H1716" s="1653"/>
      <c r="I1716" s="1692"/>
      <c r="J1716" s="1652">
        <v>2</v>
      </c>
      <c r="K1716" s="1706" t="s">
        <v>1762</v>
      </c>
      <c r="L1716" s="646"/>
      <c r="M1716" s="646"/>
      <c r="N1716" s="1652"/>
      <c r="O1716" s="1693"/>
      <c r="P1716" s="1645"/>
    </row>
    <row r="1717" spans="1:16" ht="15" x14ac:dyDescent="0.25">
      <c r="A1717" s="611">
        <v>4</v>
      </c>
      <c r="C1717" s="1640" t="s">
        <v>5686</v>
      </c>
      <c r="D1717" s="1641"/>
      <c r="E1717" s="1642"/>
      <c r="F1717" s="1653"/>
      <c r="G1717" s="1692"/>
      <c r="H1717" s="1653"/>
      <c r="I1717" s="1692"/>
      <c r="J1717" s="1653"/>
      <c r="K1717" s="1707"/>
      <c r="L1717" s="642" t="s">
        <v>3323</v>
      </c>
      <c r="M1717" s="642" t="s">
        <v>3323</v>
      </c>
      <c r="N1717" s="1654" t="s">
        <v>3327</v>
      </c>
      <c r="O1717" s="1691" t="s">
        <v>4550</v>
      </c>
      <c r="P1717" s="1643" t="s">
        <v>7725</v>
      </c>
    </row>
    <row r="1718" spans="1:16" ht="15" x14ac:dyDescent="0.25">
      <c r="A1718" s="611">
        <v>4</v>
      </c>
      <c r="C1718" s="1640" t="s">
        <v>5687</v>
      </c>
      <c r="D1718" s="1641"/>
      <c r="E1718" s="1642"/>
      <c r="F1718" s="1653"/>
      <c r="G1718" s="1692"/>
      <c r="H1718" s="1652">
        <v>5</v>
      </c>
      <c r="I1718" s="1693" t="s">
        <v>2517</v>
      </c>
      <c r="J1718" s="1652"/>
      <c r="K1718" s="1693"/>
      <c r="L1718" s="646"/>
      <c r="M1718" s="646"/>
      <c r="N1718" s="1652"/>
      <c r="O1718" s="1693"/>
      <c r="P1718" s="1645"/>
    </row>
    <row r="1719" spans="1:16" ht="15" x14ac:dyDescent="0.25">
      <c r="A1719" s="611">
        <v>4</v>
      </c>
      <c r="C1719" s="1640" t="s">
        <v>5688</v>
      </c>
      <c r="D1719" s="1641"/>
      <c r="E1719" s="1642"/>
      <c r="F1719" s="1653"/>
      <c r="G1719" s="1692"/>
      <c r="H1719" s="1653"/>
      <c r="I1719" s="1692"/>
      <c r="J1719" s="1654">
        <v>1</v>
      </c>
      <c r="K1719" s="1691" t="s">
        <v>5689</v>
      </c>
      <c r="L1719" s="642"/>
      <c r="M1719" s="642"/>
      <c r="N1719" s="1654"/>
      <c r="O1719" s="1691"/>
      <c r="P1719" s="1643"/>
    </row>
    <row r="1720" spans="1:16" ht="15" x14ac:dyDescent="0.25">
      <c r="A1720" s="611">
        <v>5</v>
      </c>
      <c r="C1720" s="1640" t="s">
        <v>666</v>
      </c>
      <c r="D1720" s="1641"/>
      <c r="E1720" s="1642"/>
      <c r="F1720" s="1653"/>
      <c r="G1720" s="1692"/>
      <c r="H1720" s="1653"/>
      <c r="I1720" s="1692"/>
      <c r="J1720" s="1653"/>
      <c r="K1720" s="1692"/>
      <c r="L1720" s="642" t="s">
        <v>3323</v>
      </c>
      <c r="M1720" s="642" t="s">
        <v>3323</v>
      </c>
      <c r="N1720" s="1654">
        <v>1</v>
      </c>
      <c r="O1720" s="1691" t="s">
        <v>5690</v>
      </c>
      <c r="P1720" s="1643" t="s">
        <v>7725</v>
      </c>
    </row>
    <row r="1721" spans="1:16" ht="15" x14ac:dyDescent="0.25">
      <c r="A1721" s="611">
        <v>5</v>
      </c>
      <c r="C1721" s="1640" t="s">
        <v>667</v>
      </c>
      <c r="D1721" s="1641"/>
      <c r="E1721" s="1642"/>
      <c r="F1721" s="1653"/>
      <c r="G1721" s="1692"/>
      <c r="H1721" s="1653"/>
      <c r="I1721" s="1692"/>
      <c r="J1721" s="1653"/>
      <c r="K1721" s="1692"/>
      <c r="L1721" s="646" t="s">
        <v>3323</v>
      </c>
      <c r="M1721" s="646" t="s">
        <v>3323</v>
      </c>
      <c r="N1721" s="1652">
        <v>2</v>
      </c>
      <c r="O1721" s="1693" t="s">
        <v>5691</v>
      </c>
      <c r="P1721" s="1645" t="s">
        <v>7725</v>
      </c>
    </row>
    <row r="1722" spans="1:16" ht="15" x14ac:dyDescent="0.25">
      <c r="A1722" s="611">
        <v>5</v>
      </c>
      <c r="C1722" s="1640" t="s">
        <v>5692</v>
      </c>
      <c r="D1722" s="1641"/>
      <c r="E1722" s="1642"/>
      <c r="F1722" s="1653"/>
      <c r="G1722" s="1692"/>
      <c r="H1722" s="1653"/>
      <c r="I1722" s="1692"/>
      <c r="J1722" s="1652">
        <v>2</v>
      </c>
      <c r="K1722" s="1706" t="s">
        <v>1770</v>
      </c>
      <c r="L1722" s="646" t="s">
        <v>3323</v>
      </c>
      <c r="M1722" s="646" t="s">
        <v>6088</v>
      </c>
      <c r="N1722" s="1652"/>
      <c r="O1722" s="1693"/>
      <c r="P1722" s="1645" t="s">
        <v>7725</v>
      </c>
    </row>
    <row r="1723" spans="1:16" ht="15" x14ac:dyDescent="0.25">
      <c r="A1723" s="611">
        <v>4</v>
      </c>
      <c r="C1723" s="1640" t="s">
        <v>5693</v>
      </c>
      <c r="D1723" s="1641"/>
      <c r="E1723" s="1642"/>
      <c r="F1723" s="1653"/>
      <c r="G1723" s="1692"/>
      <c r="H1723" s="1653"/>
      <c r="I1723" s="1692"/>
      <c r="J1723" s="1652">
        <v>3</v>
      </c>
      <c r="K1723" s="1706" t="s">
        <v>1762</v>
      </c>
      <c r="L1723" s="646"/>
      <c r="M1723" s="646"/>
      <c r="N1723" s="1652"/>
      <c r="O1723" s="1693"/>
      <c r="P1723" s="1645"/>
    </row>
    <row r="1724" spans="1:16" ht="15" x14ac:dyDescent="0.25">
      <c r="A1724" s="611">
        <v>4</v>
      </c>
      <c r="C1724" s="1640" t="s">
        <v>5694</v>
      </c>
      <c r="D1724" s="1641"/>
      <c r="E1724" s="1642"/>
      <c r="F1724" s="1653"/>
      <c r="G1724" s="1692"/>
      <c r="H1724" s="1653"/>
      <c r="I1724" s="1692"/>
      <c r="J1724" s="1653"/>
      <c r="K1724" s="1707"/>
      <c r="L1724" s="642" t="s">
        <v>3323</v>
      </c>
      <c r="M1724" s="642" t="s">
        <v>4911</v>
      </c>
      <c r="N1724" s="1654" t="s">
        <v>3327</v>
      </c>
      <c r="O1724" s="1691" t="s">
        <v>4550</v>
      </c>
      <c r="P1724" s="1643" t="s">
        <v>7725</v>
      </c>
    </row>
    <row r="1725" spans="1:16" ht="15" x14ac:dyDescent="0.25">
      <c r="A1725" s="611">
        <v>4</v>
      </c>
      <c r="C1725" s="1640" t="s">
        <v>5695</v>
      </c>
      <c r="D1725" s="1641"/>
      <c r="E1725" s="1642"/>
      <c r="F1725" s="1653"/>
      <c r="G1725" s="1692"/>
      <c r="H1725" s="1652">
        <v>6</v>
      </c>
      <c r="I1725" s="1693" t="s">
        <v>2520</v>
      </c>
      <c r="J1725" s="1652"/>
      <c r="K1725" s="1693"/>
      <c r="L1725" s="646"/>
      <c r="M1725" s="646"/>
      <c r="N1725" s="1652"/>
      <c r="O1725" s="1693"/>
      <c r="P1725" s="1645"/>
    </row>
    <row r="1726" spans="1:16" ht="15" x14ac:dyDescent="0.25">
      <c r="A1726" s="611">
        <v>4</v>
      </c>
      <c r="C1726" s="1640" t="s">
        <v>5696</v>
      </c>
      <c r="D1726" s="1641"/>
      <c r="E1726" s="1642"/>
      <c r="F1726" s="1653"/>
      <c r="G1726" s="1692"/>
      <c r="H1726" s="1653"/>
      <c r="I1726" s="1692"/>
      <c r="J1726" s="1654">
        <v>1</v>
      </c>
      <c r="K1726" s="1691" t="s">
        <v>2521</v>
      </c>
      <c r="L1726" s="642" t="s">
        <v>3323</v>
      </c>
      <c r="M1726" s="642" t="s">
        <v>3323</v>
      </c>
      <c r="N1726" s="1654"/>
      <c r="O1726" s="1691"/>
      <c r="P1726" s="1643" t="s">
        <v>7725</v>
      </c>
    </row>
    <row r="1727" spans="1:16" ht="15" x14ac:dyDescent="0.25">
      <c r="A1727" s="611">
        <v>5</v>
      </c>
      <c r="C1727" s="1640" t="s">
        <v>5697</v>
      </c>
      <c r="D1727" s="1641"/>
      <c r="E1727" s="1642"/>
      <c r="F1727" s="1653"/>
      <c r="G1727" s="1692"/>
      <c r="H1727" s="1653"/>
      <c r="I1727" s="1692"/>
      <c r="J1727" s="1652">
        <v>2</v>
      </c>
      <c r="K1727" s="1693" t="s">
        <v>1772</v>
      </c>
      <c r="L1727" s="646" t="s">
        <v>3323</v>
      </c>
      <c r="M1727" s="646" t="s">
        <v>3323</v>
      </c>
      <c r="N1727" s="1652"/>
      <c r="O1727" s="1693"/>
      <c r="P1727" s="1645" t="s">
        <v>7725</v>
      </c>
    </row>
    <row r="1728" spans="1:16" ht="15" x14ac:dyDescent="0.25">
      <c r="A1728" s="611">
        <v>5</v>
      </c>
      <c r="C1728" s="1640" t="s">
        <v>5698</v>
      </c>
      <c r="D1728" s="1641"/>
      <c r="E1728" s="1642"/>
      <c r="F1728" s="1653"/>
      <c r="G1728" s="1692"/>
      <c r="H1728" s="1653"/>
      <c r="I1728" s="1692"/>
      <c r="J1728" s="1652">
        <v>3</v>
      </c>
      <c r="K1728" s="1706" t="s">
        <v>1762</v>
      </c>
      <c r="L1728" s="646"/>
      <c r="M1728" s="646"/>
      <c r="N1728" s="1652"/>
      <c r="O1728" s="1693"/>
      <c r="P1728" s="1645"/>
    </row>
    <row r="1729" spans="1:16" ht="15" x14ac:dyDescent="0.25">
      <c r="A1729" s="611">
        <v>5</v>
      </c>
      <c r="C1729" s="1640" t="s">
        <v>5699</v>
      </c>
      <c r="D1729" s="1641"/>
      <c r="E1729" s="1642"/>
      <c r="F1729" s="1653"/>
      <c r="G1729" s="1692"/>
      <c r="H1729" s="1653"/>
      <c r="I1729" s="1692"/>
      <c r="J1729" s="1653"/>
      <c r="K1729" s="1707"/>
      <c r="L1729" s="642" t="s">
        <v>3323</v>
      </c>
      <c r="M1729" s="642" t="s">
        <v>4911</v>
      </c>
      <c r="N1729" s="1654" t="s">
        <v>3327</v>
      </c>
      <c r="O1729" s="1691" t="s">
        <v>4550</v>
      </c>
      <c r="P1729" s="1643" t="s">
        <v>7725</v>
      </c>
    </row>
    <row r="1730" spans="1:16" ht="15" x14ac:dyDescent="0.25">
      <c r="A1730" s="611">
        <v>5</v>
      </c>
      <c r="C1730" s="1640" t="s">
        <v>5700</v>
      </c>
      <c r="D1730" s="1641"/>
      <c r="E1730" s="1642"/>
      <c r="F1730" s="1653"/>
      <c r="G1730" s="1692"/>
      <c r="H1730" s="1652">
        <v>7</v>
      </c>
      <c r="I1730" s="1693" t="s">
        <v>2522</v>
      </c>
      <c r="J1730" s="1652"/>
      <c r="K1730" s="1693"/>
      <c r="L1730" s="646"/>
      <c r="M1730" s="646"/>
      <c r="N1730" s="1652"/>
      <c r="O1730" s="1693"/>
      <c r="P1730" s="1645"/>
    </row>
    <row r="1731" spans="1:16" ht="15" x14ac:dyDescent="0.25">
      <c r="A1731" s="611">
        <v>4</v>
      </c>
      <c r="C1731" s="1640" t="s">
        <v>5701</v>
      </c>
      <c r="D1731" s="1641"/>
      <c r="E1731" s="1642"/>
      <c r="F1731" s="1653"/>
      <c r="G1731" s="1692"/>
      <c r="H1731" s="1653"/>
      <c r="I1731" s="1692"/>
      <c r="J1731" s="1654">
        <v>1</v>
      </c>
      <c r="K1731" s="1691" t="s">
        <v>1773</v>
      </c>
      <c r="L1731" s="642"/>
      <c r="M1731" s="642"/>
      <c r="N1731" s="1654"/>
      <c r="O1731" s="1691"/>
      <c r="P1731" s="1643"/>
    </row>
    <row r="1732" spans="1:16" ht="15" x14ac:dyDescent="0.25">
      <c r="A1732" s="611">
        <v>5</v>
      </c>
      <c r="C1732" s="1640" t="s">
        <v>675</v>
      </c>
      <c r="D1732" s="1641"/>
      <c r="E1732" s="1642"/>
      <c r="F1732" s="1653"/>
      <c r="G1732" s="1692"/>
      <c r="H1732" s="1653"/>
      <c r="I1732" s="1692"/>
      <c r="J1732" s="1653"/>
      <c r="K1732" s="1692"/>
      <c r="L1732" s="642" t="s">
        <v>3323</v>
      </c>
      <c r="M1732" s="642" t="s">
        <v>3323</v>
      </c>
      <c r="N1732" s="1654">
        <v>1</v>
      </c>
      <c r="O1732" s="1691" t="s">
        <v>5702</v>
      </c>
      <c r="P1732" s="1643" t="s">
        <v>7725</v>
      </c>
    </row>
    <row r="1733" spans="1:16" ht="15" x14ac:dyDescent="0.25">
      <c r="A1733" s="611">
        <v>4</v>
      </c>
      <c r="C1733" s="1640" t="s">
        <v>5703</v>
      </c>
      <c r="D1733" s="1641"/>
      <c r="E1733" s="1642"/>
      <c r="F1733" s="1653"/>
      <c r="G1733" s="1692"/>
      <c r="H1733" s="1653"/>
      <c r="I1733" s="1692"/>
      <c r="J1733" s="1653"/>
      <c r="K1733" s="1692"/>
      <c r="L1733" s="646" t="s">
        <v>3323</v>
      </c>
      <c r="M1733" s="646" t="s">
        <v>3323</v>
      </c>
      <c r="N1733" s="1652">
        <v>2</v>
      </c>
      <c r="O1733" s="1693" t="s">
        <v>5704</v>
      </c>
      <c r="P1733" s="1645" t="s">
        <v>7725</v>
      </c>
    </row>
    <row r="1734" spans="1:16" ht="15" x14ac:dyDescent="0.25">
      <c r="A1734" s="611">
        <v>4</v>
      </c>
      <c r="C1734" s="1640" t="s">
        <v>5705</v>
      </c>
      <c r="D1734" s="1641"/>
      <c r="E1734" s="1642"/>
      <c r="F1734" s="1653"/>
      <c r="G1734" s="1692"/>
      <c r="H1734" s="1653"/>
      <c r="I1734" s="1692"/>
      <c r="J1734" s="1652">
        <v>2</v>
      </c>
      <c r="K1734" s="1706" t="s">
        <v>1762</v>
      </c>
      <c r="L1734" s="646"/>
      <c r="M1734" s="646"/>
      <c r="N1734" s="1652"/>
      <c r="O1734" s="1706"/>
      <c r="P1734" s="1651"/>
    </row>
    <row r="1735" spans="1:16" ht="15" x14ac:dyDescent="0.25">
      <c r="A1735" s="611">
        <v>4</v>
      </c>
      <c r="C1735" s="1640" t="s">
        <v>5706</v>
      </c>
      <c r="D1735" s="1641"/>
      <c r="E1735" s="1642"/>
      <c r="F1735" s="1653"/>
      <c r="G1735" s="1692"/>
      <c r="H1735" s="1653"/>
      <c r="I1735" s="1692"/>
      <c r="J1735" s="1653"/>
      <c r="K1735" s="1707"/>
      <c r="L1735" s="642" t="s">
        <v>3323</v>
      </c>
      <c r="M1735" s="642" t="s">
        <v>3323</v>
      </c>
      <c r="N1735" s="1654" t="s">
        <v>3327</v>
      </c>
      <c r="O1735" s="1705" t="s">
        <v>4550</v>
      </c>
      <c r="P1735" s="1650" t="s">
        <v>7725</v>
      </c>
    </row>
    <row r="1736" spans="1:16" ht="15" x14ac:dyDescent="0.25">
      <c r="A1736" s="611">
        <v>4</v>
      </c>
      <c r="C1736" s="1640" t="s">
        <v>5707</v>
      </c>
      <c r="D1736" s="1641"/>
      <c r="E1736" s="1642"/>
      <c r="F1736" s="1653"/>
      <c r="G1736" s="1692"/>
      <c r="H1736" s="1653"/>
      <c r="I1736" s="1692"/>
      <c r="J1736" s="1652">
        <v>3</v>
      </c>
      <c r="K1736" s="1706" t="s">
        <v>5708</v>
      </c>
      <c r="L1736" s="646"/>
      <c r="M1736" s="646"/>
      <c r="N1736" s="1652"/>
      <c r="O1736" s="1706"/>
      <c r="P1736" s="1651"/>
    </row>
    <row r="1737" spans="1:16" ht="15" x14ac:dyDescent="0.25">
      <c r="A1737" s="611">
        <v>3</v>
      </c>
      <c r="C1737" s="1640" t="s">
        <v>5709</v>
      </c>
      <c r="D1737" s="1641"/>
      <c r="E1737" s="1642"/>
      <c r="F1737" s="1653"/>
      <c r="G1737" s="1692"/>
      <c r="H1737" s="1653"/>
      <c r="I1737" s="1692"/>
      <c r="J1737" s="1653"/>
      <c r="K1737" s="1707"/>
      <c r="L1737" s="642" t="s">
        <v>3323</v>
      </c>
      <c r="M1737" s="642" t="s">
        <v>3323</v>
      </c>
      <c r="N1737" s="1654">
        <v>1</v>
      </c>
      <c r="O1737" s="1691" t="s">
        <v>5710</v>
      </c>
      <c r="P1737" s="1643" t="s">
        <v>7725</v>
      </c>
    </row>
    <row r="1738" spans="1:16" ht="15" x14ac:dyDescent="0.25">
      <c r="A1738" s="611">
        <v>4</v>
      </c>
      <c r="C1738" s="1640" t="s">
        <v>5711</v>
      </c>
      <c r="D1738" s="1641"/>
      <c r="E1738" s="1642"/>
      <c r="F1738" s="1653"/>
      <c r="G1738" s="1692"/>
      <c r="H1738" s="1653"/>
      <c r="I1738" s="1692"/>
      <c r="J1738" s="1653"/>
      <c r="K1738" s="1707"/>
      <c r="L1738" s="646" t="s">
        <v>3323</v>
      </c>
      <c r="M1738" s="646" t="s">
        <v>3323</v>
      </c>
      <c r="N1738" s="1652">
        <v>2</v>
      </c>
      <c r="O1738" s="1693" t="s">
        <v>5712</v>
      </c>
      <c r="P1738" s="1645" t="s">
        <v>7725</v>
      </c>
    </row>
    <row r="1739" spans="1:16" ht="15" x14ac:dyDescent="0.25">
      <c r="A1739" s="611">
        <v>4</v>
      </c>
      <c r="C1739" s="1640" t="s">
        <v>679</v>
      </c>
      <c r="D1739" s="1641"/>
      <c r="E1739" s="1642"/>
      <c r="F1739" s="1653"/>
      <c r="G1739" s="1692"/>
      <c r="H1739" s="1653"/>
      <c r="I1739" s="1692"/>
      <c r="J1739" s="1653"/>
      <c r="K1739" s="1707"/>
      <c r="L1739" s="646" t="s">
        <v>3323</v>
      </c>
      <c r="M1739" s="646" t="s">
        <v>3323</v>
      </c>
      <c r="N1739" s="1652">
        <v>3</v>
      </c>
      <c r="O1739" s="1693" t="s">
        <v>5713</v>
      </c>
      <c r="P1739" s="1645" t="s">
        <v>7725</v>
      </c>
    </row>
    <row r="1740" spans="1:16" ht="15" x14ac:dyDescent="0.25">
      <c r="A1740" s="611">
        <v>5</v>
      </c>
      <c r="C1740" s="1640" t="s">
        <v>680</v>
      </c>
      <c r="D1740" s="1641"/>
      <c r="E1740" s="1642"/>
      <c r="F1740" s="1653"/>
      <c r="G1740" s="1692"/>
      <c r="H1740" s="1653"/>
      <c r="I1740" s="1692"/>
      <c r="J1740" s="1653"/>
      <c r="K1740" s="1707"/>
      <c r="L1740" s="646" t="s">
        <v>3323</v>
      </c>
      <c r="M1740" s="646" t="s">
        <v>3323</v>
      </c>
      <c r="N1740" s="1652">
        <v>4</v>
      </c>
      <c r="O1740" s="1693" t="s">
        <v>5714</v>
      </c>
      <c r="P1740" s="1645" t="s">
        <v>7725</v>
      </c>
    </row>
    <row r="1741" spans="1:16" ht="15" x14ac:dyDescent="0.25">
      <c r="A1741" s="611">
        <v>3</v>
      </c>
      <c r="C1741" s="1640" t="s">
        <v>5715</v>
      </c>
      <c r="D1741" s="1641"/>
      <c r="E1741" s="1642"/>
      <c r="F1741" s="1653"/>
      <c r="G1741" s="1692"/>
      <c r="H1741" s="1653"/>
      <c r="I1741" s="1692"/>
      <c r="J1741" s="1653"/>
      <c r="K1741" s="1707"/>
      <c r="L1741" s="646" t="s">
        <v>3323</v>
      </c>
      <c r="M1741" s="646" t="s">
        <v>3323</v>
      </c>
      <c r="N1741" s="1652">
        <v>5</v>
      </c>
      <c r="O1741" s="1693" t="s">
        <v>5716</v>
      </c>
      <c r="P1741" s="1645" t="s">
        <v>7725</v>
      </c>
    </row>
    <row r="1742" spans="1:16" ht="15" x14ac:dyDescent="0.25">
      <c r="A1742" s="611">
        <v>4</v>
      </c>
      <c r="C1742" s="1640" t="s">
        <v>5717</v>
      </c>
      <c r="D1742" s="1641"/>
      <c r="E1742" s="1642"/>
      <c r="F1742" s="1653"/>
      <c r="G1742" s="1692"/>
      <c r="H1742" s="1653"/>
      <c r="I1742" s="1692"/>
      <c r="J1742" s="1653"/>
      <c r="K1742" s="1707"/>
      <c r="L1742" s="646" t="s">
        <v>3323</v>
      </c>
      <c r="M1742" s="646" t="s">
        <v>3323</v>
      </c>
      <c r="N1742" s="1652">
        <v>6</v>
      </c>
      <c r="O1742" s="1693" t="s">
        <v>5718</v>
      </c>
      <c r="P1742" s="1645" t="s">
        <v>7725</v>
      </c>
    </row>
    <row r="1743" spans="1:16" ht="15" x14ac:dyDescent="0.25">
      <c r="A1743" s="611">
        <v>4</v>
      </c>
      <c r="C1743" s="1640" t="s">
        <v>5719</v>
      </c>
      <c r="D1743" s="1641"/>
      <c r="E1743" s="1642"/>
      <c r="F1743" s="1653"/>
      <c r="G1743" s="1692"/>
      <c r="H1743" s="1653"/>
      <c r="I1743" s="1692"/>
      <c r="J1743" s="1653"/>
      <c r="K1743" s="1707"/>
      <c r="L1743" s="646" t="s">
        <v>3323</v>
      </c>
      <c r="M1743" s="646" t="s">
        <v>3323</v>
      </c>
      <c r="N1743" s="1652">
        <v>7</v>
      </c>
      <c r="O1743" s="1693" t="s">
        <v>8050</v>
      </c>
      <c r="P1743" s="1645" t="s">
        <v>7725</v>
      </c>
    </row>
    <row r="1744" spans="1:16" ht="15" x14ac:dyDescent="0.25">
      <c r="A1744" s="611">
        <v>5</v>
      </c>
      <c r="C1744" s="1640" t="s">
        <v>5720</v>
      </c>
      <c r="D1744" s="1641"/>
      <c r="E1744" s="1642"/>
      <c r="F1744" s="1653"/>
      <c r="G1744" s="1692"/>
      <c r="H1744" s="1653"/>
      <c r="I1744" s="1692"/>
      <c r="J1744" s="1653"/>
      <c r="K1744" s="1707"/>
      <c r="L1744" s="646" t="s">
        <v>3323</v>
      </c>
      <c r="M1744" s="646" t="s">
        <v>3323</v>
      </c>
      <c r="N1744" s="1652">
        <v>8</v>
      </c>
      <c r="O1744" s="1693" t="s">
        <v>5721</v>
      </c>
      <c r="P1744" s="1645" t="s">
        <v>7725</v>
      </c>
    </row>
    <row r="1745" spans="1:16" ht="15" x14ac:dyDescent="0.25">
      <c r="A1745" s="611">
        <v>3</v>
      </c>
      <c r="C1745" s="1640" t="s">
        <v>5722</v>
      </c>
      <c r="D1745" s="1641"/>
      <c r="E1745" s="1642"/>
      <c r="F1745" s="1653"/>
      <c r="G1745" s="1692"/>
      <c r="H1745" s="1653"/>
      <c r="I1745" s="1692"/>
      <c r="J1745" s="1653"/>
      <c r="K1745" s="1707"/>
      <c r="L1745" s="646" t="s">
        <v>3323</v>
      </c>
      <c r="M1745" s="646" t="s">
        <v>3323</v>
      </c>
      <c r="N1745" s="1652">
        <v>9</v>
      </c>
      <c r="O1745" s="1693" t="s">
        <v>5723</v>
      </c>
      <c r="P1745" s="1645" t="s">
        <v>7725</v>
      </c>
    </row>
    <row r="1746" spans="1:16" ht="15" x14ac:dyDescent="0.25">
      <c r="A1746" s="611">
        <v>4</v>
      </c>
      <c r="C1746" s="1640" t="s">
        <v>5724</v>
      </c>
      <c r="D1746" s="1641"/>
      <c r="E1746" s="1642"/>
      <c r="F1746" s="1653"/>
      <c r="G1746" s="1692"/>
      <c r="H1746" s="1653"/>
      <c r="I1746" s="1692"/>
      <c r="J1746" s="1653"/>
      <c r="K1746" s="1707"/>
      <c r="L1746" s="646" t="s">
        <v>3323</v>
      </c>
      <c r="M1746" s="646" t="s">
        <v>3323</v>
      </c>
      <c r="N1746" s="1652">
        <v>10</v>
      </c>
      <c r="O1746" s="1693" t="s">
        <v>5725</v>
      </c>
      <c r="P1746" s="1645" t="s">
        <v>7725</v>
      </c>
    </row>
    <row r="1747" spans="1:16" ht="15" x14ac:dyDescent="0.25">
      <c r="A1747" s="611">
        <v>4</v>
      </c>
      <c r="C1747" s="1640" t="s">
        <v>5726</v>
      </c>
      <c r="D1747" s="1641"/>
      <c r="E1747" s="1642"/>
      <c r="F1747" s="1653"/>
      <c r="G1747" s="1692"/>
      <c r="H1747" s="1653"/>
      <c r="I1747" s="1692"/>
      <c r="J1747" s="1653"/>
      <c r="K1747" s="1707"/>
      <c r="L1747" s="646" t="s">
        <v>3323</v>
      </c>
      <c r="M1747" s="646" t="s">
        <v>3323</v>
      </c>
      <c r="N1747" s="1652">
        <v>11</v>
      </c>
      <c r="O1747" s="1693" t="s">
        <v>5727</v>
      </c>
      <c r="P1747" s="1645" t="s">
        <v>7725</v>
      </c>
    </row>
    <row r="1748" spans="1:16" ht="15" x14ac:dyDescent="0.25">
      <c r="A1748" s="611">
        <v>5</v>
      </c>
      <c r="C1748" s="1640" t="s">
        <v>5728</v>
      </c>
      <c r="D1748" s="1641"/>
      <c r="E1748" s="1642"/>
      <c r="F1748" s="1653"/>
      <c r="G1748" s="1692"/>
      <c r="H1748" s="1653"/>
      <c r="I1748" s="1692"/>
      <c r="J1748" s="1652">
        <v>4</v>
      </c>
      <c r="K1748" s="1693" t="s">
        <v>1774</v>
      </c>
      <c r="L1748" s="646" t="s">
        <v>3323</v>
      </c>
      <c r="M1748" s="646" t="s">
        <v>3323</v>
      </c>
      <c r="N1748" s="1652"/>
      <c r="O1748" s="1693"/>
      <c r="P1748" s="1645" t="s">
        <v>7725</v>
      </c>
    </row>
    <row r="1749" spans="1:16" ht="15" x14ac:dyDescent="0.25">
      <c r="A1749" s="611">
        <v>3</v>
      </c>
      <c r="C1749" s="1640" t="s">
        <v>5729</v>
      </c>
      <c r="D1749" s="1641"/>
      <c r="E1749" s="1642"/>
      <c r="F1749" s="1653"/>
      <c r="G1749" s="1692"/>
      <c r="H1749" s="1653"/>
      <c r="I1749" s="1692"/>
      <c r="J1749" s="1652">
        <v>5</v>
      </c>
      <c r="K1749" s="1693" t="s">
        <v>2524</v>
      </c>
      <c r="L1749" s="646" t="s">
        <v>3323</v>
      </c>
      <c r="M1749" s="646" t="s">
        <v>3323</v>
      </c>
      <c r="N1749" s="1652"/>
      <c r="O1749" s="1693"/>
      <c r="P1749" s="1645" t="s">
        <v>7725</v>
      </c>
    </row>
    <row r="1750" spans="1:16" ht="15" x14ac:dyDescent="0.25">
      <c r="A1750" s="611">
        <v>4</v>
      </c>
      <c r="C1750" s="1640" t="s">
        <v>5730</v>
      </c>
      <c r="D1750" s="1641"/>
      <c r="E1750" s="1642"/>
      <c r="F1750" s="1653"/>
      <c r="G1750" s="1692"/>
      <c r="H1750" s="1652">
        <v>8</v>
      </c>
      <c r="I1750" s="1693" t="s">
        <v>2525</v>
      </c>
      <c r="J1750" s="1652"/>
      <c r="K1750" s="1693"/>
      <c r="L1750" s="646"/>
      <c r="M1750" s="646"/>
      <c r="N1750" s="1652"/>
      <c r="O1750" s="1693"/>
      <c r="P1750" s="1645"/>
    </row>
    <row r="1751" spans="1:16" ht="15" x14ac:dyDescent="0.25">
      <c r="A1751" s="611">
        <v>5</v>
      </c>
      <c r="C1751" s="1640" t="s">
        <v>5731</v>
      </c>
      <c r="D1751" s="1641"/>
      <c r="E1751" s="1642"/>
      <c r="F1751" s="1653"/>
      <c r="G1751" s="1692"/>
      <c r="H1751" s="1653"/>
      <c r="I1751" s="1692"/>
      <c r="J1751" s="1654">
        <v>1</v>
      </c>
      <c r="K1751" s="1691" t="s">
        <v>1776</v>
      </c>
      <c r="L1751" s="642" t="s">
        <v>3323</v>
      </c>
      <c r="M1751" s="642" t="s">
        <v>3323</v>
      </c>
      <c r="N1751" s="1654"/>
      <c r="O1751" s="1691"/>
      <c r="P1751" s="1643" t="s">
        <v>7725</v>
      </c>
    </row>
    <row r="1752" spans="1:16" ht="15" x14ac:dyDescent="0.25">
      <c r="A1752" s="611">
        <v>5</v>
      </c>
      <c r="C1752" s="1640" t="s">
        <v>5732</v>
      </c>
      <c r="D1752" s="1641"/>
      <c r="E1752" s="1642"/>
      <c r="F1752" s="1653"/>
      <c r="G1752" s="1692"/>
      <c r="H1752" s="1653"/>
      <c r="I1752" s="1692"/>
      <c r="J1752" s="1652">
        <v>2</v>
      </c>
      <c r="K1752" s="1706" t="s">
        <v>1762</v>
      </c>
      <c r="L1752" s="646"/>
      <c r="M1752" s="646"/>
      <c r="N1752" s="1652"/>
      <c r="O1752" s="1693"/>
      <c r="P1752" s="1645"/>
    </row>
    <row r="1753" spans="1:16" ht="15" x14ac:dyDescent="0.25">
      <c r="A1753" s="611">
        <v>4</v>
      </c>
      <c r="C1753" s="1640" t="s">
        <v>5733</v>
      </c>
      <c r="D1753" s="1641"/>
      <c r="E1753" s="1642"/>
      <c r="F1753" s="1653"/>
      <c r="G1753" s="1692"/>
      <c r="H1753" s="1653"/>
      <c r="I1753" s="1692"/>
      <c r="J1753" s="1653"/>
      <c r="K1753" s="1707"/>
      <c r="L1753" s="642" t="s">
        <v>3323</v>
      </c>
      <c r="M1753" s="642" t="s">
        <v>4911</v>
      </c>
      <c r="N1753" s="1654" t="s">
        <v>3327</v>
      </c>
      <c r="O1753" s="1691" t="s">
        <v>4550</v>
      </c>
      <c r="P1753" s="1643" t="s">
        <v>7725</v>
      </c>
    </row>
    <row r="1754" spans="1:16" ht="15" x14ac:dyDescent="0.25">
      <c r="A1754" s="611">
        <v>4</v>
      </c>
      <c r="C1754" s="1640" t="s">
        <v>5734</v>
      </c>
      <c r="D1754" s="1641"/>
      <c r="E1754" s="1642"/>
      <c r="F1754" s="1653"/>
      <c r="G1754" s="1692"/>
      <c r="H1754" s="1653"/>
      <c r="I1754" s="1692"/>
      <c r="J1754" s="1652">
        <v>3</v>
      </c>
      <c r="K1754" s="1693" t="s">
        <v>1777</v>
      </c>
      <c r="L1754" s="646" t="s">
        <v>3323</v>
      </c>
      <c r="M1754" s="646" t="s">
        <v>3323</v>
      </c>
      <c r="N1754" s="1652"/>
      <c r="O1754" s="1693"/>
      <c r="P1754" s="1645" t="s">
        <v>7725</v>
      </c>
    </row>
    <row r="1755" spans="1:16" ht="15" x14ac:dyDescent="0.25">
      <c r="A1755" s="611">
        <v>5</v>
      </c>
      <c r="C1755" s="1640" t="s">
        <v>5735</v>
      </c>
      <c r="D1755" s="1641"/>
      <c r="E1755" s="1642"/>
      <c r="F1755" s="1653"/>
      <c r="G1755" s="1692"/>
      <c r="H1755" s="1653"/>
      <c r="I1755" s="1692"/>
      <c r="J1755" s="1652">
        <v>4</v>
      </c>
      <c r="K1755" s="1693" t="s">
        <v>1778</v>
      </c>
      <c r="L1755" s="646" t="s">
        <v>3323</v>
      </c>
      <c r="M1755" s="646" t="s">
        <v>3323</v>
      </c>
      <c r="N1755" s="1652"/>
      <c r="O1755" s="1693"/>
      <c r="P1755" s="1645" t="s">
        <v>7725</v>
      </c>
    </row>
    <row r="1756" spans="1:16" ht="15" x14ac:dyDescent="0.25">
      <c r="A1756" s="611">
        <v>3</v>
      </c>
      <c r="C1756" s="1640" t="s">
        <v>5736</v>
      </c>
      <c r="D1756" s="1641"/>
      <c r="E1756" s="1642"/>
      <c r="F1756" s="1653"/>
      <c r="G1756" s="1692"/>
      <c r="H1756" s="1652">
        <v>9</v>
      </c>
      <c r="I1756" s="1693" t="s">
        <v>1779</v>
      </c>
      <c r="J1756" s="1652"/>
      <c r="K1756" s="1693"/>
      <c r="L1756" s="646"/>
      <c r="M1756" s="646"/>
      <c r="N1756" s="1652"/>
      <c r="O1756" s="1693"/>
      <c r="P1756" s="1645"/>
    </row>
    <row r="1757" spans="1:16" ht="15" x14ac:dyDescent="0.25">
      <c r="A1757" s="611">
        <v>4</v>
      </c>
      <c r="C1757" s="1640" t="s">
        <v>5737</v>
      </c>
      <c r="D1757" s="1641"/>
      <c r="E1757" s="1642"/>
      <c r="F1757" s="1653"/>
      <c r="G1757" s="1692"/>
      <c r="H1757" s="1653"/>
      <c r="I1757" s="1692"/>
      <c r="J1757" s="1654">
        <v>1</v>
      </c>
      <c r="K1757" s="1691" t="s">
        <v>1780</v>
      </c>
      <c r="L1757" s="642"/>
      <c r="M1757" s="642"/>
      <c r="N1757" s="1654"/>
      <c r="O1757" s="1691"/>
      <c r="P1757" s="1643"/>
    </row>
    <row r="1758" spans="1:16" ht="15" x14ac:dyDescent="0.25">
      <c r="A1758" s="611">
        <v>4</v>
      </c>
      <c r="C1758" s="1640" t="s">
        <v>5738</v>
      </c>
      <c r="D1758" s="1641"/>
      <c r="E1758" s="1642"/>
      <c r="F1758" s="1653"/>
      <c r="G1758" s="1692"/>
      <c r="H1758" s="1653"/>
      <c r="I1758" s="1692"/>
      <c r="J1758" s="1653"/>
      <c r="K1758" s="1692"/>
      <c r="L1758" s="642" t="s">
        <v>3323</v>
      </c>
      <c r="M1758" s="642" t="s">
        <v>3323</v>
      </c>
      <c r="N1758" s="1654">
        <v>1</v>
      </c>
      <c r="O1758" s="1691" t="s">
        <v>5739</v>
      </c>
      <c r="P1758" s="1643" t="s">
        <v>7725</v>
      </c>
    </row>
    <row r="1759" spans="1:16" ht="15" x14ac:dyDescent="0.25">
      <c r="A1759" s="611">
        <v>4</v>
      </c>
      <c r="C1759" s="1640" t="s">
        <v>688</v>
      </c>
      <c r="D1759" s="1641"/>
      <c r="E1759" s="1642"/>
      <c r="F1759" s="1653"/>
      <c r="G1759" s="1692"/>
      <c r="H1759" s="1653"/>
      <c r="I1759" s="1692"/>
      <c r="J1759" s="1653"/>
      <c r="K1759" s="1692"/>
      <c r="L1759" s="646" t="s">
        <v>3323</v>
      </c>
      <c r="M1759" s="646" t="s">
        <v>3323</v>
      </c>
      <c r="N1759" s="1652">
        <v>2</v>
      </c>
      <c r="O1759" s="1693" t="s">
        <v>5740</v>
      </c>
      <c r="P1759" s="1645" t="s">
        <v>7725</v>
      </c>
    </row>
    <row r="1760" spans="1:16" ht="15" x14ac:dyDescent="0.25">
      <c r="A1760" s="611">
        <v>5</v>
      </c>
      <c r="C1760" s="1640" t="s">
        <v>5741</v>
      </c>
      <c r="D1760" s="1641"/>
      <c r="E1760" s="1642"/>
      <c r="F1760" s="1653"/>
      <c r="G1760" s="1692"/>
      <c r="H1760" s="1653"/>
      <c r="I1760" s="1692"/>
      <c r="J1760" s="1653"/>
      <c r="K1760" s="1692"/>
      <c r="L1760" s="646" t="s">
        <v>3323</v>
      </c>
      <c r="M1760" s="646" t="s">
        <v>3323</v>
      </c>
      <c r="N1760" s="1652">
        <v>3</v>
      </c>
      <c r="O1760" s="1693" t="s">
        <v>5742</v>
      </c>
      <c r="P1760" s="1645" t="s">
        <v>7725</v>
      </c>
    </row>
    <row r="1761" spans="1:16" ht="15" x14ac:dyDescent="0.25">
      <c r="A1761" s="611">
        <v>3</v>
      </c>
      <c r="C1761" s="1640" t="s">
        <v>5743</v>
      </c>
      <c r="D1761" s="1641"/>
      <c r="E1761" s="1642"/>
      <c r="F1761" s="1653"/>
      <c r="G1761" s="1692"/>
      <c r="H1761" s="1653"/>
      <c r="I1761" s="1692"/>
      <c r="J1761" s="1652">
        <v>2</v>
      </c>
      <c r="K1761" s="1693" t="s">
        <v>5744</v>
      </c>
      <c r="L1761" s="646" t="s">
        <v>3323</v>
      </c>
      <c r="M1761" s="646" t="s">
        <v>3323</v>
      </c>
      <c r="N1761" s="1652"/>
      <c r="O1761" s="1693"/>
      <c r="P1761" s="1645" t="s">
        <v>7725</v>
      </c>
    </row>
    <row r="1762" spans="1:16" ht="15" x14ac:dyDescent="0.25">
      <c r="A1762" s="611">
        <v>4</v>
      </c>
      <c r="C1762" s="1640" t="s">
        <v>5745</v>
      </c>
      <c r="D1762" s="1641"/>
      <c r="E1762" s="1642"/>
      <c r="F1762" s="1653"/>
      <c r="G1762" s="1692"/>
      <c r="H1762" s="1652">
        <v>10</v>
      </c>
      <c r="I1762" s="1693" t="s">
        <v>1784</v>
      </c>
      <c r="J1762" s="1652"/>
      <c r="K1762" s="1693"/>
      <c r="L1762" s="646"/>
      <c r="M1762" s="646"/>
      <c r="N1762" s="1652"/>
      <c r="O1762" s="1693"/>
      <c r="P1762" s="1645"/>
    </row>
    <row r="1763" spans="1:16" ht="15" x14ac:dyDescent="0.25">
      <c r="A1763" s="611">
        <v>5</v>
      </c>
      <c r="C1763" s="1640" t="s">
        <v>5746</v>
      </c>
      <c r="D1763" s="1641"/>
      <c r="E1763" s="1642"/>
      <c r="F1763" s="1653"/>
      <c r="G1763" s="1692"/>
      <c r="H1763" s="1653"/>
      <c r="I1763" s="1692"/>
      <c r="J1763" s="1654">
        <v>1</v>
      </c>
      <c r="K1763" s="1705" t="s">
        <v>5747</v>
      </c>
      <c r="L1763" s="642" t="s">
        <v>3323</v>
      </c>
      <c r="M1763" s="642" t="s">
        <v>3323</v>
      </c>
      <c r="N1763" s="1654"/>
      <c r="O1763" s="1691"/>
      <c r="P1763" s="1643" t="s">
        <v>7725</v>
      </c>
    </row>
    <row r="1764" spans="1:16" ht="15" x14ac:dyDescent="0.25">
      <c r="A1764" s="611">
        <v>5</v>
      </c>
      <c r="C1764" s="1640" t="s">
        <v>5748</v>
      </c>
      <c r="D1764" s="1641"/>
      <c r="E1764" s="1642"/>
      <c r="F1764" s="1653"/>
      <c r="G1764" s="1692"/>
      <c r="H1764" s="1653"/>
      <c r="I1764" s="1692"/>
      <c r="J1764" s="1652">
        <v>2</v>
      </c>
      <c r="K1764" s="1706" t="s">
        <v>5749</v>
      </c>
      <c r="L1764" s="646"/>
      <c r="M1764" s="646"/>
      <c r="N1764" s="1652"/>
      <c r="O1764" s="1706"/>
      <c r="P1764" s="1651"/>
    </row>
    <row r="1765" spans="1:16" ht="15" x14ac:dyDescent="0.25">
      <c r="A1765" s="611">
        <v>4</v>
      </c>
      <c r="C1765" s="1640" t="s">
        <v>5750</v>
      </c>
      <c r="D1765" s="1641"/>
      <c r="E1765" s="1642"/>
      <c r="F1765" s="1653"/>
      <c r="G1765" s="1692"/>
      <c r="H1765" s="1653"/>
      <c r="I1765" s="1692"/>
      <c r="J1765" s="1653"/>
      <c r="K1765" s="1707"/>
      <c r="L1765" s="642" t="s">
        <v>3323</v>
      </c>
      <c r="M1765" s="642" t="s">
        <v>3323</v>
      </c>
      <c r="N1765" s="1654">
        <v>1</v>
      </c>
      <c r="O1765" s="1691" t="s">
        <v>5751</v>
      </c>
      <c r="P1765" s="1643" t="s">
        <v>7725</v>
      </c>
    </row>
    <row r="1766" spans="1:16" ht="15" x14ac:dyDescent="0.25">
      <c r="A1766" s="611">
        <v>5</v>
      </c>
      <c r="C1766" s="1640" t="s">
        <v>5752</v>
      </c>
      <c r="D1766" s="1641"/>
      <c r="E1766" s="1642"/>
      <c r="F1766" s="1653"/>
      <c r="G1766" s="1692"/>
      <c r="H1766" s="1653"/>
      <c r="I1766" s="1692"/>
      <c r="J1766" s="1653"/>
      <c r="K1766" s="1707"/>
      <c r="L1766" s="646" t="s">
        <v>3323</v>
      </c>
      <c r="M1766" s="646" t="s">
        <v>3323</v>
      </c>
      <c r="N1766" s="1652">
        <v>2</v>
      </c>
      <c r="O1766" s="1693" t="s">
        <v>5753</v>
      </c>
      <c r="P1766" s="1645" t="s">
        <v>7725</v>
      </c>
    </row>
    <row r="1767" spans="1:16" ht="15" x14ac:dyDescent="0.25">
      <c r="A1767" s="611">
        <v>4</v>
      </c>
      <c r="C1767" s="1640" t="s">
        <v>5754</v>
      </c>
      <c r="D1767" s="1641"/>
      <c r="E1767" s="1642"/>
      <c r="F1767" s="1653"/>
      <c r="G1767" s="1692"/>
      <c r="H1767" s="1653"/>
      <c r="I1767" s="1692"/>
      <c r="J1767" s="1653"/>
      <c r="K1767" s="1707"/>
      <c r="L1767" s="646" t="s">
        <v>3323</v>
      </c>
      <c r="M1767" s="646" t="s">
        <v>3323</v>
      </c>
      <c r="N1767" s="1652">
        <v>3</v>
      </c>
      <c r="O1767" s="1693" t="s">
        <v>5755</v>
      </c>
      <c r="P1767" s="1645" t="s">
        <v>7725</v>
      </c>
    </row>
    <row r="1768" spans="1:16" ht="15" x14ac:dyDescent="0.25">
      <c r="A1768" s="611">
        <v>5</v>
      </c>
      <c r="C1768" s="1640" t="s">
        <v>5756</v>
      </c>
      <c r="D1768" s="1641"/>
      <c r="E1768" s="1642"/>
      <c r="F1768" s="1653"/>
      <c r="G1768" s="1692"/>
      <c r="H1768" s="1653"/>
      <c r="I1768" s="1692"/>
      <c r="J1768" s="1653"/>
      <c r="K1768" s="1707"/>
      <c r="L1768" s="646" t="s">
        <v>3323</v>
      </c>
      <c r="M1768" s="646" t="s">
        <v>3323</v>
      </c>
      <c r="N1768" s="1652">
        <v>4</v>
      </c>
      <c r="O1768" s="1693" t="s">
        <v>5757</v>
      </c>
      <c r="P1768" s="1645" t="s">
        <v>7725</v>
      </c>
    </row>
    <row r="1769" spans="1:16" ht="15" x14ac:dyDescent="0.25">
      <c r="A1769" s="611">
        <v>5</v>
      </c>
      <c r="C1769" s="1640" t="s">
        <v>5758</v>
      </c>
      <c r="D1769" s="1641"/>
      <c r="E1769" s="1642"/>
      <c r="F1769" s="1653"/>
      <c r="G1769" s="1692"/>
      <c r="H1769" s="1653"/>
      <c r="I1769" s="1692"/>
      <c r="J1769" s="1653"/>
      <c r="K1769" s="1707"/>
      <c r="L1769" s="646" t="s">
        <v>3323</v>
      </c>
      <c r="M1769" s="646" t="s">
        <v>3323</v>
      </c>
      <c r="N1769" s="1652">
        <v>5</v>
      </c>
      <c r="O1769" s="1693" t="s">
        <v>5755</v>
      </c>
      <c r="P1769" s="1645" t="s">
        <v>7725</v>
      </c>
    </row>
    <row r="1770" spans="1:16" ht="15" x14ac:dyDescent="0.25">
      <c r="A1770" s="611">
        <v>5</v>
      </c>
      <c r="C1770" s="1640" t="s">
        <v>5759</v>
      </c>
      <c r="D1770" s="1641"/>
      <c r="E1770" s="1642"/>
      <c r="F1770" s="1653"/>
      <c r="G1770" s="1692"/>
      <c r="H1770" s="1653"/>
      <c r="I1770" s="1692"/>
      <c r="J1770" s="1653"/>
      <c r="K1770" s="1707"/>
      <c r="L1770" s="646" t="s">
        <v>3323</v>
      </c>
      <c r="M1770" s="646" t="s">
        <v>3323</v>
      </c>
      <c r="N1770" s="1652">
        <v>6</v>
      </c>
      <c r="O1770" s="1693" t="s">
        <v>5757</v>
      </c>
      <c r="P1770" s="1645" t="s">
        <v>7725</v>
      </c>
    </row>
    <row r="1771" spans="1:16" ht="15" x14ac:dyDescent="0.25">
      <c r="A1771" s="611">
        <v>5</v>
      </c>
      <c r="C1771" s="1640" t="s">
        <v>5760</v>
      </c>
      <c r="D1771" s="1641"/>
      <c r="E1771" s="1642"/>
      <c r="F1771" s="1653"/>
      <c r="G1771" s="1692"/>
      <c r="H1771" s="1653"/>
      <c r="I1771" s="1692"/>
      <c r="J1771" s="1652">
        <v>3</v>
      </c>
      <c r="K1771" s="1706" t="s">
        <v>5761</v>
      </c>
      <c r="L1771" s="646"/>
      <c r="M1771" s="646"/>
      <c r="N1771" s="1652"/>
      <c r="O1771" s="1706"/>
      <c r="P1771" s="1651"/>
    </row>
    <row r="1772" spans="1:16" ht="15" x14ac:dyDescent="0.25">
      <c r="A1772" s="611">
        <v>5</v>
      </c>
      <c r="C1772" s="1640" t="s">
        <v>5762</v>
      </c>
      <c r="D1772" s="1641"/>
      <c r="E1772" s="1642"/>
      <c r="F1772" s="1653"/>
      <c r="G1772" s="1692"/>
      <c r="H1772" s="1653"/>
      <c r="I1772" s="1692"/>
      <c r="J1772" s="1653"/>
      <c r="K1772" s="1707"/>
      <c r="L1772" s="642" t="s">
        <v>3323</v>
      </c>
      <c r="M1772" s="642" t="s">
        <v>3323</v>
      </c>
      <c r="N1772" s="1654">
        <v>1</v>
      </c>
      <c r="O1772" s="1691" t="s">
        <v>5763</v>
      </c>
      <c r="P1772" s="1643" t="s">
        <v>7725</v>
      </c>
    </row>
    <row r="1773" spans="1:16" ht="15" x14ac:dyDescent="0.25">
      <c r="A1773" s="611">
        <v>5</v>
      </c>
      <c r="C1773" s="1640" t="s">
        <v>5764</v>
      </c>
      <c r="D1773" s="1641"/>
      <c r="E1773" s="1642"/>
      <c r="F1773" s="1653"/>
      <c r="G1773" s="1692"/>
      <c r="H1773" s="1653"/>
      <c r="I1773" s="1692"/>
      <c r="J1773" s="1653"/>
      <c r="K1773" s="1707"/>
      <c r="L1773" s="646" t="s">
        <v>3323</v>
      </c>
      <c r="M1773" s="646" t="s">
        <v>3323</v>
      </c>
      <c r="N1773" s="1652">
        <v>2</v>
      </c>
      <c r="O1773" s="1693" t="s">
        <v>5765</v>
      </c>
      <c r="P1773" s="1645" t="s">
        <v>7725</v>
      </c>
    </row>
    <row r="1774" spans="1:16" ht="15" x14ac:dyDescent="0.25">
      <c r="A1774" s="611">
        <v>5</v>
      </c>
      <c r="C1774" s="1640" t="s">
        <v>5766</v>
      </c>
      <c r="D1774" s="1641"/>
      <c r="E1774" s="1642"/>
      <c r="F1774" s="1653"/>
      <c r="G1774" s="1692"/>
      <c r="H1774" s="1653"/>
      <c r="I1774" s="1692"/>
      <c r="J1774" s="1653"/>
      <c r="K1774" s="1707"/>
      <c r="L1774" s="646" t="s">
        <v>3323</v>
      </c>
      <c r="M1774" s="646" t="s">
        <v>3323</v>
      </c>
      <c r="N1774" s="1652">
        <v>3</v>
      </c>
      <c r="O1774" s="1693" t="s">
        <v>5767</v>
      </c>
      <c r="P1774" s="1645" t="s">
        <v>7725</v>
      </c>
    </row>
    <row r="1775" spans="1:16" ht="15" x14ac:dyDescent="0.25">
      <c r="A1775" s="611">
        <v>5</v>
      </c>
      <c r="C1775" s="1640" t="s">
        <v>5768</v>
      </c>
      <c r="D1775" s="1641"/>
      <c r="E1775" s="1642"/>
      <c r="F1775" s="1653"/>
      <c r="G1775" s="1692"/>
      <c r="H1775" s="1653"/>
      <c r="I1775" s="1692"/>
      <c r="J1775" s="1653"/>
      <c r="K1775" s="1707"/>
      <c r="L1775" s="646" t="s">
        <v>3323</v>
      </c>
      <c r="M1775" s="646" t="s">
        <v>3323</v>
      </c>
      <c r="N1775" s="1652">
        <v>4</v>
      </c>
      <c r="O1775" s="1693" t="s">
        <v>5769</v>
      </c>
      <c r="P1775" s="1645" t="s">
        <v>7725</v>
      </c>
    </row>
    <row r="1776" spans="1:16" ht="15" x14ac:dyDescent="0.25">
      <c r="A1776" s="611">
        <v>5</v>
      </c>
      <c r="C1776" s="1640" t="s">
        <v>5770</v>
      </c>
      <c r="D1776" s="1641"/>
      <c r="E1776" s="1642"/>
      <c r="F1776" s="1653"/>
      <c r="G1776" s="1692"/>
      <c r="H1776" s="1653"/>
      <c r="I1776" s="1692"/>
      <c r="J1776" s="1653"/>
      <c r="K1776" s="1707"/>
      <c r="L1776" s="646" t="s">
        <v>3323</v>
      </c>
      <c r="M1776" s="646" t="s">
        <v>3323</v>
      </c>
      <c r="N1776" s="1652">
        <v>5</v>
      </c>
      <c r="O1776" s="1693" t="s">
        <v>5771</v>
      </c>
      <c r="P1776" s="1645" t="s">
        <v>7725</v>
      </c>
    </row>
    <row r="1777" spans="1:16" ht="15" x14ac:dyDescent="0.25">
      <c r="A1777" s="611">
        <v>5</v>
      </c>
      <c r="C1777" s="1640" t="s">
        <v>5772</v>
      </c>
      <c r="D1777" s="1641"/>
      <c r="E1777" s="1642"/>
      <c r="F1777" s="1653"/>
      <c r="G1777" s="1692"/>
      <c r="H1777" s="1653"/>
      <c r="I1777" s="1692"/>
      <c r="J1777" s="1653"/>
      <c r="K1777" s="1707"/>
      <c r="L1777" s="646" t="s">
        <v>3323</v>
      </c>
      <c r="M1777" s="646" t="s">
        <v>3323</v>
      </c>
      <c r="N1777" s="1652">
        <v>6</v>
      </c>
      <c r="O1777" s="1693" t="s">
        <v>5773</v>
      </c>
      <c r="P1777" s="1645" t="s">
        <v>7725</v>
      </c>
    </row>
    <row r="1778" spans="1:16" ht="15" x14ac:dyDescent="0.25">
      <c r="A1778" s="611">
        <v>5</v>
      </c>
      <c r="C1778" s="1640" t="s">
        <v>5774</v>
      </c>
      <c r="D1778" s="1641"/>
      <c r="E1778" s="1642"/>
      <c r="F1778" s="1653"/>
      <c r="G1778" s="1692"/>
      <c r="H1778" s="1653"/>
      <c r="I1778" s="1692"/>
      <c r="J1778" s="1653"/>
      <c r="K1778" s="1707"/>
      <c r="L1778" s="646" t="s">
        <v>3323</v>
      </c>
      <c r="M1778" s="646" t="s">
        <v>3323</v>
      </c>
      <c r="N1778" s="1652">
        <v>7</v>
      </c>
      <c r="O1778" s="1693" t="s">
        <v>5775</v>
      </c>
      <c r="P1778" s="1645" t="s">
        <v>7725</v>
      </c>
    </row>
    <row r="1779" spans="1:16" ht="15" x14ac:dyDescent="0.25">
      <c r="A1779" s="611">
        <v>4</v>
      </c>
      <c r="C1779" s="1640" t="s">
        <v>5776</v>
      </c>
      <c r="D1779" s="1641"/>
      <c r="E1779" s="1642"/>
      <c r="F1779" s="1653"/>
      <c r="G1779" s="1692"/>
      <c r="H1779" s="1653"/>
      <c r="I1779" s="1692"/>
      <c r="J1779" s="1652">
        <v>4</v>
      </c>
      <c r="K1779" s="1706" t="s">
        <v>1762</v>
      </c>
      <c r="L1779" s="646"/>
      <c r="M1779" s="646"/>
      <c r="N1779" s="1652"/>
      <c r="O1779" s="1706"/>
      <c r="P1779" s="1651"/>
    </row>
    <row r="1780" spans="1:16" ht="15" x14ac:dyDescent="0.25">
      <c r="A1780" s="611">
        <v>4</v>
      </c>
      <c r="C1780" s="1640" t="s">
        <v>5777</v>
      </c>
      <c r="D1780" s="1641"/>
      <c r="E1780" s="1642"/>
      <c r="F1780" s="1653"/>
      <c r="G1780" s="1692"/>
      <c r="H1780" s="1653"/>
      <c r="I1780" s="1692"/>
      <c r="J1780" s="1653"/>
      <c r="K1780" s="1707"/>
      <c r="L1780" s="642" t="s">
        <v>4911</v>
      </c>
      <c r="M1780" s="642" t="s">
        <v>4911</v>
      </c>
      <c r="N1780" s="1654" t="s">
        <v>3327</v>
      </c>
      <c r="O1780" s="1705" t="s">
        <v>4550</v>
      </c>
      <c r="P1780" s="1650" t="s">
        <v>7725</v>
      </c>
    </row>
    <row r="1781" spans="1:16" ht="15" x14ac:dyDescent="0.25">
      <c r="A1781" s="611">
        <v>3</v>
      </c>
      <c r="C1781" s="1640" t="s">
        <v>5778</v>
      </c>
      <c r="D1781" s="1641"/>
      <c r="E1781" s="1642"/>
      <c r="F1781" s="1653"/>
      <c r="G1781" s="1692"/>
      <c r="H1781" s="1653"/>
      <c r="I1781" s="1692"/>
      <c r="J1781" s="1652">
        <v>5</v>
      </c>
      <c r="K1781" s="1693" t="s">
        <v>5779</v>
      </c>
      <c r="L1781" s="646" t="s">
        <v>3323</v>
      </c>
      <c r="M1781" s="646" t="s">
        <v>3323</v>
      </c>
      <c r="N1781" s="1652"/>
      <c r="O1781" s="1706"/>
      <c r="P1781" s="1651" t="s">
        <v>7725</v>
      </c>
    </row>
    <row r="1782" spans="1:16" ht="15" x14ac:dyDescent="0.25">
      <c r="A1782" s="611">
        <v>4</v>
      </c>
      <c r="C1782" s="1640" t="s">
        <v>5780</v>
      </c>
      <c r="D1782" s="1641"/>
      <c r="E1782" s="1642"/>
      <c r="F1782" s="1653"/>
      <c r="G1782" s="1692"/>
      <c r="H1782" s="1653"/>
      <c r="I1782" s="1692"/>
      <c r="J1782" s="1652">
        <v>6</v>
      </c>
      <c r="K1782" s="1693" t="s">
        <v>5781</v>
      </c>
      <c r="L1782" s="646" t="s">
        <v>3323</v>
      </c>
      <c r="M1782" s="646" t="s">
        <v>3323</v>
      </c>
      <c r="N1782" s="1652"/>
      <c r="O1782" s="1706"/>
      <c r="P1782" s="1651" t="s">
        <v>7725</v>
      </c>
    </row>
    <row r="1783" spans="1:16" ht="15" x14ac:dyDescent="0.25">
      <c r="A1783" s="611">
        <v>4</v>
      </c>
      <c r="C1783" s="1640" t="s">
        <v>5782</v>
      </c>
      <c r="D1783" s="1641"/>
      <c r="E1783" s="1642"/>
      <c r="F1783" s="1653"/>
      <c r="G1783" s="1692"/>
      <c r="H1783" s="1653"/>
      <c r="I1783" s="1692"/>
      <c r="J1783" s="1652">
        <v>7</v>
      </c>
      <c r="K1783" s="1693" t="s">
        <v>5783</v>
      </c>
      <c r="L1783" s="646" t="s">
        <v>3323</v>
      </c>
      <c r="M1783" s="646" t="s">
        <v>3323</v>
      </c>
      <c r="N1783" s="1652"/>
      <c r="O1783" s="1706"/>
      <c r="P1783" s="1651" t="s">
        <v>7725</v>
      </c>
    </row>
    <row r="1784" spans="1:16" ht="15" x14ac:dyDescent="0.25">
      <c r="A1784" s="611">
        <v>5</v>
      </c>
      <c r="C1784" s="1640" t="s">
        <v>5784</v>
      </c>
      <c r="D1784" s="1641"/>
      <c r="E1784" s="1642"/>
      <c r="F1784" s="1653"/>
      <c r="G1784" s="1692"/>
      <c r="H1784" s="1653"/>
      <c r="I1784" s="1692"/>
      <c r="J1784" s="1652">
        <v>8</v>
      </c>
      <c r="K1784" s="1693" t="s">
        <v>5785</v>
      </c>
      <c r="L1784" s="646"/>
      <c r="M1784" s="646"/>
      <c r="N1784" s="1652"/>
      <c r="O1784" s="1693"/>
      <c r="P1784" s="1645"/>
    </row>
    <row r="1785" spans="1:16" ht="15" x14ac:dyDescent="0.25">
      <c r="A1785" s="611">
        <v>4</v>
      </c>
      <c r="C1785" s="1640" t="s">
        <v>5786</v>
      </c>
      <c r="D1785" s="1641"/>
      <c r="E1785" s="1642"/>
      <c r="F1785" s="1653"/>
      <c r="G1785" s="1692"/>
      <c r="H1785" s="1653"/>
      <c r="I1785" s="1692"/>
      <c r="J1785" s="1653"/>
      <c r="K1785" s="1692"/>
      <c r="L1785" s="642" t="s">
        <v>3323</v>
      </c>
      <c r="M1785" s="642" t="s">
        <v>3323</v>
      </c>
      <c r="N1785" s="1654">
        <v>1</v>
      </c>
      <c r="O1785" s="1691" t="s">
        <v>3983</v>
      </c>
      <c r="P1785" s="1643" t="s">
        <v>7725</v>
      </c>
    </row>
    <row r="1786" spans="1:16" ht="15" x14ac:dyDescent="0.25">
      <c r="A1786" s="611">
        <v>4</v>
      </c>
      <c r="C1786" s="1640" t="s">
        <v>5787</v>
      </c>
      <c r="D1786" s="1641"/>
      <c r="E1786" s="1642"/>
      <c r="F1786" s="1653"/>
      <c r="G1786" s="1692"/>
      <c r="H1786" s="1653"/>
      <c r="I1786" s="1692"/>
      <c r="J1786" s="1653"/>
      <c r="K1786" s="1692"/>
      <c r="L1786" s="646" t="s">
        <v>3323</v>
      </c>
      <c r="M1786" s="646" t="s">
        <v>3323</v>
      </c>
      <c r="N1786" s="1652">
        <v>2</v>
      </c>
      <c r="O1786" s="1693" t="s">
        <v>5788</v>
      </c>
      <c r="P1786" s="1645" t="s">
        <v>7725</v>
      </c>
    </row>
    <row r="1787" spans="1:16" ht="15" x14ac:dyDescent="0.25">
      <c r="A1787" s="611">
        <v>3</v>
      </c>
      <c r="C1787" s="1640" t="s">
        <v>5789</v>
      </c>
      <c r="D1787" s="1641"/>
      <c r="E1787" s="1644"/>
      <c r="F1787" s="1652">
        <v>11</v>
      </c>
      <c r="G1787" s="1693" t="s">
        <v>2529</v>
      </c>
      <c r="H1787" s="1652"/>
      <c r="I1787" s="1693"/>
      <c r="J1787" s="1652"/>
      <c r="K1787" s="1693"/>
      <c r="L1787" s="646"/>
      <c r="M1787" s="646"/>
      <c r="N1787" s="1652"/>
      <c r="O1787" s="1693"/>
      <c r="P1787" s="1645"/>
    </row>
    <row r="1788" spans="1:16" ht="15" x14ac:dyDescent="0.25">
      <c r="A1788" s="611">
        <v>4</v>
      </c>
      <c r="C1788" s="1640" t="s">
        <v>5790</v>
      </c>
      <c r="D1788" s="1641"/>
      <c r="E1788" s="1642"/>
      <c r="F1788" s="1653"/>
      <c r="G1788" s="1692"/>
      <c r="H1788" s="1654">
        <v>1</v>
      </c>
      <c r="I1788" s="1691" t="s">
        <v>5791</v>
      </c>
      <c r="J1788" s="1654"/>
      <c r="K1788" s="1691"/>
      <c r="L1788" s="642"/>
      <c r="M1788" s="642"/>
      <c r="N1788" s="1654"/>
      <c r="O1788" s="1691"/>
      <c r="P1788" s="1643"/>
    </row>
    <row r="1789" spans="1:16" ht="15" x14ac:dyDescent="0.25">
      <c r="A1789" s="611">
        <v>5</v>
      </c>
      <c r="C1789" s="1640" t="s">
        <v>5792</v>
      </c>
      <c r="D1789" s="1641"/>
      <c r="E1789" s="1642"/>
      <c r="F1789" s="1653"/>
      <c r="G1789" s="1692"/>
      <c r="H1789" s="1653"/>
      <c r="I1789" s="1692"/>
      <c r="J1789" s="1654">
        <v>1</v>
      </c>
      <c r="K1789" s="1691" t="s">
        <v>5793</v>
      </c>
      <c r="L1789" s="642"/>
      <c r="M1789" s="642"/>
      <c r="N1789" s="1654"/>
      <c r="O1789" s="1691"/>
      <c r="P1789" s="1643"/>
    </row>
    <row r="1790" spans="1:16" ht="15" x14ac:dyDescent="0.25">
      <c r="A1790" s="611">
        <v>5</v>
      </c>
      <c r="C1790" s="1640" t="s">
        <v>697</v>
      </c>
      <c r="D1790" s="1641"/>
      <c r="E1790" s="1642"/>
      <c r="F1790" s="1653"/>
      <c r="G1790" s="1692"/>
      <c r="H1790" s="1653"/>
      <c r="I1790" s="1692"/>
      <c r="J1790" s="1653"/>
      <c r="K1790" s="1692"/>
      <c r="L1790" s="642" t="s">
        <v>3323</v>
      </c>
      <c r="M1790" s="642" t="s">
        <v>3323</v>
      </c>
      <c r="N1790" s="1654">
        <v>1</v>
      </c>
      <c r="O1790" s="1691" t="s">
        <v>5794</v>
      </c>
      <c r="P1790" s="1643" t="s">
        <v>7726</v>
      </c>
    </row>
    <row r="1791" spans="1:16" ht="15" x14ac:dyDescent="0.25">
      <c r="A1791" s="611">
        <v>5</v>
      </c>
      <c r="C1791" s="1640" t="s">
        <v>5795</v>
      </c>
      <c r="D1791" s="1641"/>
      <c r="E1791" s="1642"/>
      <c r="F1791" s="1653"/>
      <c r="G1791" s="1692"/>
      <c r="H1791" s="1653"/>
      <c r="I1791" s="1692"/>
      <c r="J1791" s="1653"/>
      <c r="K1791" s="1692"/>
      <c r="L1791" s="646" t="s">
        <v>3323</v>
      </c>
      <c r="M1791" s="646" t="s">
        <v>3323</v>
      </c>
      <c r="N1791" s="1652">
        <v>2</v>
      </c>
      <c r="O1791" s="1693" t="s">
        <v>5796</v>
      </c>
      <c r="P1791" s="1645" t="s">
        <v>7726</v>
      </c>
    </row>
    <row r="1792" spans="1:16" ht="15" x14ac:dyDescent="0.25">
      <c r="A1792" s="611">
        <v>4</v>
      </c>
      <c r="C1792" s="1640" t="s">
        <v>5797</v>
      </c>
      <c r="D1792" s="1641"/>
      <c r="E1792" s="1642"/>
      <c r="F1792" s="1653"/>
      <c r="G1792" s="1692"/>
      <c r="H1792" s="1653"/>
      <c r="I1792" s="1692"/>
      <c r="J1792" s="1652">
        <v>2</v>
      </c>
      <c r="K1792" s="1693" t="s">
        <v>1789</v>
      </c>
      <c r="L1792" s="646"/>
      <c r="M1792" s="646"/>
      <c r="N1792" s="1652"/>
      <c r="O1792" s="1693"/>
      <c r="P1792" s="1645"/>
    </row>
    <row r="1793" spans="1:16" ht="15" x14ac:dyDescent="0.25">
      <c r="A1793" s="611">
        <v>3</v>
      </c>
      <c r="C1793" s="1640" t="s">
        <v>8089</v>
      </c>
      <c r="D1793" s="1641"/>
      <c r="E1793" s="1642"/>
      <c r="F1793" s="1653"/>
      <c r="G1793" s="1692"/>
      <c r="H1793" s="1653"/>
      <c r="I1793" s="1692"/>
      <c r="J1793" s="1700"/>
      <c r="K1793" s="1660"/>
      <c r="L1793" s="646" t="s">
        <v>3323</v>
      </c>
      <c r="M1793" s="646" t="s">
        <v>3323</v>
      </c>
      <c r="N1793" s="1652">
        <v>1</v>
      </c>
      <c r="O1793" s="1693" t="s">
        <v>4604</v>
      </c>
      <c r="P1793" s="1645" t="s">
        <v>7726</v>
      </c>
    </row>
    <row r="1794" spans="1:16" ht="15" x14ac:dyDescent="0.25">
      <c r="A1794" s="611">
        <v>4</v>
      </c>
      <c r="C1794" s="1640" t="s">
        <v>701</v>
      </c>
      <c r="D1794" s="1641"/>
      <c r="E1794" s="1642"/>
      <c r="F1794" s="1653"/>
      <c r="G1794" s="1692"/>
      <c r="H1794" s="1653"/>
      <c r="I1794" s="1692"/>
      <c r="J1794" s="1701"/>
      <c r="K1794" s="1661"/>
      <c r="L1794" s="646" t="s">
        <v>3323</v>
      </c>
      <c r="M1794" s="646" t="s">
        <v>3323</v>
      </c>
      <c r="N1794" s="1652">
        <v>2</v>
      </c>
      <c r="O1794" s="1693" t="s">
        <v>4518</v>
      </c>
      <c r="P1794" s="1645" t="s">
        <v>7726</v>
      </c>
    </row>
    <row r="1795" spans="1:16" ht="15" x14ac:dyDescent="0.25">
      <c r="A1795" s="611">
        <v>4</v>
      </c>
      <c r="C1795" s="1640" t="s">
        <v>5798</v>
      </c>
      <c r="D1795" s="1641"/>
      <c r="E1795" s="1642"/>
      <c r="F1795" s="1653"/>
      <c r="G1795" s="1692"/>
      <c r="H1795" s="1653"/>
      <c r="I1795" s="1692"/>
      <c r="J1795" s="1652">
        <v>3</v>
      </c>
      <c r="K1795" s="1693" t="s">
        <v>1790</v>
      </c>
      <c r="L1795" s="646"/>
      <c r="M1795" s="646"/>
      <c r="N1795" s="1652"/>
      <c r="O1795" s="1693"/>
      <c r="P1795" s="1645"/>
    </row>
    <row r="1796" spans="1:16" ht="15" x14ac:dyDescent="0.25">
      <c r="A1796" s="611">
        <v>5</v>
      </c>
      <c r="C1796" s="1640" t="s">
        <v>8090</v>
      </c>
      <c r="D1796" s="1641"/>
      <c r="E1796" s="1642"/>
      <c r="F1796" s="1653"/>
      <c r="G1796" s="1692"/>
      <c r="H1796" s="1653"/>
      <c r="I1796" s="1692"/>
      <c r="J1796" s="1700"/>
      <c r="K1796" s="1660"/>
      <c r="L1796" s="646" t="s">
        <v>3323</v>
      </c>
      <c r="M1796" s="646" t="s">
        <v>3323</v>
      </c>
      <c r="N1796" s="1652">
        <v>1</v>
      </c>
      <c r="O1796" s="1693" t="s">
        <v>4603</v>
      </c>
      <c r="P1796" s="1645" t="s">
        <v>7726</v>
      </c>
    </row>
    <row r="1797" spans="1:16" ht="15" x14ac:dyDescent="0.25">
      <c r="A1797" s="611">
        <v>5</v>
      </c>
      <c r="C1797" s="1640" t="s">
        <v>8091</v>
      </c>
      <c r="D1797" s="1641"/>
      <c r="E1797" s="1642"/>
      <c r="F1797" s="1653"/>
      <c r="G1797" s="1692"/>
      <c r="H1797" s="1653"/>
      <c r="I1797" s="1692"/>
      <c r="J1797" s="1701"/>
      <c r="K1797" s="1661"/>
      <c r="L1797" s="646" t="s">
        <v>3323</v>
      </c>
      <c r="M1797" s="646" t="s">
        <v>3323</v>
      </c>
      <c r="N1797" s="1652">
        <v>2</v>
      </c>
      <c r="O1797" s="1693" t="s">
        <v>4518</v>
      </c>
      <c r="P1797" s="1645" t="s">
        <v>7726</v>
      </c>
    </row>
    <row r="1798" spans="1:16" ht="15" x14ac:dyDescent="0.25">
      <c r="A1798" s="611">
        <v>5</v>
      </c>
      <c r="C1798" s="1640" t="s">
        <v>5799</v>
      </c>
      <c r="D1798" s="1641"/>
      <c r="E1798" s="1642"/>
      <c r="F1798" s="1653"/>
      <c r="G1798" s="1692"/>
      <c r="H1798" s="1653"/>
      <c r="I1798" s="1692"/>
      <c r="J1798" s="1652">
        <v>4</v>
      </c>
      <c r="K1798" s="1693" t="s">
        <v>8051</v>
      </c>
      <c r="L1798" s="646"/>
      <c r="M1798" s="646"/>
      <c r="N1798" s="1652"/>
      <c r="O1798" s="1693"/>
      <c r="P1798" s="1645" t="s">
        <v>7726</v>
      </c>
    </row>
    <row r="1799" spans="1:16" ht="15" x14ac:dyDescent="0.25">
      <c r="A1799" s="611">
        <v>5</v>
      </c>
      <c r="C1799" s="1640" t="s">
        <v>8052</v>
      </c>
      <c r="D1799" s="1641"/>
      <c r="E1799" s="1642"/>
      <c r="F1799" s="1653"/>
      <c r="G1799" s="1692"/>
      <c r="H1799" s="1653"/>
      <c r="I1799" s="1692"/>
      <c r="J1799" s="1703"/>
      <c r="K1799" s="1710"/>
      <c r="L1799" s="646" t="s">
        <v>3323</v>
      </c>
      <c r="M1799" s="646" t="s">
        <v>3323</v>
      </c>
      <c r="N1799" s="1652">
        <v>1</v>
      </c>
      <c r="O1799" s="1693" t="s">
        <v>7996</v>
      </c>
      <c r="P1799" s="1645" t="s">
        <v>7726</v>
      </c>
    </row>
    <row r="1800" spans="1:16" ht="15" x14ac:dyDescent="0.25">
      <c r="A1800" s="611">
        <v>5</v>
      </c>
      <c r="C1800" s="1640" t="s">
        <v>8053</v>
      </c>
      <c r="D1800" s="1641"/>
      <c r="E1800" s="1642"/>
      <c r="F1800" s="1653"/>
      <c r="G1800" s="1692"/>
      <c r="H1800" s="1653"/>
      <c r="I1800" s="1692"/>
      <c r="J1800" s="1703"/>
      <c r="K1800" s="1710"/>
      <c r="L1800" s="646" t="s">
        <v>3323</v>
      </c>
      <c r="M1800" s="646" t="s">
        <v>3323</v>
      </c>
      <c r="N1800" s="1652">
        <v>2</v>
      </c>
      <c r="O1800" s="1693" t="s">
        <v>7998</v>
      </c>
      <c r="P1800" s="1645" t="s">
        <v>7726</v>
      </c>
    </row>
    <row r="1801" spans="1:16" ht="15" x14ac:dyDescent="0.25">
      <c r="A1801" s="611">
        <v>5</v>
      </c>
      <c r="C1801" s="1640" t="s">
        <v>8055</v>
      </c>
      <c r="D1801" s="1641"/>
      <c r="E1801" s="1642"/>
      <c r="F1801" s="1653"/>
      <c r="G1801" s="1692"/>
      <c r="H1801" s="1653"/>
      <c r="I1801" s="1692"/>
      <c r="J1801" s="1703"/>
      <c r="K1801" s="1710"/>
      <c r="L1801" s="646" t="s">
        <v>3323</v>
      </c>
      <c r="M1801" s="646" t="s">
        <v>3323</v>
      </c>
      <c r="N1801" s="1652">
        <v>3</v>
      </c>
      <c r="O1801" s="1693" t="s">
        <v>8054</v>
      </c>
      <c r="P1801" s="1645" t="s">
        <v>7726</v>
      </c>
    </row>
    <row r="1802" spans="1:16" ht="15" x14ac:dyDescent="0.25">
      <c r="A1802" s="611">
        <v>4</v>
      </c>
      <c r="C1802" s="1640" t="s">
        <v>8092</v>
      </c>
      <c r="D1802" s="1641"/>
      <c r="E1802" s="1642"/>
      <c r="F1802" s="1653"/>
      <c r="G1802" s="1692"/>
      <c r="H1802" s="1653"/>
      <c r="I1802" s="1692"/>
      <c r="J1802" s="1704"/>
      <c r="K1802" s="1711"/>
      <c r="L1802" s="646" t="s">
        <v>3323</v>
      </c>
      <c r="M1802" s="646" t="s">
        <v>3323</v>
      </c>
      <c r="N1802" s="1652">
        <v>4</v>
      </c>
      <c r="O1802" s="1693" t="s">
        <v>8056</v>
      </c>
      <c r="P1802" s="1645" t="s">
        <v>7726</v>
      </c>
    </row>
    <row r="1803" spans="1:16" ht="15" x14ac:dyDescent="0.25">
      <c r="A1803" s="611">
        <v>5</v>
      </c>
      <c r="C1803" s="1640" t="s">
        <v>709</v>
      </c>
      <c r="D1803" s="1641"/>
      <c r="E1803" s="1642"/>
      <c r="F1803" s="1653"/>
      <c r="G1803" s="1692"/>
      <c r="H1803" s="1653"/>
      <c r="I1803" s="1692"/>
      <c r="J1803" s="1652">
        <v>5</v>
      </c>
      <c r="K1803" s="1693" t="s">
        <v>4517</v>
      </c>
      <c r="L1803" s="646"/>
      <c r="M1803" s="646"/>
      <c r="N1803" s="1652"/>
      <c r="O1803" s="1693"/>
      <c r="P1803" s="1645"/>
    </row>
    <row r="1804" spans="1:16" ht="15" x14ac:dyDescent="0.25">
      <c r="A1804" s="611">
        <v>5</v>
      </c>
      <c r="C1804" s="1640" t="s">
        <v>8093</v>
      </c>
      <c r="D1804" s="1641"/>
      <c r="E1804" s="1642"/>
      <c r="F1804" s="1653"/>
      <c r="G1804" s="1692"/>
      <c r="H1804" s="1653"/>
      <c r="I1804" s="1692"/>
      <c r="J1804" s="1701"/>
      <c r="K1804" s="1661"/>
      <c r="L1804" s="644" t="s">
        <v>3378</v>
      </c>
      <c r="M1804" s="644" t="s">
        <v>3378</v>
      </c>
      <c r="N1804" s="1652" t="s">
        <v>3327</v>
      </c>
      <c r="O1804" s="1693" t="s">
        <v>8100</v>
      </c>
      <c r="P1804" s="1645" t="s">
        <v>7726</v>
      </c>
    </row>
    <row r="1805" spans="1:16" ht="15" x14ac:dyDescent="0.25">
      <c r="A1805" s="611">
        <v>5</v>
      </c>
      <c r="C1805" s="1640" t="s">
        <v>5800</v>
      </c>
      <c r="D1805" s="1641"/>
      <c r="E1805" s="1642"/>
      <c r="F1805" s="1653"/>
      <c r="G1805" s="1692"/>
      <c r="H1805" s="1653"/>
      <c r="I1805" s="1692"/>
      <c r="J1805" s="1652">
        <v>6</v>
      </c>
      <c r="K1805" s="1693" t="s">
        <v>5801</v>
      </c>
      <c r="L1805" s="646" t="s">
        <v>3323</v>
      </c>
      <c r="M1805" s="646" t="s">
        <v>3323</v>
      </c>
      <c r="N1805" s="1652"/>
      <c r="O1805" s="1693"/>
      <c r="P1805" s="1645" t="s">
        <v>7726</v>
      </c>
    </row>
    <row r="1806" spans="1:16" ht="15" x14ac:dyDescent="0.25">
      <c r="A1806" s="611">
        <v>5</v>
      </c>
      <c r="C1806" s="1640" t="s">
        <v>5802</v>
      </c>
      <c r="D1806" s="1641"/>
      <c r="E1806" s="1642"/>
      <c r="F1806" s="1653"/>
      <c r="G1806" s="1692"/>
      <c r="H1806" s="1653"/>
      <c r="I1806" s="1692"/>
      <c r="J1806" s="1652">
        <v>7</v>
      </c>
      <c r="K1806" s="1693" t="s">
        <v>1787</v>
      </c>
      <c r="L1806" s="646"/>
      <c r="M1806" s="646"/>
      <c r="N1806" s="1652"/>
      <c r="O1806" s="1706"/>
      <c r="P1806" s="1651"/>
    </row>
    <row r="1807" spans="1:16" ht="15" x14ac:dyDescent="0.25">
      <c r="A1807" s="611">
        <v>5</v>
      </c>
      <c r="C1807" s="1640" t="s">
        <v>5803</v>
      </c>
      <c r="D1807" s="1641"/>
      <c r="E1807" s="1642"/>
      <c r="F1807" s="1653"/>
      <c r="G1807" s="1692"/>
      <c r="H1807" s="1653"/>
      <c r="I1807" s="1692"/>
      <c r="J1807" s="1653"/>
      <c r="K1807" s="1692"/>
      <c r="L1807" s="642" t="s">
        <v>3378</v>
      </c>
      <c r="M1807" s="642" t="s">
        <v>3378</v>
      </c>
      <c r="N1807" s="1654">
        <v>1</v>
      </c>
      <c r="O1807" s="1691" t="s">
        <v>3433</v>
      </c>
      <c r="P1807" s="1643" t="s">
        <v>7726</v>
      </c>
    </row>
    <row r="1808" spans="1:16" ht="15" x14ac:dyDescent="0.25">
      <c r="A1808" s="611">
        <v>5</v>
      </c>
      <c r="C1808" s="1640" t="s">
        <v>5804</v>
      </c>
      <c r="D1808" s="1641"/>
      <c r="E1808" s="1642"/>
      <c r="F1808" s="1653"/>
      <c r="G1808" s="1692"/>
      <c r="H1808" s="1653"/>
      <c r="I1808" s="1692"/>
      <c r="J1808" s="1653"/>
      <c r="K1808" s="1692"/>
      <c r="L1808" s="646" t="s">
        <v>3378</v>
      </c>
      <c r="M1808" s="646" t="s">
        <v>3378</v>
      </c>
      <c r="N1808" s="1652">
        <v>2</v>
      </c>
      <c r="O1808" s="1693" t="s">
        <v>4478</v>
      </c>
      <c r="P1808" s="1645" t="s">
        <v>7726</v>
      </c>
    </row>
    <row r="1809" spans="1:16" ht="15" x14ac:dyDescent="0.25">
      <c r="A1809" s="611">
        <v>5</v>
      </c>
      <c r="C1809" s="1640" t="s">
        <v>5805</v>
      </c>
      <c r="D1809" s="1641"/>
      <c r="E1809" s="1642"/>
      <c r="F1809" s="1653"/>
      <c r="G1809" s="1692"/>
      <c r="H1809" s="1653"/>
      <c r="I1809" s="1692"/>
      <c r="J1809" s="1652">
        <v>8</v>
      </c>
      <c r="K1809" s="1693" t="s">
        <v>1788</v>
      </c>
      <c r="L1809" s="646"/>
      <c r="M1809" s="646"/>
      <c r="N1809" s="1652"/>
      <c r="O1809" s="1706"/>
      <c r="P1809" s="1651"/>
    </row>
    <row r="1810" spans="1:16" ht="15" x14ac:dyDescent="0.25">
      <c r="A1810" s="611">
        <v>4</v>
      </c>
      <c r="C1810" s="1640" t="s">
        <v>5806</v>
      </c>
      <c r="D1810" s="1641"/>
      <c r="E1810" s="1642"/>
      <c r="F1810" s="1653"/>
      <c r="G1810" s="1692"/>
      <c r="H1810" s="1653"/>
      <c r="I1810" s="1692"/>
      <c r="J1810" s="1653"/>
      <c r="K1810" s="1692"/>
      <c r="L1810" s="642" t="s">
        <v>3323</v>
      </c>
      <c r="M1810" s="642" t="s">
        <v>4911</v>
      </c>
      <c r="N1810" s="1654" t="s">
        <v>3327</v>
      </c>
      <c r="O1810" s="1705" t="s">
        <v>4550</v>
      </c>
      <c r="P1810" s="1650" t="s">
        <v>7726</v>
      </c>
    </row>
    <row r="1811" spans="1:16" ht="15" x14ac:dyDescent="0.25">
      <c r="A1811" s="611">
        <v>5</v>
      </c>
      <c r="C1811" s="1640" t="s">
        <v>5807</v>
      </c>
      <c r="D1811" s="1641"/>
      <c r="E1811" s="1642"/>
      <c r="F1811" s="1653"/>
      <c r="G1811" s="1692"/>
      <c r="H1811" s="1653"/>
      <c r="I1811" s="1692"/>
      <c r="J1811" s="1652">
        <v>9</v>
      </c>
      <c r="K1811" s="1706" t="s">
        <v>5808</v>
      </c>
      <c r="L1811" s="646" t="s">
        <v>3323</v>
      </c>
      <c r="M1811" s="646" t="s">
        <v>3323</v>
      </c>
      <c r="N1811" s="1652"/>
      <c r="O1811" s="1693"/>
      <c r="P1811" s="1645" t="s">
        <v>7726</v>
      </c>
    </row>
    <row r="1812" spans="1:16" ht="15" x14ac:dyDescent="0.25">
      <c r="A1812" s="611">
        <v>4</v>
      </c>
      <c r="C1812" s="1640" t="s">
        <v>5809</v>
      </c>
      <c r="D1812" s="1641"/>
      <c r="E1812" s="1642"/>
      <c r="F1812" s="1653"/>
      <c r="G1812" s="1692"/>
      <c r="H1812" s="1653"/>
      <c r="I1812" s="1692"/>
      <c r="J1812" s="1652">
        <v>10</v>
      </c>
      <c r="K1812" s="1693" t="s">
        <v>5810</v>
      </c>
      <c r="L1812" s="646"/>
      <c r="M1812" s="646"/>
      <c r="N1812" s="1652"/>
      <c r="O1812" s="1693"/>
      <c r="P1812" s="1645"/>
    </row>
    <row r="1813" spans="1:16" ht="15" x14ac:dyDescent="0.25">
      <c r="A1813" s="611">
        <v>4</v>
      </c>
      <c r="C1813" s="1640" t="s">
        <v>5811</v>
      </c>
      <c r="D1813" s="1641"/>
      <c r="E1813" s="1642"/>
      <c r="F1813" s="1653"/>
      <c r="G1813" s="1692"/>
      <c r="H1813" s="1653"/>
      <c r="I1813" s="1692"/>
      <c r="J1813" s="1653"/>
      <c r="K1813" s="1692"/>
      <c r="L1813" s="642" t="s">
        <v>3323</v>
      </c>
      <c r="M1813" s="642" t="s">
        <v>3323</v>
      </c>
      <c r="N1813" s="1654">
        <v>1</v>
      </c>
      <c r="O1813" s="1691" t="s">
        <v>5812</v>
      </c>
      <c r="P1813" s="1643" t="s">
        <v>7726</v>
      </c>
    </row>
    <row r="1814" spans="1:16" ht="15" x14ac:dyDescent="0.25">
      <c r="A1814" s="611">
        <v>4</v>
      </c>
      <c r="C1814" s="1640" t="s">
        <v>5813</v>
      </c>
      <c r="D1814" s="1641"/>
      <c r="E1814" s="1642"/>
      <c r="F1814" s="1653"/>
      <c r="G1814" s="1692"/>
      <c r="H1814" s="1653"/>
      <c r="I1814" s="1692"/>
      <c r="J1814" s="1653"/>
      <c r="K1814" s="1692"/>
      <c r="L1814" s="646" t="s">
        <v>3323</v>
      </c>
      <c r="M1814" s="646" t="s">
        <v>3323</v>
      </c>
      <c r="N1814" s="1652">
        <v>2</v>
      </c>
      <c r="O1814" s="1693" t="s">
        <v>5814</v>
      </c>
      <c r="P1814" s="1645" t="s">
        <v>7726</v>
      </c>
    </row>
    <row r="1815" spans="1:16" ht="15" x14ac:dyDescent="0.25">
      <c r="A1815" s="611">
        <v>4</v>
      </c>
      <c r="C1815" s="1640" t="s">
        <v>5815</v>
      </c>
      <c r="D1815" s="1641"/>
      <c r="E1815" s="1642"/>
      <c r="F1815" s="1653"/>
      <c r="G1815" s="1692"/>
      <c r="H1815" s="1653"/>
      <c r="I1815" s="1692"/>
      <c r="J1815" s="1653"/>
      <c r="K1815" s="1692"/>
      <c r="L1815" s="646" t="s">
        <v>3323</v>
      </c>
      <c r="M1815" s="646" t="s">
        <v>3323</v>
      </c>
      <c r="N1815" s="1652">
        <v>3</v>
      </c>
      <c r="O1815" s="1693" t="s">
        <v>5816</v>
      </c>
      <c r="P1815" s="1645" t="s">
        <v>7726</v>
      </c>
    </row>
    <row r="1816" spans="1:16" ht="15" x14ac:dyDescent="0.25">
      <c r="A1816" s="611">
        <v>5</v>
      </c>
      <c r="C1816" s="1640" t="s">
        <v>5817</v>
      </c>
      <c r="D1816" s="1641"/>
      <c r="E1816" s="1642"/>
      <c r="F1816" s="1653"/>
      <c r="G1816" s="1692"/>
      <c r="H1816" s="1653"/>
      <c r="I1816" s="1692"/>
      <c r="J1816" s="1653"/>
      <c r="K1816" s="1692"/>
      <c r="L1816" s="646" t="s">
        <v>3323</v>
      </c>
      <c r="M1816" s="646" t="s">
        <v>3323</v>
      </c>
      <c r="N1816" s="1652">
        <v>4</v>
      </c>
      <c r="O1816" s="1693" t="s">
        <v>5818</v>
      </c>
      <c r="P1816" s="1645" t="s">
        <v>7726</v>
      </c>
    </row>
    <row r="1817" spans="1:16" ht="15" x14ac:dyDescent="0.25">
      <c r="A1817" s="611">
        <v>5</v>
      </c>
      <c r="C1817" s="1640" t="s">
        <v>5819</v>
      </c>
      <c r="D1817" s="1641"/>
      <c r="E1817" s="1642"/>
      <c r="F1817" s="1653"/>
      <c r="G1817" s="1692"/>
      <c r="H1817" s="1653"/>
      <c r="I1817" s="1692"/>
      <c r="J1817" s="1653"/>
      <c r="K1817" s="1692"/>
      <c r="L1817" s="646" t="s">
        <v>3323</v>
      </c>
      <c r="M1817" s="646" t="s">
        <v>3323</v>
      </c>
      <c r="N1817" s="1652">
        <v>5</v>
      </c>
      <c r="O1817" s="1693" t="s">
        <v>5820</v>
      </c>
      <c r="P1817" s="1645" t="s">
        <v>7726</v>
      </c>
    </row>
    <row r="1818" spans="1:16" ht="15" x14ac:dyDescent="0.25">
      <c r="A1818" s="611">
        <v>2</v>
      </c>
      <c r="C1818" s="1640" t="s">
        <v>5821</v>
      </c>
      <c r="D1818" s="1641"/>
      <c r="E1818" s="1642"/>
      <c r="F1818" s="1653"/>
      <c r="G1818" s="1692"/>
      <c r="H1818" s="1653"/>
      <c r="I1818" s="1692"/>
      <c r="J1818" s="1653"/>
      <c r="K1818" s="1692"/>
      <c r="L1818" s="646" t="s">
        <v>3323</v>
      </c>
      <c r="M1818" s="646" t="s">
        <v>3323</v>
      </c>
      <c r="N1818" s="1652">
        <v>6</v>
      </c>
      <c r="O1818" s="1693" t="s">
        <v>5822</v>
      </c>
      <c r="P1818" s="1645" t="s">
        <v>7726</v>
      </c>
    </row>
    <row r="1819" spans="1:16" ht="15" x14ac:dyDescent="0.25">
      <c r="A1819" s="611">
        <v>3</v>
      </c>
      <c r="C1819" s="1640" t="s">
        <v>5823</v>
      </c>
      <c r="D1819" s="1641"/>
      <c r="E1819" s="1642"/>
      <c r="F1819" s="1653"/>
      <c r="G1819" s="1692"/>
      <c r="H1819" s="1653"/>
      <c r="I1819" s="1692"/>
      <c r="J1819" s="1653"/>
      <c r="K1819" s="1692"/>
      <c r="L1819" s="646" t="s">
        <v>3323</v>
      </c>
      <c r="M1819" s="646" t="s">
        <v>3323</v>
      </c>
      <c r="N1819" s="1652">
        <v>7</v>
      </c>
      <c r="O1819" s="1693" t="s">
        <v>5824</v>
      </c>
      <c r="P1819" s="1645" t="s">
        <v>7726</v>
      </c>
    </row>
    <row r="1820" spans="1:16" ht="15" x14ac:dyDescent="0.25">
      <c r="A1820" s="611">
        <v>4</v>
      </c>
      <c r="C1820" s="1640" t="s">
        <v>5825</v>
      </c>
      <c r="D1820" s="1641"/>
      <c r="E1820" s="1642"/>
      <c r="F1820" s="1653"/>
      <c r="G1820" s="1692"/>
      <c r="H1820" s="1653"/>
      <c r="I1820" s="1692"/>
      <c r="J1820" s="1652">
        <v>11</v>
      </c>
      <c r="K1820" s="1693" t="s">
        <v>5826</v>
      </c>
      <c r="L1820" s="646"/>
      <c r="M1820" s="646"/>
      <c r="N1820" s="1652"/>
      <c r="O1820" s="1693"/>
      <c r="P1820" s="1645"/>
    </row>
    <row r="1821" spans="1:16" ht="15" x14ac:dyDescent="0.25">
      <c r="A1821" s="611">
        <v>5</v>
      </c>
      <c r="C1821" s="1640" t="s">
        <v>5827</v>
      </c>
      <c r="D1821" s="1641"/>
      <c r="E1821" s="1642"/>
      <c r="F1821" s="1653"/>
      <c r="G1821" s="1692"/>
      <c r="H1821" s="1653"/>
      <c r="I1821" s="1692"/>
      <c r="J1821" s="1653"/>
      <c r="K1821" s="1692"/>
      <c r="L1821" s="642" t="s">
        <v>3323</v>
      </c>
      <c r="M1821" s="642" t="s">
        <v>3323</v>
      </c>
      <c r="N1821" s="1654">
        <v>1</v>
      </c>
      <c r="O1821" s="1691" t="s">
        <v>5828</v>
      </c>
      <c r="P1821" s="1643" t="s">
        <v>7726</v>
      </c>
    </row>
    <row r="1822" spans="1:16" ht="15" x14ac:dyDescent="0.25">
      <c r="A1822" s="611">
        <v>5</v>
      </c>
      <c r="C1822" s="1640" t="s">
        <v>5829</v>
      </c>
      <c r="D1822" s="1641"/>
      <c r="E1822" s="1642"/>
      <c r="F1822" s="1653"/>
      <c r="G1822" s="1692"/>
      <c r="H1822" s="1653"/>
      <c r="I1822" s="1692"/>
      <c r="J1822" s="1653"/>
      <c r="K1822" s="1692"/>
      <c r="L1822" s="646" t="s">
        <v>3323</v>
      </c>
      <c r="M1822" s="646" t="s">
        <v>3323</v>
      </c>
      <c r="N1822" s="1652">
        <v>2</v>
      </c>
      <c r="O1822" s="1693" t="s">
        <v>5830</v>
      </c>
      <c r="P1822" s="1645" t="s">
        <v>7726</v>
      </c>
    </row>
    <row r="1823" spans="1:16" ht="15" x14ac:dyDescent="0.25">
      <c r="A1823" s="611">
        <v>4</v>
      </c>
      <c r="C1823" s="1640" t="s">
        <v>5831</v>
      </c>
      <c r="D1823" s="1641"/>
      <c r="E1823" s="1642"/>
      <c r="F1823" s="1653"/>
      <c r="G1823" s="1692"/>
      <c r="H1823" s="1653"/>
      <c r="I1823" s="1692"/>
      <c r="J1823" s="1652">
        <v>12</v>
      </c>
      <c r="K1823" s="1693" t="s">
        <v>5832</v>
      </c>
      <c r="L1823" s="646" t="s">
        <v>3323</v>
      </c>
      <c r="M1823" s="646" t="s">
        <v>3323</v>
      </c>
      <c r="N1823" s="1652"/>
      <c r="O1823" s="1693"/>
      <c r="P1823" s="1645" t="s">
        <v>7726</v>
      </c>
    </row>
    <row r="1824" spans="1:16" ht="15" x14ac:dyDescent="0.25">
      <c r="A1824" s="611">
        <v>4</v>
      </c>
      <c r="C1824" s="1640" t="s">
        <v>5833</v>
      </c>
      <c r="D1824" s="1641"/>
      <c r="E1824" s="1642"/>
      <c r="F1824" s="1653"/>
      <c r="G1824" s="1692"/>
      <c r="H1824" s="1652">
        <v>2</v>
      </c>
      <c r="I1824" s="1693" t="s">
        <v>2534</v>
      </c>
      <c r="J1824" s="1652"/>
      <c r="K1824" s="1693"/>
      <c r="L1824" s="646"/>
      <c r="M1824" s="646"/>
      <c r="N1824" s="1652"/>
      <c r="O1824" s="1693"/>
      <c r="P1824" s="1645"/>
    </row>
    <row r="1825" spans="1:16" ht="15" x14ac:dyDescent="0.25">
      <c r="A1825" s="611">
        <v>4</v>
      </c>
      <c r="C1825" s="1640" t="s">
        <v>5834</v>
      </c>
      <c r="D1825" s="1641"/>
      <c r="E1825" s="1642"/>
      <c r="F1825" s="1653"/>
      <c r="G1825" s="1692"/>
      <c r="H1825" s="1653"/>
      <c r="I1825" s="1692"/>
      <c r="J1825" s="1654">
        <v>1</v>
      </c>
      <c r="K1825" s="1691" t="s">
        <v>5835</v>
      </c>
      <c r="L1825" s="642"/>
      <c r="M1825" s="642"/>
      <c r="N1825" s="1654"/>
      <c r="O1825" s="1705"/>
      <c r="P1825" s="1650"/>
    </row>
    <row r="1826" spans="1:16" ht="15" x14ac:dyDescent="0.25">
      <c r="A1826" s="611">
        <v>5</v>
      </c>
      <c r="C1826" s="1640" t="s">
        <v>713</v>
      </c>
      <c r="D1826" s="1641"/>
      <c r="E1826" s="1642"/>
      <c r="F1826" s="1653"/>
      <c r="G1826" s="1692"/>
      <c r="H1826" s="1653"/>
      <c r="I1826" s="1692"/>
      <c r="J1826" s="1653"/>
      <c r="K1826" s="1692"/>
      <c r="L1826" s="642" t="s">
        <v>3377</v>
      </c>
      <c r="M1826" s="642" t="s">
        <v>3378</v>
      </c>
      <c r="N1826" s="1654">
        <v>1</v>
      </c>
      <c r="O1826" s="1705" t="s">
        <v>5836</v>
      </c>
      <c r="P1826" s="1650" t="s">
        <v>7726</v>
      </c>
    </row>
    <row r="1827" spans="1:16" ht="15" x14ac:dyDescent="0.25">
      <c r="A1827" s="611">
        <v>5</v>
      </c>
      <c r="C1827" s="1640" t="s">
        <v>5837</v>
      </c>
      <c r="D1827" s="1641"/>
      <c r="E1827" s="1642"/>
      <c r="F1827" s="1653"/>
      <c r="G1827" s="1692"/>
      <c r="H1827" s="1653"/>
      <c r="I1827" s="1692"/>
      <c r="J1827" s="1653"/>
      <c r="K1827" s="1692"/>
      <c r="L1827" s="646" t="s">
        <v>3377</v>
      </c>
      <c r="M1827" s="646" t="s">
        <v>3378</v>
      </c>
      <c r="N1827" s="1652">
        <v>2</v>
      </c>
      <c r="O1827" s="1706" t="s">
        <v>5838</v>
      </c>
      <c r="P1827" s="1651" t="s">
        <v>7726</v>
      </c>
    </row>
    <row r="1828" spans="1:16" ht="15" x14ac:dyDescent="0.25">
      <c r="A1828" s="611">
        <v>5</v>
      </c>
      <c r="C1828" s="1640" t="s">
        <v>5839</v>
      </c>
      <c r="D1828" s="1641"/>
      <c r="E1828" s="1642"/>
      <c r="F1828" s="1653"/>
      <c r="G1828" s="1692"/>
      <c r="H1828" s="1653"/>
      <c r="I1828" s="1692"/>
      <c r="J1828" s="1653"/>
      <c r="K1828" s="1692"/>
      <c r="L1828" s="646" t="s">
        <v>3377</v>
      </c>
      <c r="M1828" s="646" t="s">
        <v>3378</v>
      </c>
      <c r="N1828" s="1652">
        <v>3</v>
      </c>
      <c r="O1828" s="1693" t="s">
        <v>5840</v>
      </c>
      <c r="P1828" s="1645" t="s">
        <v>7726</v>
      </c>
    </row>
    <row r="1829" spans="1:16" ht="15" x14ac:dyDescent="0.25">
      <c r="A1829" s="611">
        <v>5</v>
      </c>
      <c r="C1829" s="1640" t="s">
        <v>5841</v>
      </c>
      <c r="D1829" s="1641"/>
      <c r="E1829" s="1642"/>
      <c r="F1829" s="1653"/>
      <c r="G1829" s="1692"/>
      <c r="H1829" s="1653"/>
      <c r="I1829" s="1692"/>
      <c r="J1829" s="1652">
        <v>2</v>
      </c>
      <c r="K1829" s="1693" t="s">
        <v>1794</v>
      </c>
      <c r="L1829" s="646" t="s">
        <v>3377</v>
      </c>
      <c r="M1829" s="646" t="s">
        <v>3378</v>
      </c>
      <c r="N1829" s="1652"/>
      <c r="O1829" s="1693"/>
      <c r="P1829" s="1645" t="s">
        <v>7726</v>
      </c>
    </row>
    <row r="1830" spans="1:16" ht="15" x14ac:dyDescent="0.25">
      <c r="A1830" s="611">
        <v>4</v>
      </c>
      <c r="C1830" s="1640" t="s">
        <v>5842</v>
      </c>
      <c r="D1830" s="1641"/>
      <c r="E1830" s="1642"/>
      <c r="F1830" s="1653"/>
      <c r="G1830" s="1692"/>
      <c r="H1830" s="1653"/>
      <c r="I1830" s="1692"/>
      <c r="J1830" s="1652">
        <v>3</v>
      </c>
      <c r="K1830" s="1693" t="s">
        <v>5843</v>
      </c>
      <c r="L1830" s="646"/>
      <c r="M1830" s="646"/>
      <c r="N1830" s="1652"/>
      <c r="O1830" s="1693"/>
      <c r="P1830" s="1645"/>
    </row>
    <row r="1831" spans="1:16" ht="15" x14ac:dyDescent="0.25">
      <c r="A1831" s="611">
        <v>4</v>
      </c>
      <c r="C1831" s="1640" t="s">
        <v>5844</v>
      </c>
      <c r="D1831" s="1641"/>
      <c r="E1831" s="1642"/>
      <c r="F1831" s="1653"/>
      <c r="G1831" s="1692"/>
      <c r="H1831" s="1653"/>
      <c r="I1831" s="1692"/>
      <c r="J1831" s="1653"/>
      <c r="K1831" s="1692"/>
      <c r="L1831" s="642" t="s">
        <v>3377</v>
      </c>
      <c r="M1831" s="642" t="s">
        <v>3316</v>
      </c>
      <c r="N1831" s="1654">
        <v>1</v>
      </c>
      <c r="O1831" s="1691" t="s">
        <v>5845</v>
      </c>
      <c r="P1831" s="1643" t="s">
        <v>7726</v>
      </c>
    </row>
    <row r="1832" spans="1:16" ht="15" x14ac:dyDescent="0.25">
      <c r="A1832" s="611">
        <v>4</v>
      </c>
      <c r="C1832" s="1640" t="s">
        <v>5846</v>
      </c>
      <c r="D1832" s="1641"/>
      <c r="E1832" s="1642"/>
      <c r="F1832" s="1653"/>
      <c r="G1832" s="1692"/>
      <c r="H1832" s="1653"/>
      <c r="I1832" s="1692"/>
      <c r="J1832" s="1653"/>
      <c r="K1832" s="1692"/>
      <c r="L1832" s="646" t="s">
        <v>3377</v>
      </c>
      <c r="M1832" s="646" t="s">
        <v>3316</v>
      </c>
      <c r="N1832" s="1652">
        <v>2</v>
      </c>
      <c r="O1832" s="1693" t="s">
        <v>5847</v>
      </c>
      <c r="P1832" s="1645" t="s">
        <v>7726</v>
      </c>
    </row>
    <row r="1833" spans="1:16" ht="15" x14ac:dyDescent="0.25">
      <c r="A1833" s="611">
        <v>5</v>
      </c>
      <c r="C1833" s="1640" t="s">
        <v>715</v>
      </c>
      <c r="D1833" s="1641"/>
      <c r="E1833" s="1642"/>
      <c r="F1833" s="1653"/>
      <c r="G1833" s="1692"/>
      <c r="H1833" s="1653"/>
      <c r="I1833" s="1692"/>
      <c r="J1833" s="1653"/>
      <c r="K1833" s="1692"/>
      <c r="L1833" s="630" t="s">
        <v>3377</v>
      </c>
      <c r="M1833" s="646" t="s">
        <v>3316</v>
      </c>
      <c r="N1833" s="1652">
        <v>3</v>
      </c>
      <c r="O1833" s="1693" t="s">
        <v>5848</v>
      </c>
      <c r="P1833" s="1645" t="s">
        <v>7726</v>
      </c>
    </row>
    <row r="1834" spans="1:16" ht="15" x14ac:dyDescent="0.25">
      <c r="A1834" s="611">
        <v>5</v>
      </c>
      <c r="C1834" s="1640" t="s">
        <v>5849</v>
      </c>
      <c r="D1834" s="1641"/>
      <c r="E1834" s="1642"/>
      <c r="F1834" s="1653"/>
      <c r="G1834" s="1692"/>
      <c r="H1834" s="1653"/>
      <c r="I1834" s="1692"/>
      <c r="J1834" s="1653"/>
      <c r="K1834" s="1692"/>
      <c r="L1834" s="646" t="s">
        <v>3377</v>
      </c>
      <c r="M1834" s="646" t="s">
        <v>3316</v>
      </c>
      <c r="N1834" s="1652">
        <v>4</v>
      </c>
      <c r="O1834" s="1693" t="s">
        <v>5850</v>
      </c>
      <c r="P1834" s="1645" t="s">
        <v>7726</v>
      </c>
    </row>
    <row r="1835" spans="1:16" ht="15" x14ac:dyDescent="0.25">
      <c r="A1835" s="611">
        <v>4</v>
      </c>
      <c r="C1835" s="1640" t="s">
        <v>5851</v>
      </c>
      <c r="D1835" s="1641"/>
      <c r="E1835" s="1642"/>
      <c r="F1835" s="1653"/>
      <c r="G1835" s="1692"/>
      <c r="H1835" s="1653"/>
      <c r="I1835" s="1692"/>
      <c r="J1835" s="1652">
        <v>4</v>
      </c>
      <c r="K1835" s="1693" t="s">
        <v>5852</v>
      </c>
      <c r="L1835" s="646" t="s">
        <v>6088</v>
      </c>
      <c r="M1835" s="646" t="s">
        <v>6088</v>
      </c>
      <c r="N1835" s="1652"/>
      <c r="O1835" s="1693"/>
      <c r="P1835" s="1645" t="s">
        <v>7726</v>
      </c>
    </row>
    <row r="1836" spans="1:16" ht="15" x14ac:dyDescent="0.25">
      <c r="A1836" s="611">
        <v>5</v>
      </c>
      <c r="C1836" s="1640" t="s">
        <v>5853</v>
      </c>
      <c r="D1836" s="1641"/>
      <c r="E1836" s="1642"/>
      <c r="F1836" s="1653"/>
      <c r="G1836" s="1692"/>
      <c r="H1836" s="1653"/>
      <c r="I1836" s="1692"/>
      <c r="J1836" s="1652">
        <v>5</v>
      </c>
      <c r="K1836" s="1693" t="s">
        <v>5854</v>
      </c>
      <c r="L1836" s="646" t="s">
        <v>3377</v>
      </c>
      <c r="M1836" s="646" t="s">
        <v>3378</v>
      </c>
      <c r="N1836" s="1652"/>
      <c r="O1836" s="1706"/>
      <c r="P1836" s="1651" t="s">
        <v>7726</v>
      </c>
    </row>
    <row r="1837" spans="1:16" ht="15" x14ac:dyDescent="0.25">
      <c r="A1837" s="611">
        <v>4</v>
      </c>
      <c r="C1837" s="1640" t="s">
        <v>5855</v>
      </c>
      <c r="D1837" s="1641"/>
      <c r="E1837" s="1642"/>
      <c r="F1837" s="1653"/>
      <c r="G1837" s="1692"/>
      <c r="H1837" s="1653"/>
      <c r="I1837" s="1692"/>
      <c r="J1837" s="1652">
        <v>6</v>
      </c>
      <c r="K1837" s="1693" t="s">
        <v>1787</v>
      </c>
      <c r="L1837" s="646"/>
      <c r="M1837" s="646"/>
      <c r="N1837" s="1652"/>
      <c r="O1837" s="1706"/>
      <c r="P1837" s="1651"/>
    </row>
    <row r="1838" spans="1:16" ht="15" x14ac:dyDescent="0.25">
      <c r="A1838" s="611">
        <v>4</v>
      </c>
      <c r="C1838" s="1640" t="s">
        <v>5856</v>
      </c>
      <c r="D1838" s="1641"/>
      <c r="E1838" s="1642"/>
      <c r="F1838" s="1653"/>
      <c r="G1838" s="1692"/>
      <c r="H1838" s="1653"/>
      <c r="I1838" s="1692"/>
      <c r="J1838" s="1653"/>
      <c r="K1838" s="1692"/>
      <c r="L1838" s="642" t="s">
        <v>3377</v>
      </c>
      <c r="M1838" s="642" t="s">
        <v>3378</v>
      </c>
      <c r="N1838" s="1654">
        <v>1</v>
      </c>
      <c r="O1838" s="1691" t="s">
        <v>3433</v>
      </c>
      <c r="P1838" s="1643" t="s">
        <v>7726</v>
      </c>
    </row>
    <row r="1839" spans="1:16" ht="15" x14ac:dyDescent="0.25">
      <c r="A1839" s="611">
        <v>5</v>
      </c>
      <c r="C1839" s="1640" t="s">
        <v>5857</v>
      </c>
      <c r="D1839" s="1641"/>
      <c r="E1839" s="1642"/>
      <c r="F1839" s="1653"/>
      <c r="G1839" s="1692"/>
      <c r="H1839" s="1653"/>
      <c r="I1839" s="1692"/>
      <c r="J1839" s="1653"/>
      <c r="K1839" s="1692"/>
      <c r="L1839" s="646" t="s">
        <v>3377</v>
      </c>
      <c r="M1839" s="646" t="s">
        <v>3378</v>
      </c>
      <c r="N1839" s="1652">
        <v>2</v>
      </c>
      <c r="O1839" s="1693" t="s">
        <v>4478</v>
      </c>
      <c r="P1839" s="1645" t="s">
        <v>7726</v>
      </c>
    </row>
    <row r="1840" spans="1:16" ht="15" x14ac:dyDescent="0.25">
      <c r="A1840" s="611">
        <v>5</v>
      </c>
      <c r="C1840" s="1640" t="s">
        <v>5858</v>
      </c>
      <c r="D1840" s="1641"/>
      <c r="E1840" s="1642"/>
      <c r="F1840" s="1653"/>
      <c r="G1840" s="1692"/>
      <c r="H1840" s="1653"/>
      <c r="I1840" s="1692"/>
      <c r="J1840" s="1652">
        <v>7</v>
      </c>
      <c r="K1840" s="1693" t="s">
        <v>1788</v>
      </c>
      <c r="L1840" s="646"/>
      <c r="M1840" s="646"/>
      <c r="N1840" s="1652"/>
      <c r="O1840" s="1706"/>
      <c r="P1840" s="1651"/>
    </row>
    <row r="1841" spans="1:16" ht="15" x14ac:dyDescent="0.25">
      <c r="A1841" s="611">
        <v>5</v>
      </c>
      <c r="C1841" s="1640" t="s">
        <v>5859</v>
      </c>
      <c r="D1841" s="1641"/>
      <c r="E1841" s="1642"/>
      <c r="F1841" s="1653"/>
      <c r="G1841" s="1692"/>
      <c r="H1841" s="1653"/>
      <c r="I1841" s="1692"/>
      <c r="J1841" s="1653"/>
      <c r="K1841" s="1692"/>
      <c r="L1841" s="642" t="s">
        <v>3323</v>
      </c>
      <c r="M1841" s="642" t="s">
        <v>3323</v>
      </c>
      <c r="N1841" s="1654" t="s">
        <v>3327</v>
      </c>
      <c r="O1841" s="1705" t="s">
        <v>4550</v>
      </c>
      <c r="P1841" s="1650" t="s">
        <v>7726</v>
      </c>
    </row>
    <row r="1842" spans="1:16" ht="15" x14ac:dyDescent="0.25">
      <c r="A1842" s="611">
        <v>5</v>
      </c>
      <c r="C1842" s="1640" t="s">
        <v>5860</v>
      </c>
      <c r="D1842" s="1641"/>
      <c r="E1842" s="1642"/>
      <c r="F1842" s="1653"/>
      <c r="G1842" s="1692"/>
      <c r="H1842" s="1653"/>
      <c r="I1842" s="1692"/>
      <c r="J1842" s="1652">
        <v>8</v>
      </c>
      <c r="K1842" s="1693" t="s">
        <v>5861</v>
      </c>
      <c r="L1842" s="646" t="s">
        <v>6088</v>
      </c>
      <c r="M1842" s="646" t="s">
        <v>6088</v>
      </c>
      <c r="N1842" s="1652"/>
      <c r="O1842" s="1706"/>
      <c r="P1842" s="1651" t="s">
        <v>7726</v>
      </c>
    </row>
    <row r="1843" spans="1:16" ht="15" x14ac:dyDescent="0.25">
      <c r="A1843" s="611">
        <v>5</v>
      </c>
      <c r="C1843" s="1640" t="s">
        <v>5862</v>
      </c>
      <c r="D1843" s="1641"/>
      <c r="E1843" s="1642"/>
      <c r="F1843" s="1653"/>
      <c r="G1843" s="1692"/>
      <c r="H1843" s="1652">
        <v>3</v>
      </c>
      <c r="I1843" s="1693" t="s">
        <v>2537</v>
      </c>
      <c r="J1843" s="1652"/>
      <c r="K1843" s="1693"/>
      <c r="L1843" s="646"/>
      <c r="M1843" s="646"/>
      <c r="N1843" s="1652"/>
      <c r="O1843" s="1693"/>
      <c r="P1843" s="1645"/>
    </row>
    <row r="1844" spans="1:16" ht="15" x14ac:dyDescent="0.25">
      <c r="A1844" s="611">
        <v>5</v>
      </c>
      <c r="C1844" s="1640" t="s">
        <v>5863</v>
      </c>
      <c r="D1844" s="1641"/>
      <c r="E1844" s="1642"/>
      <c r="F1844" s="1653"/>
      <c r="G1844" s="1692"/>
      <c r="H1844" s="1653"/>
      <c r="I1844" s="1692"/>
      <c r="J1844" s="1654">
        <v>1</v>
      </c>
      <c r="K1844" s="1691" t="s">
        <v>2537</v>
      </c>
      <c r="L1844" s="642"/>
      <c r="M1844" s="642"/>
      <c r="N1844" s="1654"/>
      <c r="O1844" s="1691"/>
      <c r="P1844" s="1643"/>
    </row>
    <row r="1845" spans="1:16" ht="15" x14ac:dyDescent="0.25">
      <c r="A1845" s="611">
        <v>5</v>
      </c>
      <c r="C1845" s="1640" t="s">
        <v>721</v>
      </c>
      <c r="D1845" s="1641"/>
      <c r="E1845" s="1642"/>
      <c r="F1845" s="1653"/>
      <c r="G1845" s="1692"/>
      <c r="H1845" s="1653"/>
      <c r="I1845" s="1692"/>
      <c r="J1845" s="1653"/>
      <c r="K1845" s="1692"/>
      <c r="L1845" s="642" t="s">
        <v>3377</v>
      </c>
      <c r="M1845" s="642" t="s">
        <v>3378</v>
      </c>
      <c r="N1845" s="1654">
        <v>1</v>
      </c>
      <c r="O1845" s="1691" t="s">
        <v>5864</v>
      </c>
      <c r="P1845" s="1643" t="s">
        <v>7726</v>
      </c>
    </row>
    <row r="1846" spans="1:16" ht="15" x14ac:dyDescent="0.25">
      <c r="A1846" s="611">
        <v>4</v>
      </c>
      <c r="C1846" s="1640" t="s">
        <v>722</v>
      </c>
      <c r="D1846" s="1641"/>
      <c r="E1846" s="1642"/>
      <c r="F1846" s="1653"/>
      <c r="G1846" s="1692"/>
      <c r="H1846" s="1653"/>
      <c r="I1846" s="1692"/>
      <c r="J1846" s="1653"/>
      <c r="K1846" s="1692"/>
      <c r="L1846" s="646" t="s">
        <v>3377</v>
      </c>
      <c r="M1846" s="646" t="s">
        <v>3323</v>
      </c>
      <c r="N1846" s="1652">
        <v>2</v>
      </c>
      <c r="O1846" s="1693" t="s">
        <v>5865</v>
      </c>
      <c r="P1846" s="1645" t="s">
        <v>7726</v>
      </c>
    </row>
    <row r="1847" spans="1:16" ht="15" x14ac:dyDescent="0.25">
      <c r="A1847" s="611">
        <v>5</v>
      </c>
      <c r="C1847" s="1640" t="s">
        <v>5866</v>
      </c>
      <c r="D1847" s="1641"/>
      <c r="E1847" s="1642"/>
      <c r="F1847" s="1653"/>
      <c r="G1847" s="1692"/>
      <c r="H1847" s="1652">
        <v>4</v>
      </c>
      <c r="I1847" s="1693" t="s">
        <v>5867</v>
      </c>
      <c r="J1847" s="1652"/>
      <c r="K1847" s="1693"/>
      <c r="L1847" s="646"/>
      <c r="M1847" s="646"/>
      <c r="N1847" s="1652"/>
      <c r="O1847" s="1693"/>
      <c r="P1847" s="1645"/>
    </row>
    <row r="1848" spans="1:16" ht="15" x14ac:dyDescent="0.25">
      <c r="A1848" s="611">
        <v>5</v>
      </c>
      <c r="C1848" s="1640" t="s">
        <v>5868</v>
      </c>
      <c r="D1848" s="1641"/>
      <c r="E1848" s="1642"/>
      <c r="F1848" s="1653"/>
      <c r="G1848" s="1692"/>
      <c r="H1848" s="1653"/>
      <c r="I1848" s="1692"/>
      <c r="J1848" s="1654">
        <v>1</v>
      </c>
      <c r="K1848" s="1705" t="s">
        <v>5869</v>
      </c>
      <c r="L1848" s="642" t="s">
        <v>3323</v>
      </c>
      <c r="M1848" s="642" t="s">
        <v>3323</v>
      </c>
      <c r="N1848" s="1654"/>
      <c r="O1848" s="1691"/>
      <c r="P1848" s="1643" t="s">
        <v>7726</v>
      </c>
    </row>
    <row r="1849" spans="1:16" ht="15" x14ac:dyDescent="0.25">
      <c r="A1849" s="611">
        <v>4</v>
      </c>
      <c r="C1849" s="1640" t="s">
        <v>5870</v>
      </c>
      <c r="D1849" s="1641"/>
      <c r="E1849" s="1642"/>
      <c r="F1849" s="1653"/>
      <c r="G1849" s="1692"/>
      <c r="H1849" s="1652">
        <v>5</v>
      </c>
      <c r="I1849" s="1693" t="s">
        <v>5871</v>
      </c>
      <c r="J1849" s="1652"/>
      <c r="K1849" s="1693"/>
      <c r="L1849" s="646"/>
      <c r="M1849" s="646"/>
      <c r="N1849" s="1652"/>
      <c r="O1849" s="1693"/>
      <c r="P1849" s="1645"/>
    </row>
    <row r="1850" spans="1:16" ht="15" x14ac:dyDescent="0.25">
      <c r="A1850" s="611">
        <v>3</v>
      </c>
      <c r="C1850" s="1640" t="s">
        <v>5872</v>
      </c>
      <c r="D1850" s="1641"/>
      <c r="E1850" s="1642"/>
      <c r="F1850" s="1653"/>
      <c r="G1850" s="1692"/>
      <c r="H1850" s="1653"/>
      <c r="I1850" s="1692"/>
      <c r="J1850" s="1654">
        <v>1</v>
      </c>
      <c r="K1850" s="1705" t="s">
        <v>5873</v>
      </c>
      <c r="L1850" s="642" t="s">
        <v>3323</v>
      </c>
      <c r="M1850" s="642" t="s">
        <v>3323</v>
      </c>
      <c r="N1850" s="1654"/>
      <c r="O1850" s="1691"/>
      <c r="P1850" s="1643" t="s">
        <v>7726</v>
      </c>
    </row>
    <row r="1851" spans="1:16" ht="15" x14ac:dyDescent="0.25">
      <c r="A1851" s="611">
        <v>4</v>
      </c>
      <c r="C1851" s="1640" t="s">
        <v>5874</v>
      </c>
      <c r="D1851" s="1641"/>
      <c r="E1851" s="1642"/>
      <c r="F1851" s="1653"/>
      <c r="G1851" s="1692"/>
      <c r="H1851" s="1653"/>
      <c r="I1851" s="1692"/>
      <c r="J1851" s="1652">
        <v>2</v>
      </c>
      <c r="K1851" s="1706" t="s">
        <v>5875</v>
      </c>
      <c r="L1851" s="646" t="s">
        <v>3323</v>
      </c>
      <c r="M1851" s="646" t="s">
        <v>3323</v>
      </c>
      <c r="N1851" s="1652"/>
      <c r="O1851" s="1693"/>
      <c r="P1851" s="1645" t="s">
        <v>7726</v>
      </c>
    </row>
    <row r="1852" spans="1:16" ht="15" x14ac:dyDescent="0.25">
      <c r="A1852" s="611">
        <v>5</v>
      </c>
      <c r="C1852" s="1640" t="s">
        <v>5876</v>
      </c>
      <c r="D1852" s="1641"/>
      <c r="E1852" s="1642"/>
      <c r="F1852" s="1653"/>
      <c r="G1852" s="1692"/>
      <c r="H1852" s="1653"/>
      <c r="I1852" s="1692"/>
      <c r="J1852" s="1652">
        <v>3</v>
      </c>
      <c r="K1852" s="1706" t="s">
        <v>5877</v>
      </c>
      <c r="L1852" s="646" t="s">
        <v>3323</v>
      </c>
      <c r="M1852" s="646" t="s">
        <v>3323</v>
      </c>
      <c r="N1852" s="1652"/>
      <c r="O1852" s="1693"/>
      <c r="P1852" s="1645" t="s">
        <v>7726</v>
      </c>
    </row>
    <row r="1853" spans="1:16" ht="15" x14ac:dyDescent="0.25">
      <c r="A1853" s="611">
        <v>5</v>
      </c>
      <c r="C1853" s="1640" t="s">
        <v>5878</v>
      </c>
      <c r="D1853" s="1641"/>
      <c r="E1853" s="1642"/>
      <c r="F1853" s="1653"/>
      <c r="G1853" s="1692"/>
      <c r="H1853" s="1653"/>
      <c r="I1853" s="1692"/>
      <c r="J1853" s="1652">
        <v>4</v>
      </c>
      <c r="K1853" s="1706" t="s">
        <v>5879</v>
      </c>
      <c r="L1853" s="646" t="s">
        <v>3323</v>
      </c>
      <c r="M1853" s="646" t="s">
        <v>3323</v>
      </c>
      <c r="N1853" s="1652"/>
      <c r="O1853" s="1693"/>
      <c r="P1853" s="1645" t="s">
        <v>7726</v>
      </c>
    </row>
    <row r="1854" spans="1:16" ht="15" x14ac:dyDescent="0.25">
      <c r="A1854" s="611">
        <v>5</v>
      </c>
      <c r="C1854" s="1640" t="s">
        <v>8057</v>
      </c>
      <c r="D1854" s="1641"/>
      <c r="E1854" s="1642"/>
      <c r="F1854" s="1653"/>
      <c r="G1854" s="1692"/>
      <c r="H1854" s="1653"/>
      <c r="I1854" s="1692"/>
      <c r="J1854" s="1652">
        <v>5</v>
      </c>
      <c r="K1854" s="1708" t="s">
        <v>3265</v>
      </c>
      <c r="L1854" s="646" t="s">
        <v>3323</v>
      </c>
      <c r="M1854" s="646" t="s">
        <v>3323</v>
      </c>
      <c r="N1854" s="1652"/>
      <c r="O1854" s="1693"/>
      <c r="P1854" s="1645" t="s">
        <v>7726</v>
      </c>
    </row>
    <row r="1855" spans="1:16" ht="15" x14ac:dyDescent="0.25">
      <c r="A1855" s="611">
        <v>4</v>
      </c>
      <c r="C1855" s="1640" t="s">
        <v>5880</v>
      </c>
      <c r="D1855" s="1641"/>
      <c r="E1855" s="1642"/>
      <c r="F1855" s="1653"/>
      <c r="G1855" s="1692"/>
      <c r="H1855" s="1652">
        <v>6</v>
      </c>
      <c r="I1855" s="1693" t="s">
        <v>5881</v>
      </c>
      <c r="J1855" s="1652"/>
      <c r="K1855" s="1693"/>
      <c r="L1855" s="646"/>
      <c r="M1855" s="646"/>
      <c r="N1855" s="1652"/>
      <c r="O1855" s="1693"/>
      <c r="P1855" s="1645"/>
    </row>
    <row r="1856" spans="1:16" ht="15" x14ac:dyDescent="0.25">
      <c r="A1856" s="611">
        <v>4</v>
      </c>
      <c r="C1856" s="1640" t="s">
        <v>5882</v>
      </c>
      <c r="D1856" s="1641"/>
      <c r="E1856" s="1642"/>
      <c r="F1856" s="1653"/>
      <c r="G1856" s="1692"/>
      <c r="H1856" s="1653"/>
      <c r="I1856" s="1692"/>
      <c r="J1856" s="1654">
        <v>1</v>
      </c>
      <c r="K1856" s="1691" t="s">
        <v>5883</v>
      </c>
      <c r="L1856" s="642" t="s">
        <v>3323</v>
      </c>
      <c r="M1856" s="642" t="s">
        <v>3323</v>
      </c>
      <c r="N1856" s="1654"/>
      <c r="O1856" s="1691"/>
      <c r="P1856" s="1643" t="s">
        <v>7726</v>
      </c>
    </row>
    <row r="1857" spans="1:16" ht="15" x14ac:dyDescent="0.25">
      <c r="A1857" s="611">
        <v>5</v>
      </c>
      <c r="C1857" s="1640" t="s">
        <v>5884</v>
      </c>
      <c r="D1857" s="1641"/>
      <c r="E1857" s="1642"/>
      <c r="F1857" s="1653"/>
      <c r="G1857" s="1692"/>
      <c r="H1857" s="1653"/>
      <c r="I1857" s="1692"/>
      <c r="J1857" s="1652">
        <v>2</v>
      </c>
      <c r="K1857" s="1693" t="s">
        <v>5885</v>
      </c>
      <c r="L1857" s="646" t="s">
        <v>3323</v>
      </c>
      <c r="M1857" s="646" t="s">
        <v>3323</v>
      </c>
      <c r="N1857" s="1652"/>
      <c r="O1857" s="1693"/>
      <c r="P1857" s="1645" t="s">
        <v>7726</v>
      </c>
    </row>
    <row r="1858" spans="1:16" ht="15" x14ac:dyDescent="0.25">
      <c r="A1858" s="611">
        <v>5</v>
      </c>
      <c r="C1858" s="1640" t="s">
        <v>5886</v>
      </c>
      <c r="D1858" s="1641"/>
      <c r="E1858" s="1644"/>
      <c r="F1858" s="1652">
        <v>12</v>
      </c>
      <c r="G1858" s="1693" t="s">
        <v>2538</v>
      </c>
      <c r="H1858" s="1652"/>
      <c r="I1858" s="1693"/>
      <c r="J1858" s="1652"/>
      <c r="K1858" s="1693"/>
      <c r="L1858" s="646"/>
      <c r="M1858" s="646"/>
      <c r="N1858" s="1652"/>
      <c r="O1858" s="1693"/>
      <c r="P1858" s="1645"/>
    </row>
    <row r="1859" spans="1:16" ht="15" x14ac:dyDescent="0.25">
      <c r="A1859" s="611">
        <v>5</v>
      </c>
      <c r="C1859" s="1640" t="s">
        <v>5887</v>
      </c>
      <c r="D1859" s="1641"/>
      <c r="E1859" s="1642"/>
      <c r="F1859" s="1653"/>
      <c r="G1859" s="1692"/>
      <c r="H1859" s="1654">
        <v>1</v>
      </c>
      <c r="I1859" s="1691" t="s">
        <v>2539</v>
      </c>
      <c r="J1859" s="1654"/>
      <c r="K1859" s="1691"/>
      <c r="L1859" s="642"/>
      <c r="M1859" s="642"/>
      <c r="N1859" s="1654"/>
      <c r="O1859" s="1691"/>
      <c r="P1859" s="1643"/>
    </row>
    <row r="1860" spans="1:16" ht="15" x14ac:dyDescent="0.25">
      <c r="A1860" s="611">
        <v>5</v>
      </c>
      <c r="C1860" s="1640" t="s">
        <v>5888</v>
      </c>
      <c r="D1860" s="1641"/>
      <c r="E1860" s="1642"/>
      <c r="F1860" s="1653"/>
      <c r="G1860" s="1692"/>
      <c r="H1860" s="1653"/>
      <c r="I1860" s="1692"/>
      <c r="J1860" s="1654">
        <v>1</v>
      </c>
      <c r="K1860" s="1691" t="s">
        <v>5889</v>
      </c>
      <c r="L1860" s="642" t="s">
        <v>3323</v>
      </c>
      <c r="M1860" s="642" t="s">
        <v>3323</v>
      </c>
      <c r="N1860" s="1654"/>
      <c r="O1860" s="1691"/>
      <c r="P1860" s="1643" t="s">
        <v>7727</v>
      </c>
    </row>
    <row r="1861" spans="1:16" ht="15" x14ac:dyDescent="0.25">
      <c r="A1861" s="611">
        <v>4</v>
      </c>
      <c r="C1861" s="1640" t="s">
        <v>5890</v>
      </c>
      <c r="D1861" s="1641"/>
      <c r="E1861" s="1642"/>
      <c r="F1861" s="1653"/>
      <c r="G1861" s="1692"/>
      <c r="H1861" s="1653"/>
      <c r="I1861" s="1692"/>
      <c r="J1861" s="1652">
        <v>2</v>
      </c>
      <c r="K1861" s="1693" t="s">
        <v>5891</v>
      </c>
      <c r="L1861" s="646" t="s">
        <v>3323</v>
      </c>
      <c r="M1861" s="646" t="s">
        <v>3323</v>
      </c>
      <c r="N1861" s="1652"/>
      <c r="O1861" s="1693"/>
      <c r="P1861" s="1645" t="s">
        <v>7727</v>
      </c>
    </row>
    <row r="1862" spans="1:16" ht="15" x14ac:dyDescent="0.25">
      <c r="A1862" s="611">
        <v>4</v>
      </c>
      <c r="C1862" s="1640" t="s">
        <v>5892</v>
      </c>
      <c r="D1862" s="1641"/>
      <c r="E1862" s="1642"/>
      <c r="F1862" s="1653"/>
      <c r="G1862" s="1692"/>
      <c r="H1862" s="1653"/>
      <c r="I1862" s="1692"/>
      <c r="J1862" s="1652">
        <v>3</v>
      </c>
      <c r="K1862" s="1706" t="s">
        <v>1804</v>
      </c>
      <c r="L1862" s="646" t="s">
        <v>3377</v>
      </c>
      <c r="M1862" s="646" t="s">
        <v>3323</v>
      </c>
      <c r="N1862" s="1652"/>
      <c r="O1862" s="1693"/>
      <c r="P1862" s="1645" t="s">
        <v>7727</v>
      </c>
    </row>
    <row r="1863" spans="1:16" ht="15" x14ac:dyDescent="0.25">
      <c r="A1863" s="611">
        <v>4</v>
      </c>
      <c r="C1863" s="1640" t="s">
        <v>5893</v>
      </c>
      <c r="D1863" s="1641"/>
      <c r="E1863" s="1642"/>
      <c r="F1863" s="1653"/>
      <c r="G1863" s="1692"/>
      <c r="H1863" s="1653"/>
      <c r="I1863" s="1692"/>
      <c r="J1863" s="1652">
        <v>4</v>
      </c>
      <c r="K1863" s="1706" t="s">
        <v>1805</v>
      </c>
      <c r="L1863" s="646" t="s">
        <v>3323</v>
      </c>
      <c r="M1863" s="646" t="s">
        <v>3323</v>
      </c>
      <c r="N1863" s="1652"/>
      <c r="O1863" s="1693"/>
      <c r="P1863" s="1645" t="s">
        <v>7727</v>
      </c>
    </row>
    <row r="1864" spans="1:16" ht="15" x14ac:dyDescent="0.25">
      <c r="A1864" s="611">
        <v>5</v>
      </c>
      <c r="C1864" s="1640" t="s">
        <v>5894</v>
      </c>
      <c r="D1864" s="1641"/>
      <c r="E1864" s="1642"/>
      <c r="F1864" s="1653"/>
      <c r="G1864" s="1692"/>
      <c r="H1864" s="1653"/>
      <c r="I1864" s="1692"/>
      <c r="J1864" s="1652">
        <v>5</v>
      </c>
      <c r="K1864" s="1693" t="s">
        <v>5895</v>
      </c>
      <c r="L1864" s="646" t="s">
        <v>3323</v>
      </c>
      <c r="M1864" s="646" t="s">
        <v>3323</v>
      </c>
      <c r="N1864" s="1652"/>
      <c r="O1864" s="1693"/>
      <c r="P1864" s="1645" t="s">
        <v>7727</v>
      </c>
    </row>
    <row r="1865" spans="1:16" ht="15" x14ac:dyDescent="0.25">
      <c r="A1865" s="611">
        <v>5</v>
      </c>
      <c r="C1865" s="1640" t="s">
        <v>5896</v>
      </c>
      <c r="D1865" s="1641"/>
      <c r="E1865" s="1642"/>
      <c r="F1865" s="1653"/>
      <c r="G1865" s="1692"/>
      <c r="H1865" s="1653"/>
      <c r="I1865" s="1692"/>
      <c r="J1865" s="1652">
        <v>6</v>
      </c>
      <c r="K1865" s="1693" t="s">
        <v>2543</v>
      </c>
      <c r="L1865" s="646"/>
      <c r="M1865" s="646"/>
      <c r="N1865" s="1652"/>
      <c r="O1865" s="1693"/>
      <c r="P1865" s="1645"/>
    </row>
    <row r="1866" spans="1:16" ht="15" x14ac:dyDescent="0.25">
      <c r="A1866" s="611">
        <v>4</v>
      </c>
      <c r="C1866" s="1640" t="s">
        <v>743</v>
      </c>
      <c r="D1866" s="1641"/>
      <c r="E1866" s="1642"/>
      <c r="F1866" s="1653"/>
      <c r="G1866" s="1692"/>
      <c r="H1866" s="1653"/>
      <c r="I1866" s="1692"/>
      <c r="J1866" s="1653"/>
      <c r="K1866" s="1692"/>
      <c r="L1866" s="642" t="s">
        <v>3377</v>
      </c>
      <c r="M1866" s="642" t="s">
        <v>3323</v>
      </c>
      <c r="N1866" s="1654">
        <v>1</v>
      </c>
      <c r="O1866" s="1705" t="s">
        <v>1806</v>
      </c>
      <c r="P1866" s="1650" t="s">
        <v>7727</v>
      </c>
    </row>
    <row r="1867" spans="1:16" ht="15" x14ac:dyDescent="0.25">
      <c r="A1867" s="611">
        <v>5</v>
      </c>
      <c r="C1867" s="1640" t="s">
        <v>744</v>
      </c>
      <c r="D1867" s="1641"/>
      <c r="E1867" s="1642"/>
      <c r="F1867" s="1653"/>
      <c r="G1867" s="1692"/>
      <c r="H1867" s="1653"/>
      <c r="I1867" s="1692"/>
      <c r="J1867" s="1653"/>
      <c r="K1867" s="1692"/>
      <c r="L1867" s="646" t="s">
        <v>3377</v>
      </c>
      <c r="M1867" s="646" t="s">
        <v>3323</v>
      </c>
      <c r="N1867" s="1652">
        <v>2</v>
      </c>
      <c r="O1867" s="1706" t="s">
        <v>6857</v>
      </c>
      <c r="P1867" s="1651" t="s">
        <v>7727</v>
      </c>
    </row>
    <row r="1868" spans="1:16" ht="15" x14ac:dyDescent="0.25">
      <c r="A1868" s="611">
        <v>4</v>
      </c>
      <c r="C1868" s="1640" t="s">
        <v>745</v>
      </c>
      <c r="D1868" s="1641"/>
      <c r="E1868" s="1642"/>
      <c r="F1868" s="1653"/>
      <c r="G1868" s="1692"/>
      <c r="H1868" s="1653"/>
      <c r="I1868" s="1692"/>
      <c r="J1868" s="1653"/>
      <c r="K1868" s="1692"/>
      <c r="L1868" s="646" t="s">
        <v>3377</v>
      </c>
      <c r="M1868" s="646" t="s">
        <v>3323</v>
      </c>
      <c r="N1868" s="1652">
        <v>3</v>
      </c>
      <c r="O1868" s="1706" t="s">
        <v>1808</v>
      </c>
      <c r="P1868" s="1651" t="s">
        <v>7727</v>
      </c>
    </row>
    <row r="1869" spans="1:16" ht="15" x14ac:dyDescent="0.25">
      <c r="A1869" s="611">
        <v>3</v>
      </c>
      <c r="C1869" s="1640" t="s">
        <v>746</v>
      </c>
      <c r="D1869" s="1641"/>
      <c r="E1869" s="1642"/>
      <c r="F1869" s="1653"/>
      <c r="G1869" s="1692"/>
      <c r="H1869" s="1653"/>
      <c r="I1869" s="1692"/>
      <c r="J1869" s="1653"/>
      <c r="K1869" s="1692"/>
      <c r="L1869" s="646" t="s">
        <v>3323</v>
      </c>
      <c r="M1869" s="646" t="s">
        <v>3323</v>
      </c>
      <c r="N1869" s="1652">
        <v>4</v>
      </c>
      <c r="O1869" s="1693" t="s">
        <v>5897</v>
      </c>
      <c r="P1869" s="1645" t="s">
        <v>7727</v>
      </c>
    </row>
    <row r="1870" spans="1:16" ht="15" x14ac:dyDescent="0.25">
      <c r="A1870" s="611">
        <v>4</v>
      </c>
      <c r="C1870" s="1640" t="s">
        <v>5898</v>
      </c>
      <c r="D1870" s="1641"/>
      <c r="E1870" s="1642"/>
      <c r="F1870" s="1653"/>
      <c r="G1870" s="1692"/>
      <c r="H1870" s="1653"/>
      <c r="I1870" s="1692"/>
      <c r="J1870" s="1653"/>
      <c r="K1870" s="1692"/>
      <c r="L1870" s="646" t="s">
        <v>3323</v>
      </c>
      <c r="M1870" s="646" t="s">
        <v>3323</v>
      </c>
      <c r="N1870" s="1652">
        <v>5</v>
      </c>
      <c r="O1870" s="1693" t="s">
        <v>1810</v>
      </c>
      <c r="P1870" s="1645" t="s">
        <v>7727</v>
      </c>
    </row>
    <row r="1871" spans="1:16" ht="15" x14ac:dyDescent="0.25">
      <c r="A1871" s="611">
        <v>5</v>
      </c>
      <c r="C1871" s="1640" t="s">
        <v>747</v>
      </c>
      <c r="D1871" s="1641"/>
      <c r="E1871" s="1642"/>
      <c r="F1871" s="1653"/>
      <c r="G1871" s="1692"/>
      <c r="H1871" s="1653"/>
      <c r="I1871" s="1692"/>
      <c r="J1871" s="1652">
        <v>7</v>
      </c>
      <c r="K1871" s="1693" t="s">
        <v>2545</v>
      </c>
      <c r="L1871" s="646"/>
      <c r="M1871" s="646"/>
      <c r="N1871" s="1652"/>
      <c r="O1871" s="1693"/>
      <c r="P1871" s="1645"/>
    </row>
    <row r="1872" spans="1:16" ht="15" x14ac:dyDescent="0.25">
      <c r="A1872" s="611">
        <v>5</v>
      </c>
      <c r="C1872" s="1640" t="s">
        <v>748</v>
      </c>
      <c r="D1872" s="1641"/>
      <c r="E1872" s="1642"/>
      <c r="F1872" s="1653"/>
      <c r="G1872" s="1692"/>
      <c r="H1872" s="1653"/>
      <c r="I1872" s="1692"/>
      <c r="J1872" s="1653"/>
      <c r="K1872" s="1692"/>
      <c r="L1872" s="642" t="s">
        <v>3377</v>
      </c>
      <c r="M1872" s="642" t="s">
        <v>3378</v>
      </c>
      <c r="N1872" s="1654">
        <v>1</v>
      </c>
      <c r="O1872" s="1705" t="s">
        <v>1812</v>
      </c>
      <c r="P1872" s="1650" t="s">
        <v>7727</v>
      </c>
    </row>
    <row r="1873" spans="1:16" ht="15" x14ac:dyDescent="0.25">
      <c r="A1873" s="611">
        <v>3</v>
      </c>
      <c r="C1873" s="1640" t="s">
        <v>749</v>
      </c>
      <c r="D1873" s="1641"/>
      <c r="E1873" s="1642"/>
      <c r="F1873" s="1653"/>
      <c r="G1873" s="1692"/>
      <c r="H1873" s="1653"/>
      <c r="I1873" s="1692"/>
      <c r="J1873" s="1653"/>
      <c r="K1873" s="1692"/>
      <c r="L1873" s="646" t="s">
        <v>3377</v>
      </c>
      <c r="M1873" s="646" t="s">
        <v>3323</v>
      </c>
      <c r="N1873" s="1652">
        <v>2</v>
      </c>
      <c r="O1873" s="1706" t="s">
        <v>1813</v>
      </c>
      <c r="P1873" s="1651" t="s">
        <v>7727</v>
      </c>
    </row>
    <row r="1874" spans="1:16" ht="15" x14ac:dyDescent="0.25">
      <c r="A1874" s="611">
        <v>4</v>
      </c>
      <c r="C1874" s="1640" t="s">
        <v>5899</v>
      </c>
      <c r="D1874" s="1641"/>
      <c r="E1874" s="1642"/>
      <c r="F1874" s="1653"/>
      <c r="G1874" s="1692"/>
      <c r="H1874" s="1653"/>
      <c r="I1874" s="1692"/>
      <c r="J1874" s="1653"/>
      <c r="K1874" s="1692"/>
      <c r="L1874" s="646" t="s">
        <v>3377</v>
      </c>
      <c r="M1874" s="646" t="s">
        <v>3323</v>
      </c>
      <c r="N1874" s="1652">
        <v>3</v>
      </c>
      <c r="O1874" s="1706" t="s">
        <v>1814</v>
      </c>
      <c r="P1874" s="1651" t="s">
        <v>7727</v>
      </c>
    </row>
    <row r="1875" spans="1:16" ht="15" x14ac:dyDescent="0.25">
      <c r="A1875" s="611">
        <v>3</v>
      </c>
      <c r="C1875" s="1640" t="s">
        <v>5900</v>
      </c>
      <c r="D1875" s="1641"/>
      <c r="E1875" s="1642"/>
      <c r="F1875" s="1653"/>
      <c r="G1875" s="1692"/>
      <c r="H1875" s="1653"/>
      <c r="I1875" s="1692"/>
      <c r="J1875" s="1653"/>
      <c r="K1875" s="1692"/>
      <c r="L1875" s="646" t="s">
        <v>3377</v>
      </c>
      <c r="M1875" s="646" t="s">
        <v>3323</v>
      </c>
      <c r="N1875" s="1652">
        <v>4</v>
      </c>
      <c r="O1875" s="1706" t="s">
        <v>1815</v>
      </c>
      <c r="P1875" s="1651" t="s">
        <v>7727</v>
      </c>
    </row>
    <row r="1876" spans="1:16" ht="15" x14ac:dyDescent="0.25">
      <c r="A1876" s="611">
        <v>4</v>
      </c>
      <c r="C1876" s="1640" t="s">
        <v>5901</v>
      </c>
      <c r="D1876" s="1641"/>
      <c r="E1876" s="1642"/>
      <c r="F1876" s="1653"/>
      <c r="G1876" s="1692"/>
      <c r="H1876" s="1653"/>
      <c r="I1876" s="1692"/>
      <c r="J1876" s="1653"/>
      <c r="K1876" s="1692"/>
      <c r="L1876" s="646" t="s">
        <v>6088</v>
      </c>
      <c r="M1876" s="646" t="s">
        <v>3316</v>
      </c>
      <c r="N1876" s="1652">
        <v>5</v>
      </c>
      <c r="O1876" s="1693" t="s">
        <v>1816</v>
      </c>
      <c r="P1876" s="1645" t="s">
        <v>7727</v>
      </c>
    </row>
    <row r="1877" spans="1:16" ht="15" x14ac:dyDescent="0.25">
      <c r="A1877" s="611">
        <v>4</v>
      </c>
      <c r="C1877" s="1640" t="s">
        <v>5902</v>
      </c>
      <c r="D1877" s="1641"/>
      <c r="E1877" s="1642"/>
      <c r="F1877" s="1653"/>
      <c r="G1877" s="1692"/>
      <c r="H1877" s="1653"/>
      <c r="I1877" s="1692"/>
      <c r="J1877" s="1653"/>
      <c r="K1877" s="1692"/>
      <c r="L1877" s="646" t="s">
        <v>3377</v>
      </c>
      <c r="M1877" s="646" t="s">
        <v>3378</v>
      </c>
      <c r="N1877" s="1652">
        <v>6</v>
      </c>
      <c r="O1877" s="1693" t="s">
        <v>1817</v>
      </c>
      <c r="P1877" s="1645" t="s">
        <v>7727</v>
      </c>
    </row>
    <row r="1878" spans="1:16" ht="15" x14ac:dyDescent="0.25">
      <c r="A1878" s="611">
        <v>4</v>
      </c>
      <c r="C1878" s="1640" t="s">
        <v>750</v>
      </c>
      <c r="D1878" s="1641"/>
      <c r="E1878" s="1642"/>
      <c r="F1878" s="1653"/>
      <c r="G1878" s="1692"/>
      <c r="H1878" s="1653"/>
      <c r="I1878" s="1692"/>
      <c r="J1878" s="1653"/>
      <c r="K1878" s="1692"/>
      <c r="L1878" s="646" t="s">
        <v>3377</v>
      </c>
      <c r="M1878" s="646" t="s">
        <v>3323</v>
      </c>
      <c r="N1878" s="1652">
        <v>7</v>
      </c>
      <c r="O1878" s="1693" t="s">
        <v>1818</v>
      </c>
      <c r="P1878" s="1645" t="s">
        <v>7727</v>
      </c>
    </row>
    <row r="1879" spans="1:16" ht="15" x14ac:dyDescent="0.25">
      <c r="A1879" s="611">
        <v>4</v>
      </c>
      <c r="C1879" s="1640" t="s">
        <v>5903</v>
      </c>
      <c r="D1879" s="1641"/>
      <c r="E1879" s="1642"/>
      <c r="F1879" s="1653"/>
      <c r="G1879" s="1692"/>
      <c r="H1879" s="1653"/>
      <c r="I1879" s="1692"/>
      <c r="J1879" s="1652">
        <v>8</v>
      </c>
      <c r="K1879" s="1693" t="s">
        <v>2546</v>
      </c>
      <c r="L1879" s="646"/>
      <c r="M1879" s="646"/>
      <c r="N1879" s="1652"/>
      <c r="O1879" s="1693"/>
      <c r="P1879" s="1645"/>
    </row>
    <row r="1880" spans="1:16" ht="15" x14ac:dyDescent="0.25">
      <c r="A1880" s="611">
        <v>4</v>
      </c>
      <c r="C1880" s="1640" t="s">
        <v>751</v>
      </c>
      <c r="D1880" s="1641"/>
      <c r="E1880" s="1642"/>
      <c r="F1880" s="1653"/>
      <c r="G1880" s="1692"/>
      <c r="H1880" s="1653"/>
      <c r="I1880" s="1692"/>
      <c r="J1880" s="1653"/>
      <c r="K1880" s="1692"/>
      <c r="L1880" s="642" t="s">
        <v>3323</v>
      </c>
      <c r="M1880" s="642" t="s">
        <v>3323</v>
      </c>
      <c r="N1880" s="1654">
        <v>1</v>
      </c>
      <c r="O1880" s="1691" t="s">
        <v>5904</v>
      </c>
      <c r="P1880" s="1643" t="s">
        <v>7727</v>
      </c>
    </row>
    <row r="1881" spans="1:16" ht="15" x14ac:dyDescent="0.25">
      <c r="A1881" s="611">
        <v>3</v>
      </c>
      <c r="C1881" s="1640" t="s">
        <v>752</v>
      </c>
      <c r="D1881" s="1641"/>
      <c r="E1881" s="1642"/>
      <c r="F1881" s="1653"/>
      <c r="G1881" s="1692"/>
      <c r="H1881" s="1653"/>
      <c r="I1881" s="1692"/>
      <c r="J1881" s="1653"/>
      <c r="K1881" s="1692"/>
      <c r="L1881" s="646" t="s">
        <v>3323</v>
      </c>
      <c r="M1881" s="646" t="s">
        <v>3323</v>
      </c>
      <c r="N1881" s="1652">
        <v>2</v>
      </c>
      <c r="O1881" s="1693" t="s">
        <v>5905</v>
      </c>
      <c r="P1881" s="1645" t="s">
        <v>7727</v>
      </c>
    </row>
    <row r="1882" spans="1:16" ht="15" x14ac:dyDescent="0.25">
      <c r="A1882" s="611">
        <v>4</v>
      </c>
      <c r="C1882" s="1640" t="s">
        <v>753</v>
      </c>
      <c r="D1882" s="1641"/>
      <c r="E1882" s="1642"/>
      <c r="F1882" s="1653"/>
      <c r="G1882" s="1692"/>
      <c r="H1882" s="1653"/>
      <c r="I1882" s="1692"/>
      <c r="J1882" s="1653"/>
      <c r="K1882" s="1692"/>
      <c r="L1882" s="646" t="s">
        <v>3377</v>
      </c>
      <c r="M1882" s="646" t="s">
        <v>3323</v>
      </c>
      <c r="N1882" s="1652">
        <v>3</v>
      </c>
      <c r="O1882" s="1693" t="s">
        <v>5906</v>
      </c>
      <c r="P1882" s="1645" t="s">
        <v>7727</v>
      </c>
    </row>
    <row r="1883" spans="1:16" ht="15" x14ac:dyDescent="0.25">
      <c r="A1883" s="611">
        <v>4</v>
      </c>
      <c r="C1883" s="1640" t="s">
        <v>757</v>
      </c>
      <c r="D1883" s="1641"/>
      <c r="E1883" s="1642"/>
      <c r="F1883" s="1653"/>
      <c r="G1883" s="1692"/>
      <c r="H1883" s="1653"/>
      <c r="I1883" s="1692"/>
      <c r="J1883" s="1652">
        <v>9</v>
      </c>
      <c r="K1883" s="1693" t="s">
        <v>2547</v>
      </c>
      <c r="L1883" s="646"/>
      <c r="M1883" s="646"/>
      <c r="N1883" s="1652"/>
      <c r="O1883" s="1693"/>
      <c r="P1883" s="1645"/>
    </row>
    <row r="1884" spans="1:16" ht="15" x14ac:dyDescent="0.25">
      <c r="A1884" s="611">
        <v>2</v>
      </c>
      <c r="C1884" s="1640" t="s">
        <v>5907</v>
      </c>
      <c r="D1884" s="1641"/>
      <c r="E1884" s="1642"/>
      <c r="F1884" s="1653"/>
      <c r="G1884" s="1692"/>
      <c r="H1884" s="1653"/>
      <c r="I1884" s="1692"/>
      <c r="J1884" s="1653"/>
      <c r="K1884" s="1692"/>
      <c r="L1884" s="642" t="s">
        <v>3323</v>
      </c>
      <c r="M1884" s="642" t="s">
        <v>3323</v>
      </c>
      <c r="N1884" s="1654">
        <v>1</v>
      </c>
      <c r="O1884" s="1691" t="s">
        <v>1821</v>
      </c>
      <c r="P1884" s="1643" t="s">
        <v>7727</v>
      </c>
    </row>
    <row r="1885" spans="1:16" ht="15" x14ac:dyDescent="0.25">
      <c r="A1885" s="611">
        <v>3</v>
      </c>
      <c r="C1885" s="1640" t="s">
        <v>5908</v>
      </c>
      <c r="D1885" s="1641"/>
      <c r="E1885" s="1642"/>
      <c r="F1885" s="1653"/>
      <c r="G1885" s="1692"/>
      <c r="H1885" s="1653"/>
      <c r="I1885" s="1692"/>
      <c r="J1885" s="1653"/>
      <c r="K1885" s="1692"/>
      <c r="L1885" s="646" t="s">
        <v>3323</v>
      </c>
      <c r="M1885" s="646" t="s">
        <v>3323</v>
      </c>
      <c r="N1885" s="1652">
        <v>2</v>
      </c>
      <c r="O1885" s="1693" t="s">
        <v>1822</v>
      </c>
      <c r="P1885" s="1645" t="s">
        <v>7727</v>
      </c>
    </row>
    <row r="1886" spans="1:16" ht="15" x14ac:dyDescent="0.25">
      <c r="A1886" s="611">
        <v>4</v>
      </c>
      <c r="C1886" s="1640" t="s">
        <v>5909</v>
      </c>
      <c r="D1886" s="1641"/>
      <c r="E1886" s="1642"/>
      <c r="F1886" s="1653"/>
      <c r="G1886" s="1692"/>
      <c r="H1886" s="1653"/>
      <c r="I1886" s="1692"/>
      <c r="J1886" s="1653"/>
      <c r="K1886" s="1692"/>
      <c r="L1886" s="646" t="s">
        <v>3323</v>
      </c>
      <c r="M1886" s="646" t="s">
        <v>3323</v>
      </c>
      <c r="N1886" s="1652">
        <v>3</v>
      </c>
      <c r="O1886" s="1693" t="s">
        <v>1823</v>
      </c>
      <c r="P1886" s="1645" t="s">
        <v>7727</v>
      </c>
    </row>
    <row r="1887" spans="1:16" ht="15" x14ac:dyDescent="0.25">
      <c r="A1887" s="611">
        <v>4</v>
      </c>
      <c r="C1887" s="1640" t="s">
        <v>5910</v>
      </c>
      <c r="D1887" s="1641"/>
      <c r="E1887" s="1642"/>
      <c r="F1887" s="1653"/>
      <c r="G1887" s="1692"/>
      <c r="H1887" s="1653"/>
      <c r="I1887" s="1692"/>
      <c r="J1887" s="1653"/>
      <c r="K1887" s="1692"/>
      <c r="L1887" s="646" t="s">
        <v>3323</v>
      </c>
      <c r="M1887" s="646" t="s">
        <v>3323</v>
      </c>
      <c r="N1887" s="1652">
        <v>4</v>
      </c>
      <c r="O1887" s="1693" t="s">
        <v>1824</v>
      </c>
      <c r="P1887" s="1645" t="s">
        <v>7727</v>
      </c>
    </row>
    <row r="1888" spans="1:16" ht="15" x14ac:dyDescent="0.25">
      <c r="A1888" s="611">
        <v>4</v>
      </c>
      <c r="C1888" s="1640" t="s">
        <v>758</v>
      </c>
      <c r="D1888" s="1641"/>
      <c r="E1888" s="1642"/>
      <c r="F1888" s="1653"/>
      <c r="G1888" s="1692"/>
      <c r="H1888" s="1653"/>
      <c r="I1888" s="1692"/>
      <c r="J1888" s="1652">
        <v>10</v>
      </c>
      <c r="K1888" s="1693" t="s">
        <v>1825</v>
      </c>
      <c r="L1888" s="646"/>
      <c r="M1888" s="646"/>
      <c r="N1888" s="1652"/>
      <c r="O1888" s="1693"/>
      <c r="P1888" s="1645"/>
    </row>
    <row r="1889" spans="1:16" ht="15" x14ac:dyDescent="0.25">
      <c r="A1889" s="611">
        <v>4</v>
      </c>
      <c r="C1889" s="1640" t="s">
        <v>5911</v>
      </c>
      <c r="D1889" s="1641"/>
      <c r="E1889" s="1642"/>
      <c r="F1889" s="1653"/>
      <c r="G1889" s="1692"/>
      <c r="H1889" s="1653"/>
      <c r="I1889" s="1692"/>
      <c r="J1889" s="1653"/>
      <c r="K1889" s="1692"/>
      <c r="L1889" s="642" t="s">
        <v>3377</v>
      </c>
      <c r="M1889" s="642" t="s">
        <v>3378</v>
      </c>
      <c r="N1889" s="1654">
        <v>1</v>
      </c>
      <c r="O1889" s="1691" t="s">
        <v>5912</v>
      </c>
      <c r="P1889" s="1643" t="s">
        <v>7726</v>
      </c>
    </row>
    <row r="1890" spans="1:16" ht="15" x14ac:dyDescent="0.25">
      <c r="A1890" s="611">
        <v>4</v>
      </c>
      <c r="C1890" s="1640" t="s">
        <v>5913</v>
      </c>
      <c r="D1890" s="1641"/>
      <c r="E1890" s="1642"/>
      <c r="F1890" s="1653"/>
      <c r="G1890" s="1692"/>
      <c r="H1890" s="1653"/>
      <c r="I1890" s="1692"/>
      <c r="J1890" s="1653"/>
      <c r="K1890" s="1692"/>
      <c r="L1890" s="646" t="s">
        <v>3377</v>
      </c>
      <c r="M1890" s="646" t="s">
        <v>3378</v>
      </c>
      <c r="N1890" s="1652">
        <v>2</v>
      </c>
      <c r="O1890" s="1693" t="s">
        <v>5914</v>
      </c>
      <c r="P1890" s="1645" t="s">
        <v>7726</v>
      </c>
    </row>
    <row r="1891" spans="1:16" ht="15" x14ac:dyDescent="0.25">
      <c r="A1891" s="611">
        <v>4</v>
      </c>
      <c r="C1891" s="1640" t="s">
        <v>5915</v>
      </c>
      <c r="D1891" s="1641"/>
      <c r="E1891" s="1642"/>
      <c r="F1891" s="1653"/>
      <c r="G1891" s="1692"/>
      <c r="H1891" s="1653"/>
      <c r="I1891" s="1692"/>
      <c r="J1891" s="1653"/>
      <c r="K1891" s="1692"/>
      <c r="L1891" s="646" t="s">
        <v>3377</v>
      </c>
      <c r="M1891" s="646" t="s">
        <v>3378</v>
      </c>
      <c r="N1891" s="1652">
        <v>3</v>
      </c>
      <c r="O1891" s="1693" t="s">
        <v>5916</v>
      </c>
      <c r="P1891" s="1645" t="s">
        <v>7726</v>
      </c>
    </row>
    <row r="1892" spans="1:16" ht="15" x14ac:dyDescent="0.25">
      <c r="A1892" s="611">
        <v>5</v>
      </c>
      <c r="C1892" s="1640" t="s">
        <v>5917</v>
      </c>
      <c r="D1892" s="1641"/>
      <c r="E1892" s="1642"/>
      <c r="F1892" s="1653"/>
      <c r="G1892" s="1692"/>
      <c r="H1892" s="1653"/>
      <c r="I1892" s="1692"/>
      <c r="J1892" s="1653"/>
      <c r="K1892" s="1692"/>
      <c r="L1892" s="646" t="s">
        <v>3377</v>
      </c>
      <c r="M1892" s="646" t="s">
        <v>3378</v>
      </c>
      <c r="N1892" s="1652">
        <v>4</v>
      </c>
      <c r="O1892" s="1693" t="s">
        <v>5918</v>
      </c>
      <c r="P1892" s="1645" t="s">
        <v>7726</v>
      </c>
    </row>
    <row r="1893" spans="1:16" ht="15" x14ac:dyDescent="0.25">
      <c r="A1893" s="611">
        <v>5</v>
      </c>
      <c r="C1893" s="1640" t="s">
        <v>5919</v>
      </c>
      <c r="D1893" s="1641"/>
      <c r="E1893" s="1642"/>
      <c r="F1893" s="1653"/>
      <c r="G1893" s="1692"/>
      <c r="H1893" s="1653"/>
      <c r="I1893" s="1692"/>
      <c r="J1893" s="1653"/>
      <c r="K1893" s="1692"/>
      <c r="L1893" s="646" t="s">
        <v>3377</v>
      </c>
      <c r="M1893" s="646" t="s">
        <v>3378</v>
      </c>
      <c r="N1893" s="1652">
        <v>5</v>
      </c>
      <c r="O1893" s="1693" t="s">
        <v>5920</v>
      </c>
      <c r="P1893" s="1645" t="s">
        <v>7726</v>
      </c>
    </row>
    <row r="1894" spans="1:16" ht="15" x14ac:dyDescent="0.25">
      <c r="A1894" s="611">
        <v>5</v>
      </c>
      <c r="C1894" s="1640" t="s">
        <v>5921</v>
      </c>
      <c r="D1894" s="1641"/>
      <c r="E1894" s="1642"/>
      <c r="F1894" s="1653"/>
      <c r="G1894" s="1692"/>
      <c r="H1894" s="1653"/>
      <c r="I1894" s="1692"/>
      <c r="J1894" s="1653"/>
      <c r="K1894" s="1692"/>
      <c r="L1894" s="646" t="s">
        <v>3377</v>
      </c>
      <c r="M1894" s="646" t="s">
        <v>3378</v>
      </c>
      <c r="N1894" s="1652">
        <v>6</v>
      </c>
      <c r="O1894" s="1693" t="s">
        <v>5922</v>
      </c>
      <c r="P1894" s="1645" t="s">
        <v>7726</v>
      </c>
    </row>
    <row r="1895" spans="1:16" ht="15" x14ac:dyDescent="0.25">
      <c r="A1895" s="611">
        <v>5</v>
      </c>
      <c r="C1895" s="1640" t="s">
        <v>5923</v>
      </c>
      <c r="D1895" s="1641"/>
      <c r="E1895" s="1642"/>
      <c r="F1895" s="1653"/>
      <c r="G1895" s="1692"/>
      <c r="H1895" s="1653"/>
      <c r="I1895" s="1692"/>
      <c r="J1895" s="1653"/>
      <c r="K1895" s="1692"/>
      <c r="L1895" s="646" t="s">
        <v>3377</v>
      </c>
      <c r="M1895" s="646" t="s">
        <v>3378</v>
      </c>
      <c r="N1895" s="1652">
        <v>7</v>
      </c>
      <c r="O1895" s="1693" t="s">
        <v>5924</v>
      </c>
      <c r="P1895" s="1645" t="s">
        <v>7726</v>
      </c>
    </row>
    <row r="1896" spans="1:16" ht="15" x14ac:dyDescent="0.25">
      <c r="A1896" s="611">
        <v>5</v>
      </c>
      <c r="C1896" s="1640" t="s">
        <v>5925</v>
      </c>
      <c r="D1896" s="1641"/>
      <c r="E1896" s="1642"/>
      <c r="F1896" s="1653"/>
      <c r="G1896" s="1692"/>
      <c r="H1896" s="1653"/>
      <c r="I1896" s="1692"/>
      <c r="J1896" s="1653"/>
      <c r="K1896" s="1692"/>
      <c r="L1896" s="646" t="s">
        <v>3377</v>
      </c>
      <c r="M1896" s="646" t="s">
        <v>3378</v>
      </c>
      <c r="N1896" s="1652">
        <v>8</v>
      </c>
      <c r="O1896" s="1693" t="s">
        <v>5926</v>
      </c>
      <c r="P1896" s="1645" t="s">
        <v>7726</v>
      </c>
    </row>
    <row r="1897" spans="1:16" ht="15" x14ac:dyDescent="0.25">
      <c r="A1897" s="611">
        <v>4</v>
      </c>
      <c r="C1897" s="1640" t="s">
        <v>5927</v>
      </c>
      <c r="D1897" s="1641"/>
      <c r="E1897" s="1642"/>
      <c r="F1897" s="1653"/>
      <c r="G1897" s="1692"/>
      <c r="H1897" s="1653"/>
      <c r="I1897" s="1692"/>
      <c r="J1897" s="1653"/>
      <c r="K1897" s="1692"/>
      <c r="L1897" s="646" t="s">
        <v>3377</v>
      </c>
      <c r="M1897" s="646" t="s">
        <v>3378</v>
      </c>
      <c r="N1897" s="1652">
        <v>9</v>
      </c>
      <c r="O1897" s="1693" t="s">
        <v>5928</v>
      </c>
      <c r="P1897" s="1645" t="s">
        <v>7726</v>
      </c>
    </row>
    <row r="1898" spans="1:16" ht="15" x14ac:dyDescent="0.25">
      <c r="A1898" s="611">
        <v>5</v>
      </c>
      <c r="C1898" s="1640" t="s">
        <v>5929</v>
      </c>
      <c r="D1898" s="1641"/>
      <c r="E1898" s="1642"/>
      <c r="F1898" s="1653"/>
      <c r="G1898" s="1692"/>
      <c r="H1898" s="1653"/>
      <c r="I1898" s="1692"/>
      <c r="J1898" s="1653"/>
      <c r="K1898" s="1692"/>
      <c r="L1898" s="646" t="s">
        <v>3377</v>
      </c>
      <c r="M1898" s="646" t="s">
        <v>3378</v>
      </c>
      <c r="N1898" s="1652">
        <v>10</v>
      </c>
      <c r="O1898" s="1693" t="s">
        <v>5930</v>
      </c>
      <c r="P1898" s="1645" t="s">
        <v>7726</v>
      </c>
    </row>
    <row r="1899" spans="1:16" ht="15" x14ac:dyDescent="0.25">
      <c r="A1899" s="611">
        <v>5</v>
      </c>
      <c r="C1899" s="1640" t="s">
        <v>5931</v>
      </c>
      <c r="D1899" s="1641"/>
      <c r="E1899" s="1642"/>
      <c r="F1899" s="1653"/>
      <c r="G1899" s="1692"/>
      <c r="H1899" s="1653"/>
      <c r="I1899" s="1692"/>
      <c r="J1899" s="1653"/>
      <c r="K1899" s="1692"/>
      <c r="L1899" s="646" t="s">
        <v>3377</v>
      </c>
      <c r="M1899" s="646" t="s">
        <v>3378</v>
      </c>
      <c r="N1899" s="1652">
        <v>11</v>
      </c>
      <c r="O1899" s="1693" t="s">
        <v>5932</v>
      </c>
      <c r="P1899" s="1645" t="s">
        <v>7726</v>
      </c>
    </row>
    <row r="1900" spans="1:16" ht="15" x14ac:dyDescent="0.25">
      <c r="A1900" s="611">
        <v>5</v>
      </c>
      <c r="C1900" s="1640" t="s">
        <v>5933</v>
      </c>
      <c r="D1900" s="1641"/>
      <c r="E1900" s="1642"/>
      <c r="F1900" s="1653"/>
      <c r="G1900" s="1692"/>
      <c r="H1900" s="1653"/>
      <c r="I1900" s="1692"/>
      <c r="J1900" s="1653"/>
      <c r="K1900" s="1692"/>
      <c r="L1900" s="646" t="s">
        <v>3377</v>
      </c>
      <c r="M1900" s="646" t="s">
        <v>3378</v>
      </c>
      <c r="N1900" s="1652">
        <v>12</v>
      </c>
      <c r="O1900" s="1693" t="s">
        <v>5934</v>
      </c>
      <c r="P1900" s="1645" t="s">
        <v>7726</v>
      </c>
    </row>
    <row r="1901" spans="1:16" ht="15" x14ac:dyDescent="0.25">
      <c r="A1901" s="611">
        <v>5</v>
      </c>
      <c r="C1901" s="1640" t="s">
        <v>5935</v>
      </c>
      <c r="D1901" s="1641"/>
      <c r="E1901" s="1642"/>
      <c r="F1901" s="1653"/>
      <c r="G1901" s="1692"/>
      <c r="H1901" s="1653"/>
      <c r="I1901" s="1692"/>
      <c r="J1901" s="1653"/>
      <c r="K1901" s="1692"/>
      <c r="L1901" s="646" t="s">
        <v>3377</v>
      </c>
      <c r="M1901" s="646" t="s">
        <v>3378</v>
      </c>
      <c r="N1901" s="1652">
        <v>13</v>
      </c>
      <c r="O1901" s="1693" t="s">
        <v>5936</v>
      </c>
      <c r="P1901" s="1645" t="s">
        <v>7726</v>
      </c>
    </row>
    <row r="1902" spans="1:16" ht="15" x14ac:dyDescent="0.25">
      <c r="A1902" s="611">
        <v>5</v>
      </c>
      <c r="C1902" s="1640" t="s">
        <v>8058</v>
      </c>
      <c r="D1902" s="1641"/>
      <c r="E1902" s="1642"/>
      <c r="F1902" s="1653"/>
      <c r="G1902" s="1692"/>
      <c r="H1902" s="1653"/>
      <c r="I1902" s="1692"/>
      <c r="J1902" s="1653"/>
      <c r="K1902" s="1692"/>
      <c r="L1902" s="646" t="s">
        <v>3377</v>
      </c>
      <c r="M1902" s="646" t="s">
        <v>3378</v>
      </c>
      <c r="N1902" s="1652">
        <v>14</v>
      </c>
      <c r="O1902" s="1708" t="s">
        <v>8059</v>
      </c>
      <c r="P1902" s="1645" t="s">
        <v>7726</v>
      </c>
    </row>
    <row r="1903" spans="1:16" ht="15" x14ac:dyDescent="0.25">
      <c r="A1903" s="611">
        <v>5</v>
      </c>
      <c r="C1903" s="1640" t="s">
        <v>8060</v>
      </c>
      <c r="D1903" s="1641"/>
      <c r="E1903" s="1642"/>
      <c r="F1903" s="1653"/>
      <c r="G1903" s="1692"/>
      <c r="H1903" s="1653"/>
      <c r="I1903" s="1692"/>
      <c r="J1903" s="1653"/>
      <c r="K1903" s="1692"/>
      <c r="L1903" s="646" t="s">
        <v>3377</v>
      </c>
      <c r="M1903" s="646" t="s">
        <v>3378</v>
      </c>
      <c r="N1903" s="1652">
        <v>15</v>
      </c>
      <c r="O1903" s="1708" t="s">
        <v>8059</v>
      </c>
      <c r="P1903" s="1645" t="s">
        <v>7726</v>
      </c>
    </row>
    <row r="1904" spans="1:16" ht="15" x14ac:dyDescent="0.25">
      <c r="A1904" s="611">
        <v>5</v>
      </c>
      <c r="C1904" s="1640" t="s">
        <v>759</v>
      </c>
      <c r="D1904" s="1641"/>
      <c r="E1904" s="1642"/>
      <c r="F1904" s="1653"/>
      <c r="G1904" s="1692"/>
      <c r="H1904" s="1653"/>
      <c r="I1904" s="1692"/>
      <c r="J1904" s="1652">
        <v>11</v>
      </c>
      <c r="K1904" s="1706" t="s">
        <v>1826</v>
      </c>
      <c r="L1904" s="646"/>
      <c r="M1904" s="646"/>
      <c r="N1904" s="1652"/>
      <c r="O1904" s="1706"/>
      <c r="P1904" s="1651"/>
    </row>
    <row r="1905" spans="1:16" ht="15" x14ac:dyDescent="0.25">
      <c r="A1905" s="611">
        <v>4</v>
      </c>
      <c r="C1905" s="1640" t="s">
        <v>5937</v>
      </c>
      <c r="D1905" s="1641"/>
      <c r="E1905" s="1642"/>
      <c r="F1905" s="1653"/>
      <c r="G1905" s="1692"/>
      <c r="H1905" s="1653"/>
      <c r="I1905" s="1692"/>
      <c r="J1905" s="1653"/>
      <c r="K1905" s="1707"/>
      <c r="L1905" s="642" t="s">
        <v>3323</v>
      </c>
      <c r="M1905" s="642" t="s">
        <v>3323</v>
      </c>
      <c r="N1905" s="1654">
        <v>1</v>
      </c>
      <c r="O1905" s="1691" t="s">
        <v>5938</v>
      </c>
      <c r="P1905" s="1643" t="s">
        <v>7726</v>
      </c>
    </row>
    <row r="1906" spans="1:16" ht="15" x14ac:dyDescent="0.25">
      <c r="A1906" s="611">
        <v>5</v>
      </c>
      <c r="C1906" s="1640" t="s">
        <v>5939</v>
      </c>
      <c r="D1906" s="1641"/>
      <c r="E1906" s="1642"/>
      <c r="F1906" s="1653"/>
      <c r="G1906" s="1692"/>
      <c r="H1906" s="1653"/>
      <c r="I1906" s="1692"/>
      <c r="J1906" s="1653"/>
      <c r="K1906" s="1707"/>
      <c r="L1906" s="646" t="s">
        <v>3323</v>
      </c>
      <c r="M1906" s="646" t="s">
        <v>3323</v>
      </c>
      <c r="N1906" s="1652">
        <v>2</v>
      </c>
      <c r="O1906" s="1693" t="s">
        <v>5940</v>
      </c>
      <c r="P1906" s="1645" t="s">
        <v>7726</v>
      </c>
    </row>
    <row r="1907" spans="1:16" ht="15" x14ac:dyDescent="0.25">
      <c r="A1907" s="611">
        <v>5</v>
      </c>
      <c r="C1907" s="1640" t="s">
        <v>760</v>
      </c>
      <c r="D1907" s="1641"/>
      <c r="E1907" s="1642"/>
      <c r="F1907" s="1653"/>
      <c r="G1907" s="1692"/>
      <c r="H1907" s="1653"/>
      <c r="I1907" s="1692"/>
      <c r="J1907" s="1652">
        <v>12</v>
      </c>
      <c r="K1907" s="1706" t="s">
        <v>1827</v>
      </c>
      <c r="L1907" s="646"/>
      <c r="M1907" s="646"/>
      <c r="N1907" s="1652"/>
      <c r="O1907" s="1706"/>
      <c r="P1907" s="1651"/>
    </row>
    <row r="1908" spans="1:16" ht="15" x14ac:dyDescent="0.25">
      <c r="A1908" s="611">
        <v>5</v>
      </c>
      <c r="C1908" s="1640" t="s">
        <v>5941</v>
      </c>
      <c r="D1908" s="1641"/>
      <c r="E1908" s="1642"/>
      <c r="F1908" s="1653"/>
      <c r="G1908" s="1692"/>
      <c r="H1908" s="1653"/>
      <c r="I1908" s="1692"/>
      <c r="J1908" s="1653"/>
      <c r="K1908" s="1707"/>
      <c r="L1908" s="642" t="s">
        <v>3323</v>
      </c>
      <c r="M1908" s="642" t="s">
        <v>3323</v>
      </c>
      <c r="N1908" s="1654">
        <v>1</v>
      </c>
      <c r="O1908" s="1691" t="s">
        <v>5942</v>
      </c>
      <c r="P1908" s="1643" t="s">
        <v>7726</v>
      </c>
    </row>
    <row r="1909" spans="1:16" ht="15" x14ac:dyDescent="0.25">
      <c r="A1909" s="611">
        <v>4</v>
      </c>
      <c r="C1909" s="1640" t="s">
        <v>5943</v>
      </c>
      <c r="D1909" s="1641"/>
      <c r="E1909" s="1642"/>
      <c r="F1909" s="1653"/>
      <c r="G1909" s="1692"/>
      <c r="H1909" s="1653"/>
      <c r="I1909" s="1692"/>
      <c r="J1909" s="1653"/>
      <c r="K1909" s="1707"/>
      <c r="L1909" s="646" t="s">
        <v>3323</v>
      </c>
      <c r="M1909" s="646" t="s">
        <v>3323</v>
      </c>
      <c r="N1909" s="1652">
        <v>2</v>
      </c>
      <c r="O1909" s="1693" t="s">
        <v>5944</v>
      </c>
      <c r="P1909" s="1645" t="s">
        <v>7726</v>
      </c>
    </row>
    <row r="1910" spans="1:16" ht="15" x14ac:dyDescent="0.25">
      <c r="A1910" s="611">
        <v>5</v>
      </c>
      <c r="C1910" s="1640" t="s">
        <v>5945</v>
      </c>
      <c r="D1910" s="1641"/>
      <c r="E1910" s="1642"/>
      <c r="F1910" s="1653"/>
      <c r="G1910" s="1692"/>
      <c r="H1910" s="1653"/>
      <c r="I1910" s="1692"/>
      <c r="J1910" s="1653"/>
      <c r="K1910" s="1707"/>
      <c r="L1910" s="646" t="s">
        <v>3323</v>
      </c>
      <c r="M1910" s="646" t="s">
        <v>3323</v>
      </c>
      <c r="N1910" s="1652">
        <v>3</v>
      </c>
      <c r="O1910" s="1693" t="s">
        <v>5946</v>
      </c>
      <c r="P1910" s="1645" t="s">
        <v>7726</v>
      </c>
    </row>
    <row r="1911" spans="1:16" ht="15" x14ac:dyDescent="0.25">
      <c r="A1911" s="611">
        <v>5</v>
      </c>
      <c r="C1911" s="1640" t="s">
        <v>5947</v>
      </c>
      <c r="D1911" s="1641"/>
      <c r="E1911" s="1642"/>
      <c r="F1911" s="1653"/>
      <c r="G1911" s="1692"/>
      <c r="H1911" s="1653"/>
      <c r="I1911" s="1692"/>
      <c r="J1911" s="1653"/>
      <c r="K1911" s="1707"/>
      <c r="L1911" s="646" t="s">
        <v>3323</v>
      </c>
      <c r="M1911" s="646" t="s">
        <v>3323</v>
      </c>
      <c r="N1911" s="1652">
        <v>4</v>
      </c>
      <c r="O1911" s="1693" t="s">
        <v>5948</v>
      </c>
      <c r="P1911" s="1645" t="s">
        <v>7726</v>
      </c>
    </row>
    <row r="1912" spans="1:16" ht="15" x14ac:dyDescent="0.25">
      <c r="A1912" s="611">
        <v>5</v>
      </c>
      <c r="C1912" s="1640" t="s">
        <v>761</v>
      </c>
      <c r="D1912" s="1641"/>
      <c r="E1912" s="1642"/>
      <c r="F1912" s="1653"/>
      <c r="G1912" s="1692"/>
      <c r="H1912" s="1653"/>
      <c r="I1912" s="1692"/>
      <c r="J1912" s="1652">
        <v>13</v>
      </c>
      <c r="K1912" s="1693" t="s">
        <v>5949</v>
      </c>
      <c r="L1912" s="646"/>
      <c r="M1912" s="646"/>
      <c r="N1912" s="1652"/>
      <c r="O1912" s="1693"/>
      <c r="P1912" s="1645"/>
    </row>
    <row r="1913" spans="1:16" ht="15" x14ac:dyDescent="0.25">
      <c r="A1913" s="611">
        <v>5</v>
      </c>
      <c r="C1913" s="1640" t="s">
        <v>5950</v>
      </c>
      <c r="D1913" s="1641"/>
      <c r="E1913" s="1642"/>
      <c r="F1913" s="1653"/>
      <c r="G1913" s="1692"/>
      <c r="H1913" s="1653"/>
      <c r="I1913" s="1692"/>
      <c r="J1913" s="1653"/>
      <c r="K1913" s="1692"/>
      <c r="L1913" s="642" t="s">
        <v>3323</v>
      </c>
      <c r="M1913" s="642" t="s">
        <v>3323</v>
      </c>
      <c r="N1913" s="1654">
        <v>1</v>
      </c>
      <c r="O1913" s="1691" t="s">
        <v>5951</v>
      </c>
      <c r="P1913" s="1643" t="s">
        <v>7726</v>
      </c>
    </row>
    <row r="1914" spans="1:16" ht="15" x14ac:dyDescent="0.25">
      <c r="A1914" s="611">
        <v>4</v>
      </c>
      <c r="C1914" s="1640" t="s">
        <v>5952</v>
      </c>
      <c r="D1914" s="1641"/>
      <c r="E1914" s="1642"/>
      <c r="F1914" s="1653"/>
      <c r="G1914" s="1692"/>
      <c r="H1914" s="1653"/>
      <c r="I1914" s="1692"/>
      <c r="J1914" s="1653"/>
      <c r="K1914" s="1692"/>
      <c r="L1914" s="646" t="s">
        <v>3323</v>
      </c>
      <c r="M1914" s="646" t="s">
        <v>3323</v>
      </c>
      <c r="N1914" s="1652">
        <v>2</v>
      </c>
      <c r="O1914" s="1693" t="s">
        <v>5953</v>
      </c>
      <c r="P1914" s="1645" t="s">
        <v>7726</v>
      </c>
    </row>
    <row r="1915" spans="1:16" ht="15" x14ac:dyDescent="0.25">
      <c r="A1915" s="611">
        <v>5</v>
      </c>
      <c r="C1915" s="1640" t="s">
        <v>5954</v>
      </c>
      <c r="D1915" s="1641"/>
      <c r="E1915" s="1642"/>
      <c r="F1915" s="1653"/>
      <c r="G1915" s="1692"/>
      <c r="H1915" s="1653"/>
      <c r="I1915" s="1692"/>
      <c r="J1915" s="1653"/>
      <c r="K1915" s="1692"/>
      <c r="L1915" s="646" t="s">
        <v>3323</v>
      </c>
      <c r="M1915" s="646" t="s">
        <v>3323</v>
      </c>
      <c r="N1915" s="1652">
        <v>3</v>
      </c>
      <c r="O1915" s="1693" t="s">
        <v>8061</v>
      </c>
      <c r="P1915" s="1645" t="s">
        <v>7726</v>
      </c>
    </row>
    <row r="1916" spans="1:16" ht="15" x14ac:dyDescent="0.25">
      <c r="A1916" s="611">
        <v>5</v>
      </c>
      <c r="C1916" s="1640" t="s">
        <v>5956</v>
      </c>
      <c r="D1916" s="1641"/>
      <c r="E1916" s="1642"/>
      <c r="F1916" s="1653"/>
      <c r="G1916" s="1692"/>
      <c r="H1916" s="1653"/>
      <c r="I1916" s="1692"/>
      <c r="J1916" s="1653"/>
      <c r="K1916" s="1692"/>
      <c r="L1916" s="646" t="s">
        <v>3323</v>
      </c>
      <c r="M1916" s="646" t="s">
        <v>3323</v>
      </c>
      <c r="N1916" s="1652">
        <v>4</v>
      </c>
      <c r="O1916" s="1693" t="s">
        <v>5955</v>
      </c>
      <c r="P1916" s="1645" t="s">
        <v>7726</v>
      </c>
    </row>
    <row r="1917" spans="1:16" ht="15" x14ac:dyDescent="0.25">
      <c r="A1917" s="611">
        <v>5</v>
      </c>
      <c r="C1917" s="1640" t="s">
        <v>762</v>
      </c>
      <c r="D1917" s="1641"/>
      <c r="E1917" s="1642"/>
      <c r="F1917" s="1653"/>
      <c r="G1917" s="1692"/>
      <c r="H1917" s="1653"/>
      <c r="I1917" s="1692"/>
      <c r="J1917" s="1652">
        <v>14</v>
      </c>
      <c r="K1917" s="1693" t="s">
        <v>5957</v>
      </c>
      <c r="L1917" s="646"/>
      <c r="M1917" s="646"/>
      <c r="N1917" s="1652"/>
      <c r="O1917" s="1693"/>
      <c r="P1917" s="1645"/>
    </row>
    <row r="1918" spans="1:16" ht="15" x14ac:dyDescent="0.25">
      <c r="A1918" s="611">
        <v>5</v>
      </c>
      <c r="C1918" s="1640" t="s">
        <v>8062</v>
      </c>
      <c r="D1918" s="1641"/>
      <c r="E1918" s="1642"/>
      <c r="F1918" s="1653"/>
      <c r="G1918" s="1692"/>
      <c r="H1918" s="1653"/>
      <c r="I1918" s="1692"/>
      <c r="J1918" s="1700"/>
      <c r="K1918" s="1660"/>
      <c r="L1918" s="646" t="s">
        <v>3323</v>
      </c>
      <c r="M1918" s="646" t="s">
        <v>3323</v>
      </c>
      <c r="N1918" s="1652">
        <v>1</v>
      </c>
      <c r="O1918" s="1719" t="s">
        <v>5957</v>
      </c>
      <c r="P1918" s="1645" t="s">
        <v>7726</v>
      </c>
    </row>
    <row r="1919" spans="1:16" ht="30" x14ac:dyDescent="0.25">
      <c r="A1919" s="611">
        <v>5</v>
      </c>
      <c r="C1919" s="1640" t="s">
        <v>8063</v>
      </c>
      <c r="D1919" s="1641"/>
      <c r="E1919" s="1642"/>
      <c r="F1919" s="1653"/>
      <c r="G1919" s="1692"/>
      <c r="H1919" s="1653"/>
      <c r="I1919" s="1692"/>
      <c r="J1919" s="1701"/>
      <c r="K1919" s="1661"/>
      <c r="L1919" s="646" t="s">
        <v>3323</v>
      </c>
      <c r="M1919" s="646" t="s">
        <v>3323</v>
      </c>
      <c r="N1919" s="1652">
        <v>2</v>
      </c>
      <c r="O1919" s="1708" t="s">
        <v>8064</v>
      </c>
      <c r="P1919" s="1645" t="s">
        <v>7726</v>
      </c>
    </row>
    <row r="1920" spans="1:16" ht="15" x14ac:dyDescent="0.25">
      <c r="A1920" s="611">
        <v>5</v>
      </c>
      <c r="C1920" s="1640" t="s">
        <v>763</v>
      </c>
      <c r="D1920" s="1641"/>
      <c r="E1920" s="1642"/>
      <c r="F1920" s="1653"/>
      <c r="G1920" s="1692"/>
      <c r="H1920" s="1653"/>
      <c r="I1920" s="1692"/>
      <c r="J1920" s="1652">
        <v>15</v>
      </c>
      <c r="K1920" s="1706" t="s">
        <v>1829</v>
      </c>
      <c r="L1920" s="646"/>
      <c r="M1920" s="646"/>
      <c r="N1920" s="1652"/>
      <c r="O1920" s="1693"/>
      <c r="P1920" s="1645"/>
    </row>
    <row r="1921" spans="1:16" ht="15" x14ac:dyDescent="0.25">
      <c r="A1921" s="611">
        <v>5</v>
      </c>
      <c r="C1921" s="1640" t="s">
        <v>5958</v>
      </c>
      <c r="D1921" s="1641"/>
      <c r="E1921" s="1642"/>
      <c r="F1921" s="1653"/>
      <c r="G1921" s="1692"/>
      <c r="H1921" s="1653"/>
      <c r="I1921" s="1692"/>
      <c r="J1921" s="1653"/>
      <c r="K1921" s="1707"/>
      <c r="L1921" s="642" t="s">
        <v>3323</v>
      </c>
      <c r="M1921" s="642" t="s">
        <v>3323</v>
      </c>
      <c r="N1921" s="1654">
        <v>1</v>
      </c>
      <c r="O1921" s="1691" t="s">
        <v>5959</v>
      </c>
      <c r="P1921" s="1643" t="s">
        <v>7726</v>
      </c>
    </row>
    <row r="1922" spans="1:16" ht="15" x14ac:dyDescent="0.25">
      <c r="A1922" s="611">
        <v>5</v>
      </c>
      <c r="C1922" s="1640" t="s">
        <v>5960</v>
      </c>
      <c r="D1922" s="1641"/>
      <c r="E1922" s="1642"/>
      <c r="F1922" s="1653"/>
      <c r="G1922" s="1692"/>
      <c r="H1922" s="1653"/>
      <c r="I1922" s="1692"/>
      <c r="J1922" s="1653"/>
      <c r="K1922" s="1707"/>
      <c r="L1922" s="646" t="s">
        <v>3323</v>
      </c>
      <c r="M1922" s="646" t="s">
        <v>3323</v>
      </c>
      <c r="N1922" s="1652">
        <v>2</v>
      </c>
      <c r="O1922" s="1693" t="s">
        <v>5961</v>
      </c>
      <c r="P1922" s="1645" t="s">
        <v>7726</v>
      </c>
    </row>
    <row r="1923" spans="1:16" ht="15" x14ac:dyDescent="0.25">
      <c r="A1923" s="611">
        <v>5</v>
      </c>
      <c r="C1923" s="1640" t="s">
        <v>5962</v>
      </c>
      <c r="D1923" s="1641"/>
      <c r="E1923" s="1642"/>
      <c r="F1923" s="1653"/>
      <c r="G1923" s="1692"/>
      <c r="H1923" s="1653"/>
      <c r="I1923" s="1692"/>
      <c r="J1923" s="1653"/>
      <c r="K1923" s="1707"/>
      <c r="L1923" s="646" t="s">
        <v>3323</v>
      </c>
      <c r="M1923" s="646" t="s">
        <v>3323</v>
      </c>
      <c r="N1923" s="1652">
        <v>3</v>
      </c>
      <c r="O1923" s="1693" t="s">
        <v>5963</v>
      </c>
      <c r="P1923" s="1645" t="s">
        <v>7726</v>
      </c>
    </row>
    <row r="1924" spans="1:16" ht="15" x14ac:dyDescent="0.25">
      <c r="A1924" s="611">
        <v>5</v>
      </c>
      <c r="C1924" s="1640" t="s">
        <v>5964</v>
      </c>
      <c r="D1924" s="1641"/>
      <c r="E1924" s="1642"/>
      <c r="F1924" s="1653"/>
      <c r="G1924" s="1692"/>
      <c r="H1924" s="1653"/>
      <c r="I1924" s="1692"/>
      <c r="J1924" s="1653"/>
      <c r="K1924" s="1707"/>
      <c r="L1924" s="646" t="s">
        <v>3323</v>
      </c>
      <c r="M1924" s="646" t="s">
        <v>3323</v>
      </c>
      <c r="N1924" s="1652">
        <v>4</v>
      </c>
      <c r="O1924" s="1693" t="s">
        <v>5965</v>
      </c>
      <c r="P1924" s="1645" t="s">
        <v>7726</v>
      </c>
    </row>
    <row r="1925" spans="1:16" ht="15" x14ac:dyDescent="0.25">
      <c r="A1925" s="611">
        <v>5</v>
      </c>
      <c r="C1925" s="1640" t="s">
        <v>5966</v>
      </c>
      <c r="D1925" s="1641"/>
      <c r="E1925" s="1642"/>
      <c r="F1925" s="1653"/>
      <c r="G1925" s="1692"/>
      <c r="H1925" s="1653"/>
      <c r="I1925" s="1692"/>
      <c r="J1925" s="1653"/>
      <c r="K1925" s="1707"/>
      <c r="L1925" s="646" t="s">
        <v>3323</v>
      </c>
      <c r="M1925" s="646" t="s">
        <v>3323</v>
      </c>
      <c r="N1925" s="1652">
        <v>5</v>
      </c>
      <c r="O1925" s="1693" t="s">
        <v>5967</v>
      </c>
      <c r="P1925" s="1645" t="s">
        <v>7726</v>
      </c>
    </row>
    <row r="1926" spans="1:16" ht="15" x14ac:dyDescent="0.25">
      <c r="A1926" s="611">
        <v>5</v>
      </c>
      <c r="C1926" s="1640" t="s">
        <v>5968</v>
      </c>
      <c r="D1926" s="1641"/>
      <c r="E1926" s="1642"/>
      <c r="F1926" s="1653"/>
      <c r="G1926" s="1692"/>
      <c r="H1926" s="1653"/>
      <c r="I1926" s="1692"/>
      <c r="J1926" s="1653"/>
      <c r="K1926" s="1707"/>
      <c r="L1926" s="646" t="s">
        <v>3323</v>
      </c>
      <c r="M1926" s="646" t="s">
        <v>3323</v>
      </c>
      <c r="N1926" s="1652">
        <v>6</v>
      </c>
      <c r="O1926" s="1693" t="s">
        <v>5969</v>
      </c>
      <c r="P1926" s="1645" t="s">
        <v>7726</v>
      </c>
    </row>
    <row r="1927" spans="1:16" ht="15" x14ac:dyDescent="0.25">
      <c r="A1927" s="611">
        <v>5</v>
      </c>
      <c r="C1927" s="1640" t="s">
        <v>764</v>
      </c>
      <c r="D1927" s="1641"/>
      <c r="E1927" s="1642"/>
      <c r="F1927" s="1653"/>
      <c r="G1927" s="1692"/>
      <c r="H1927" s="1653"/>
      <c r="I1927" s="1692"/>
      <c r="J1927" s="1652">
        <v>16</v>
      </c>
      <c r="K1927" s="1706" t="s">
        <v>5970</v>
      </c>
      <c r="L1927" s="646" t="s">
        <v>3323</v>
      </c>
      <c r="M1927" s="646" t="s">
        <v>3323</v>
      </c>
      <c r="N1927" s="1652"/>
      <c r="O1927" s="1693"/>
      <c r="P1927" s="1645" t="s">
        <v>7726</v>
      </c>
    </row>
    <row r="1928" spans="1:16" ht="15" x14ac:dyDescent="0.25">
      <c r="A1928" s="611">
        <v>5</v>
      </c>
      <c r="C1928" s="1640" t="s">
        <v>5971</v>
      </c>
      <c r="D1928" s="1641"/>
      <c r="E1928" s="1642"/>
      <c r="F1928" s="1653"/>
      <c r="G1928" s="1692"/>
      <c r="H1928" s="1653"/>
      <c r="I1928" s="1692"/>
      <c r="J1928" s="1652">
        <v>17</v>
      </c>
      <c r="K1928" s="1693" t="s">
        <v>1833</v>
      </c>
      <c r="L1928" s="646" t="s">
        <v>3377</v>
      </c>
      <c r="M1928" s="646" t="s">
        <v>3323</v>
      </c>
      <c r="N1928" s="1652"/>
      <c r="O1928" s="1693"/>
      <c r="P1928" s="1645" t="s">
        <v>7726</v>
      </c>
    </row>
    <row r="1929" spans="1:16" ht="15" x14ac:dyDescent="0.25">
      <c r="A1929" s="611">
        <v>5</v>
      </c>
      <c r="C1929" s="1640" t="s">
        <v>5972</v>
      </c>
      <c r="D1929" s="1641"/>
      <c r="E1929" s="1642"/>
      <c r="F1929" s="1653"/>
      <c r="G1929" s="1692"/>
      <c r="H1929" s="1653"/>
      <c r="I1929" s="1692"/>
      <c r="J1929" s="1652">
        <v>18</v>
      </c>
      <c r="K1929" s="1693" t="s">
        <v>1834</v>
      </c>
      <c r="L1929" s="646" t="s">
        <v>3377</v>
      </c>
      <c r="M1929" s="646" t="s">
        <v>3323</v>
      </c>
      <c r="N1929" s="1652"/>
      <c r="O1929" s="1693"/>
      <c r="P1929" s="1645" t="s">
        <v>7726</v>
      </c>
    </row>
    <row r="1930" spans="1:16" ht="15" x14ac:dyDescent="0.25">
      <c r="A1930" s="611">
        <v>4</v>
      </c>
      <c r="C1930" s="1640" t="s">
        <v>5973</v>
      </c>
      <c r="D1930" s="1641"/>
      <c r="E1930" s="1642"/>
      <c r="F1930" s="1653"/>
      <c r="G1930" s="1692"/>
      <c r="H1930" s="1653"/>
      <c r="I1930" s="1692"/>
      <c r="J1930" s="1652">
        <v>19</v>
      </c>
      <c r="K1930" s="1693" t="s">
        <v>1835</v>
      </c>
      <c r="L1930" s="646" t="s">
        <v>3377</v>
      </c>
      <c r="M1930" s="646" t="s">
        <v>3323</v>
      </c>
      <c r="N1930" s="1652"/>
      <c r="O1930" s="1693"/>
      <c r="P1930" s="1645" t="s">
        <v>7726</v>
      </c>
    </row>
    <row r="1931" spans="1:16" ht="15" x14ac:dyDescent="0.25">
      <c r="A1931" s="611">
        <v>5</v>
      </c>
      <c r="C1931" s="1640" t="s">
        <v>5974</v>
      </c>
      <c r="D1931" s="1641"/>
      <c r="E1931" s="1642"/>
      <c r="F1931" s="1653"/>
      <c r="G1931" s="1692"/>
      <c r="H1931" s="1653"/>
      <c r="I1931" s="1692"/>
      <c r="J1931" s="1652">
        <v>20</v>
      </c>
      <c r="K1931" s="1693" t="s">
        <v>1836</v>
      </c>
      <c r="L1931" s="646"/>
      <c r="M1931" s="646"/>
      <c r="N1931" s="1652"/>
      <c r="O1931" s="1693"/>
      <c r="P1931" s="1645"/>
    </row>
    <row r="1932" spans="1:16" ht="15" x14ac:dyDescent="0.25">
      <c r="A1932" s="611">
        <v>5</v>
      </c>
      <c r="C1932" s="1640" t="s">
        <v>5975</v>
      </c>
      <c r="D1932" s="1641"/>
      <c r="E1932" s="1642"/>
      <c r="F1932" s="1653"/>
      <c r="G1932" s="1692"/>
      <c r="H1932" s="1653"/>
      <c r="I1932" s="1692"/>
      <c r="J1932" s="1653"/>
      <c r="K1932" s="1692"/>
      <c r="L1932" s="642" t="s">
        <v>3323</v>
      </c>
      <c r="M1932" s="642" t="s">
        <v>3323</v>
      </c>
      <c r="N1932" s="1654">
        <v>1</v>
      </c>
      <c r="O1932" s="1691" t="s">
        <v>5976</v>
      </c>
      <c r="P1932" s="1643" t="s">
        <v>7727</v>
      </c>
    </row>
    <row r="1933" spans="1:16" ht="15" x14ac:dyDescent="0.25">
      <c r="A1933" s="611">
        <v>4</v>
      </c>
      <c r="C1933" s="1640" t="s">
        <v>5977</v>
      </c>
      <c r="D1933" s="1641"/>
      <c r="E1933" s="1642"/>
      <c r="F1933" s="1653"/>
      <c r="G1933" s="1692"/>
      <c r="H1933" s="1653"/>
      <c r="I1933" s="1692"/>
      <c r="J1933" s="1653"/>
      <c r="K1933" s="1692"/>
      <c r="L1933" s="646" t="s">
        <v>3323</v>
      </c>
      <c r="M1933" s="646" t="s">
        <v>3323</v>
      </c>
      <c r="N1933" s="1652">
        <v>2</v>
      </c>
      <c r="O1933" s="1693" t="s">
        <v>5978</v>
      </c>
      <c r="P1933" s="1645" t="s">
        <v>7727</v>
      </c>
    </row>
    <row r="1934" spans="1:16" ht="15" x14ac:dyDescent="0.25">
      <c r="A1934" s="611">
        <v>5</v>
      </c>
      <c r="C1934" s="1640" t="s">
        <v>5979</v>
      </c>
      <c r="D1934" s="1641"/>
      <c r="E1934" s="1642"/>
      <c r="F1934" s="1653"/>
      <c r="G1934" s="1692"/>
      <c r="H1934" s="1653"/>
      <c r="I1934" s="1692"/>
      <c r="J1934" s="1653"/>
      <c r="K1934" s="1692"/>
      <c r="L1934" s="646" t="s">
        <v>3323</v>
      </c>
      <c r="M1934" s="646" t="s">
        <v>3323</v>
      </c>
      <c r="N1934" s="1652">
        <v>3</v>
      </c>
      <c r="O1934" s="1693" t="s">
        <v>5980</v>
      </c>
      <c r="P1934" s="1645" t="s">
        <v>7727</v>
      </c>
    </row>
    <row r="1935" spans="1:16" ht="15" x14ac:dyDescent="0.25">
      <c r="A1935" s="611">
        <v>5</v>
      </c>
      <c r="C1935" s="1640" t="s">
        <v>5981</v>
      </c>
      <c r="D1935" s="1641"/>
      <c r="E1935" s="1642"/>
      <c r="F1935" s="1653"/>
      <c r="G1935" s="1692"/>
      <c r="H1935" s="1653"/>
      <c r="I1935" s="1692"/>
      <c r="J1935" s="1653"/>
      <c r="K1935" s="1692"/>
      <c r="L1935" s="646" t="s">
        <v>3323</v>
      </c>
      <c r="M1935" s="646" t="s">
        <v>3323</v>
      </c>
      <c r="N1935" s="1652">
        <v>4</v>
      </c>
      <c r="O1935" s="1693" t="s">
        <v>5982</v>
      </c>
      <c r="P1935" s="1645" t="s">
        <v>7727</v>
      </c>
    </row>
    <row r="1936" spans="1:16" ht="15" x14ac:dyDescent="0.25">
      <c r="A1936" s="611">
        <v>5</v>
      </c>
      <c r="C1936" s="1640" t="s">
        <v>5983</v>
      </c>
      <c r="D1936" s="1641"/>
      <c r="E1936" s="1642"/>
      <c r="F1936" s="1653"/>
      <c r="G1936" s="1692"/>
      <c r="H1936" s="1653"/>
      <c r="I1936" s="1692"/>
      <c r="J1936" s="1652">
        <v>21</v>
      </c>
      <c r="K1936" s="1693" t="s">
        <v>1839</v>
      </c>
      <c r="L1936" s="646"/>
      <c r="M1936" s="646"/>
      <c r="N1936" s="1652"/>
      <c r="O1936" s="1693"/>
      <c r="P1936" s="1645"/>
    </row>
    <row r="1937" spans="1:16" ht="15" x14ac:dyDescent="0.25">
      <c r="A1937" s="611">
        <v>5</v>
      </c>
      <c r="C1937" s="1640" t="s">
        <v>5984</v>
      </c>
      <c r="D1937" s="1641"/>
      <c r="E1937" s="1642"/>
      <c r="F1937" s="1653"/>
      <c r="G1937" s="1692"/>
      <c r="H1937" s="1653"/>
      <c r="I1937" s="1692"/>
      <c r="J1937" s="1653"/>
      <c r="K1937" s="1692"/>
      <c r="L1937" s="642" t="s">
        <v>3323</v>
      </c>
      <c r="M1937" s="642" t="s">
        <v>3323</v>
      </c>
      <c r="N1937" s="1654">
        <v>1</v>
      </c>
      <c r="O1937" s="1691" t="s">
        <v>5985</v>
      </c>
      <c r="P1937" s="1643" t="s">
        <v>7727</v>
      </c>
    </row>
    <row r="1938" spans="1:16" ht="15" x14ac:dyDescent="0.25">
      <c r="A1938" s="611">
        <v>4</v>
      </c>
      <c r="C1938" s="1640" t="s">
        <v>5986</v>
      </c>
      <c r="D1938" s="1641"/>
      <c r="E1938" s="1642"/>
      <c r="F1938" s="1653"/>
      <c r="G1938" s="1692"/>
      <c r="H1938" s="1653"/>
      <c r="I1938" s="1692"/>
      <c r="J1938" s="1653"/>
      <c r="K1938" s="1692"/>
      <c r="L1938" s="646" t="s">
        <v>3323</v>
      </c>
      <c r="M1938" s="646" t="s">
        <v>3323</v>
      </c>
      <c r="N1938" s="1652">
        <v>2</v>
      </c>
      <c r="O1938" s="1693" t="s">
        <v>5987</v>
      </c>
      <c r="P1938" s="1645" t="s">
        <v>7727</v>
      </c>
    </row>
    <row r="1939" spans="1:16" ht="15" x14ac:dyDescent="0.25">
      <c r="A1939" s="611">
        <v>5</v>
      </c>
      <c r="C1939" s="1640" t="s">
        <v>5988</v>
      </c>
      <c r="D1939" s="1641"/>
      <c r="E1939" s="1642"/>
      <c r="F1939" s="1653"/>
      <c r="G1939" s="1692"/>
      <c r="H1939" s="1653"/>
      <c r="I1939" s="1692"/>
      <c r="J1939" s="1652">
        <v>22</v>
      </c>
      <c r="K1939" s="1693" t="s">
        <v>1840</v>
      </c>
      <c r="L1939" s="646" t="s">
        <v>3323</v>
      </c>
      <c r="M1939" s="646" t="s">
        <v>3323</v>
      </c>
      <c r="N1939" s="1652"/>
      <c r="O1939" s="1693"/>
      <c r="P1939" s="1645" t="s">
        <v>7727</v>
      </c>
    </row>
    <row r="1940" spans="1:16" ht="15" x14ac:dyDescent="0.25">
      <c r="A1940" s="611">
        <v>5</v>
      </c>
      <c r="C1940" s="1640" t="s">
        <v>5989</v>
      </c>
      <c r="D1940" s="1641"/>
      <c r="E1940" s="1642"/>
      <c r="F1940" s="1653"/>
      <c r="G1940" s="1692"/>
      <c r="H1940" s="1653"/>
      <c r="I1940" s="1692"/>
      <c r="J1940" s="1652">
        <v>23</v>
      </c>
      <c r="K1940" s="1693" t="s">
        <v>1841</v>
      </c>
      <c r="L1940" s="646"/>
      <c r="M1940" s="646"/>
      <c r="N1940" s="1652"/>
      <c r="O1940" s="1693"/>
      <c r="P1940" s="1645"/>
    </row>
    <row r="1941" spans="1:16" ht="15" x14ac:dyDescent="0.25">
      <c r="A1941" s="611">
        <v>5</v>
      </c>
      <c r="C1941" s="1640" t="s">
        <v>5990</v>
      </c>
      <c r="D1941" s="1641"/>
      <c r="E1941" s="1642"/>
      <c r="F1941" s="1653"/>
      <c r="G1941" s="1692"/>
      <c r="H1941" s="1653"/>
      <c r="I1941" s="1692"/>
      <c r="J1941" s="1653"/>
      <c r="K1941" s="1692"/>
      <c r="L1941" s="642" t="s">
        <v>3323</v>
      </c>
      <c r="M1941" s="642" t="s">
        <v>3323</v>
      </c>
      <c r="N1941" s="1654">
        <v>1</v>
      </c>
      <c r="O1941" s="1691" t="s">
        <v>5991</v>
      </c>
      <c r="P1941" s="1643" t="s">
        <v>7727</v>
      </c>
    </row>
    <row r="1942" spans="1:16" ht="15" x14ac:dyDescent="0.25">
      <c r="A1942" s="611">
        <v>5</v>
      </c>
      <c r="C1942" s="1640" t="s">
        <v>5992</v>
      </c>
      <c r="D1942" s="1641"/>
      <c r="E1942" s="1642"/>
      <c r="F1942" s="1653"/>
      <c r="G1942" s="1692"/>
      <c r="H1942" s="1653"/>
      <c r="I1942" s="1692"/>
      <c r="J1942" s="1653"/>
      <c r="K1942" s="1692"/>
      <c r="L1942" s="646" t="s">
        <v>3323</v>
      </c>
      <c r="M1942" s="646" t="s">
        <v>3323</v>
      </c>
      <c r="N1942" s="1652">
        <v>2</v>
      </c>
      <c r="O1942" s="1693" t="s">
        <v>5993</v>
      </c>
      <c r="P1942" s="1645" t="s">
        <v>7727</v>
      </c>
    </row>
    <row r="1943" spans="1:16" ht="15" x14ac:dyDescent="0.25">
      <c r="A1943" s="611">
        <v>4</v>
      </c>
      <c r="C1943" s="1640" t="s">
        <v>5994</v>
      </c>
      <c r="D1943" s="1641"/>
      <c r="E1943" s="1642"/>
      <c r="F1943" s="1653"/>
      <c r="G1943" s="1692"/>
      <c r="H1943" s="1653"/>
      <c r="I1943" s="1692"/>
      <c r="J1943" s="1653"/>
      <c r="K1943" s="1692"/>
      <c r="L1943" s="646" t="s">
        <v>3378</v>
      </c>
      <c r="M1943" s="646" t="s">
        <v>3378</v>
      </c>
      <c r="N1943" s="1652">
        <v>3</v>
      </c>
      <c r="O1943" s="1693" t="s">
        <v>5995</v>
      </c>
      <c r="P1943" s="1645" t="s">
        <v>7727</v>
      </c>
    </row>
    <row r="1944" spans="1:16" ht="15" x14ac:dyDescent="0.25">
      <c r="A1944" s="611">
        <v>5</v>
      </c>
      <c r="C1944" s="1640" t="s">
        <v>5996</v>
      </c>
      <c r="D1944" s="1641"/>
      <c r="E1944" s="1642"/>
      <c r="F1944" s="1653"/>
      <c r="G1944" s="1692"/>
      <c r="H1944" s="1653"/>
      <c r="I1944" s="1692"/>
      <c r="J1944" s="1652">
        <v>24</v>
      </c>
      <c r="K1944" s="1693" t="s">
        <v>5997</v>
      </c>
      <c r="L1944" s="646"/>
      <c r="M1944" s="646"/>
      <c r="N1944" s="1652"/>
      <c r="O1944" s="1693"/>
      <c r="P1944" s="1645"/>
    </row>
    <row r="1945" spans="1:16" ht="15" x14ac:dyDescent="0.25">
      <c r="A1945" s="611">
        <v>5</v>
      </c>
      <c r="C1945" s="1640" t="s">
        <v>5998</v>
      </c>
      <c r="D1945" s="1641"/>
      <c r="E1945" s="1642"/>
      <c r="F1945" s="1653"/>
      <c r="G1945" s="1692"/>
      <c r="H1945" s="1653"/>
      <c r="I1945" s="1692"/>
      <c r="J1945" s="1653"/>
      <c r="K1945" s="1692"/>
      <c r="L1945" s="642" t="s">
        <v>3323</v>
      </c>
      <c r="M1945" s="642" t="s">
        <v>3323</v>
      </c>
      <c r="N1945" s="1654">
        <v>1</v>
      </c>
      <c r="O1945" s="1691" t="s">
        <v>5999</v>
      </c>
      <c r="P1945" s="1643" t="s">
        <v>7727</v>
      </c>
    </row>
    <row r="1946" spans="1:16" ht="15" x14ac:dyDescent="0.25">
      <c r="A1946" s="611">
        <v>4</v>
      </c>
      <c r="C1946" s="1640" t="s">
        <v>6000</v>
      </c>
      <c r="D1946" s="1641"/>
      <c r="E1946" s="1642"/>
      <c r="F1946" s="1653"/>
      <c r="G1946" s="1692"/>
      <c r="H1946" s="1653"/>
      <c r="I1946" s="1692"/>
      <c r="J1946" s="1653"/>
      <c r="K1946" s="1692"/>
      <c r="L1946" s="646" t="s">
        <v>3323</v>
      </c>
      <c r="M1946" s="646" t="s">
        <v>3323</v>
      </c>
      <c r="N1946" s="1652">
        <v>2</v>
      </c>
      <c r="O1946" s="1693" t="s">
        <v>6001</v>
      </c>
      <c r="P1946" s="1645" t="s">
        <v>7727</v>
      </c>
    </row>
    <row r="1947" spans="1:16" ht="15" x14ac:dyDescent="0.25">
      <c r="A1947" s="611">
        <v>5</v>
      </c>
      <c r="C1947" s="1640" t="s">
        <v>6002</v>
      </c>
      <c r="D1947" s="1641"/>
      <c r="E1947" s="1642"/>
      <c r="F1947" s="1653"/>
      <c r="G1947" s="1692"/>
      <c r="H1947" s="1652">
        <v>2</v>
      </c>
      <c r="I1947" s="1693" t="s">
        <v>2549</v>
      </c>
      <c r="J1947" s="1652"/>
      <c r="K1947" s="1693"/>
      <c r="L1947" s="646"/>
      <c r="M1947" s="646"/>
      <c r="N1947" s="1652"/>
      <c r="O1947" s="1693"/>
      <c r="P1947" s="1645"/>
    </row>
    <row r="1948" spans="1:16" ht="15" x14ac:dyDescent="0.25">
      <c r="A1948" s="611">
        <v>5</v>
      </c>
      <c r="C1948" s="1640" t="s">
        <v>6003</v>
      </c>
      <c r="D1948" s="1641"/>
      <c r="E1948" s="1642"/>
      <c r="F1948" s="1653"/>
      <c r="G1948" s="1692"/>
      <c r="H1948" s="1653"/>
      <c r="I1948" s="1692"/>
      <c r="J1948" s="1654">
        <v>1</v>
      </c>
      <c r="K1948" s="1691" t="s">
        <v>2637</v>
      </c>
      <c r="L1948" s="642"/>
      <c r="M1948" s="642"/>
      <c r="N1948" s="1654"/>
      <c r="O1948" s="1691"/>
      <c r="P1948" s="1643"/>
    </row>
    <row r="1949" spans="1:16" ht="15" x14ac:dyDescent="0.25">
      <c r="A1949" s="611">
        <v>5</v>
      </c>
      <c r="C1949" s="1640" t="s">
        <v>765</v>
      </c>
      <c r="D1949" s="1641"/>
      <c r="E1949" s="1642"/>
      <c r="F1949" s="1653"/>
      <c r="G1949" s="1692"/>
      <c r="H1949" s="1653"/>
      <c r="I1949" s="1692"/>
      <c r="J1949" s="1653"/>
      <c r="K1949" s="1692"/>
      <c r="L1949" s="642" t="s">
        <v>3482</v>
      </c>
      <c r="M1949" s="642" t="s">
        <v>3378</v>
      </c>
      <c r="N1949" s="1654">
        <v>1</v>
      </c>
      <c r="O1949" s="1691" t="s">
        <v>6004</v>
      </c>
      <c r="P1949" s="1643" t="s">
        <v>7727</v>
      </c>
    </row>
    <row r="1950" spans="1:16" ht="15" x14ac:dyDescent="0.25">
      <c r="A1950" s="611">
        <v>5</v>
      </c>
      <c r="C1950" s="1640" t="s">
        <v>6005</v>
      </c>
      <c r="D1950" s="1641"/>
      <c r="E1950" s="1642"/>
      <c r="F1950" s="1653"/>
      <c r="G1950" s="1692"/>
      <c r="H1950" s="1653"/>
      <c r="I1950" s="1692"/>
      <c r="J1950" s="1653"/>
      <c r="K1950" s="1692"/>
      <c r="L1950" s="646" t="s">
        <v>3377</v>
      </c>
      <c r="M1950" s="646" t="s">
        <v>3378</v>
      </c>
      <c r="N1950" s="1652">
        <v>2</v>
      </c>
      <c r="O1950" s="1693" t="s">
        <v>6006</v>
      </c>
      <c r="P1950" s="1645" t="s">
        <v>7727</v>
      </c>
    </row>
    <row r="1951" spans="1:16" ht="15" x14ac:dyDescent="0.25">
      <c r="A1951" s="611">
        <v>5</v>
      </c>
      <c r="C1951" s="1640" t="s">
        <v>6007</v>
      </c>
      <c r="D1951" s="1641"/>
      <c r="E1951" s="1642"/>
      <c r="F1951" s="1653"/>
      <c r="G1951" s="1692"/>
      <c r="H1951" s="1653"/>
      <c r="I1951" s="1692"/>
      <c r="J1951" s="1653"/>
      <c r="K1951" s="1692"/>
      <c r="L1951" s="646" t="s">
        <v>3323</v>
      </c>
      <c r="M1951" s="646" t="s">
        <v>3323</v>
      </c>
      <c r="N1951" s="1652">
        <v>3</v>
      </c>
      <c r="O1951" s="1693" t="s">
        <v>6008</v>
      </c>
      <c r="P1951" s="1645" t="s">
        <v>7727</v>
      </c>
    </row>
    <row r="1952" spans="1:16" ht="15" x14ac:dyDescent="0.25">
      <c r="A1952" s="611">
        <v>5</v>
      </c>
      <c r="C1952" s="1640" t="s">
        <v>6009</v>
      </c>
      <c r="D1952" s="1641"/>
      <c r="E1952" s="1642"/>
      <c r="F1952" s="1653"/>
      <c r="G1952" s="1692"/>
      <c r="H1952" s="1653"/>
      <c r="I1952" s="1692"/>
      <c r="J1952" s="1652">
        <v>2</v>
      </c>
      <c r="K1952" s="1693" t="s">
        <v>5539</v>
      </c>
      <c r="L1952" s="646"/>
      <c r="M1952" s="646"/>
      <c r="N1952" s="1652"/>
      <c r="O1952" s="1693"/>
      <c r="P1952" s="1645"/>
    </row>
    <row r="1953" spans="1:16" ht="15" x14ac:dyDescent="0.25">
      <c r="A1953" s="611">
        <v>4</v>
      </c>
      <c r="C1953" s="1640" t="s">
        <v>6010</v>
      </c>
      <c r="D1953" s="1641"/>
      <c r="E1953" s="1642"/>
      <c r="F1953" s="1653"/>
      <c r="G1953" s="1692"/>
      <c r="H1953" s="1653"/>
      <c r="I1953" s="1692"/>
      <c r="J1953" s="1653"/>
      <c r="K1953" s="1692"/>
      <c r="L1953" s="642" t="s">
        <v>3323</v>
      </c>
      <c r="M1953" s="642" t="s">
        <v>3323</v>
      </c>
      <c r="N1953" s="1654">
        <v>1</v>
      </c>
      <c r="O1953" s="1705" t="s">
        <v>6011</v>
      </c>
      <c r="P1953" s="1650" t="s">
        <v>7727</v>
      </c>
    </row>
    <row r="1954" spans="1:16" ht="15" x14ac:dyDescent="0.25">
      <c r="A1954" s="611">
        <v>4</v>
      </c>
      <c r="C1954" s="1640" t="s">
        <v>766</v>
      </c>
      <c r="D1954" s="1641"/>
      <c r="E1954" s="1642"/>
      <c r="F1954" s="1653"/>
      <c r="G1954" s="1692"/>
      <c r="H1954" s="1653"/>
      <c r="I1954" s="1692"/>
      <c r="J1954" s="1653"/>
      <c r="K1954" s="1692"/>
      <c r="L1954" s="646" t="s">
        <v>3323</v>
      </c>
      <c r="M1954" s="646" t="s">
        <v>3323</v>
      </c>
      <c r="N1954" s="1652">
        <v>2</v>
      </c>
      <c r="O1954" s="1706" t="s">
        <v>6012</v>
      </c>
      <c r="P1954" s="1651" t="s">
        <v>7727</v>
      </c>
    </row>
    <row r="1955" spans="1:16" ht="15" x14ac:dyDescent="0.25">
      <c r="A1955" s="611">
        <v>4</v>
      </c>
      <c r="C1955" s="1640" t="s">
        <v>6013</v>
      </c>
      <c r="D1955" s="1641"/>
      <c r="E1955" s="1642"/>
      <c r="F1955" s="1653"/>
      <c r="G1955" s="1692"/>
      <c r="H1955" s="1653"/>
      <c r="I1955" s="1692"/>
      <c r="J1955" s="1652">
        <v>3</v>
      </c>
      <c r="K1955" s="1693" t="s">
        <v>6014</v>
      </c>
      <c r="L1955" s="646" t="s">
        <v>3377</v>
      </c>
      <c r="M1955" s="646" t="s">
        <v>3378</v>
      </c>
      <c r="N1955" s="1652"/>
      <c r="O1955" s="1693"/>
      <c r="P1955" s="1645" t="s">
        <v>7727</v>
      </c>
    </row>
    <row r="1956" spans="1:16" ht="15" x14ac:dyDescent="0.25">
      <c r="A1956" s="611">
        <v>4</v>
      </c>
      <c r="C1956" s="1640" t="s">
        <v>6015</v>
      </c>
      <c r="D1956" s="1641"/>
      <c r="E1956" s="1642"/>
      <c r="F1956" s="1653"/>
      <c r="G1956" s="1692"/>
      <c r="H1956" s="1653"/>
      <c r="I1956" s="1692"/>
      <c r="J1956" s="1652">
        <v>4</v>
      </c>
      <c r="K1956" s="1693" t="s">
        <v>6016</v>
      </c>
      <c r="L1956" s="646" t="s">
        <v>3377</v>
      </c>
      <c r="M1956" s="646" t="s">
        <v>3378</v>
      </c>
      <c r="N1956" s="1652"/>
      <c r="O1956" s="1693"/>
      <c r="P1956" s="1645" t="s">
        <v>7727</v>
      </c>
    </row>
    <row r="1957" spans="1:16" ht="15" x14ac:dyDescent="0.25">
      <c r="A1957" s="611">
        <v>4</v>
      </c>
      <c r="C1957" s="1640" t="s">
        <v>6017</v>
      </c>
      <c r="D1957" s="1641"/>
      <c r="E1957" s="1642"/>
      <c r="F1957" s="1653"/>
      <c r="G1957" s="1692"/>
      <c r="H1957" s="1653"/>
      <c r="I1957" s="1692"/>
      <c r="J1957" s="1652">
        <v>5</v>
      </c>
      <c r="K1957" s="1693" t="s">
        <v>6018</v>
      </c>
      <c r="L1957" s="646" t="s">
        <v>3377</v>
      </c>
      <c r="M1957" s="646" t="s">
        <v>3378</v>
      </c>
      <c r="N1957" s="1652"/>
      <c r="O1957" s="1693"/>
      <c r="P1957" s="1645" t="s">
        <v>7727</v>
      </c>
    </row>
    <row r="1958" spans="1:16" ht="15" x14ac:dyDescent="0.25">
      <c r="A1958" s="611">
        <v>5</v>
      </c>
      <c r="C1958" s="1640" t="s">
        <v>6019</v>
      </c>
      <c r="D1958" s="1641"/>
      <c r="E1958" s="1642"/>
      <c r="F1958" s="1653"/>
      <c r="G1958" s="1692"/>
      <c r="H1958" s="1653"/>
      <c r="I1958" s="1692"/>
      <c r="J1958" s="1652">
        <v>6</v>
      </c>
      <c r="K1958" s="1693" t="s">
        <v>6020</v>
      </c>
      <c r="L1958" s="646" t="s">
        <v>3377</v>
      </c>
      <c r="M1958" s="646" t="s">
        <v>3378</v>
      </c>
      <c r="N1958" s="1652"/>
      <c r="O1958" s="1693"/>
      <c r="P1958" s="1645" t="s">
        <v>7727</v>
      </c>
    </row>
    <row r="1959" spans="1:16" ht="15" x14ac:dyDescent="0.25">
      <c r="A1959" s="611">
        <v>5</v>
      </c>
      <c r="C1959" s="1640" t="s">
        <v>6021</v>
      </c>
      <c r="D1959" s="1641"/>
      <c r="E1959" s="1642"/>
      <c r="F1959" s="1653"/>
      <c r="G1959" s="1692"/>
      <c r="H1959" s="1653"/>
      <c r="I1959" s="1692"/>
      <c r="J1959" s="1652">
        <v>7</v>
      </c>
      <c r="K1959" s="1693" t="s">
        <v>6022</v>
      </c>
      <c r="L1959" s="646" t="s">
        <v>3323</v>
      </c>
      <c r="M1959" s="646" t="s">
        <v>3323</v>
      </c>
      <c r="N1959" s="1652"/>
      <c r="O1959" s="1693"/>
      <c r="P1959" s="1645" t="s">
        <v>7727</v>
      </c>
    </row>
    <row r="1960" spans="1:16" ht="15" x14ac:dyDescent="0.25">
      <c r="A1960" s="611">
        <v>5</v>
      </c>
      <c r="C1960" s="1640" t="s">
        <v>6023</v>
      </c>
      <c r="D1960" s="1641"/>
      <c r="E1960" s="1642"/>
      <c r="F1960" s="1653"/>
      <c r="G1960" s="1692"/>
      <c r="H1960" s="1653"/>
      <c r="I1960" s="1692"/>
      <c r="J1960" s="1652">
        <v>8</v>
      </c>
      <c r="K1960" s="1693" t="s">
        <v>6024</v>
      </c>
      <c r="L1960" s="646" t="s">
        <v>3323</v>
      </c>
      <c r="M1960" s="646" t="s">
        <v>3323</v>
      </c>
      <c r="N1960" s="1652"/>
      <c r="O1960" s="1693"/>
      <c r="P1960" s="1645" t="s">
        <v>7727</v>
      </c>
    </row>
    <row r="1961" spans="1:16" ht="15" x14ac:dyDescent="0.25">
      <c r="A1961" s="611">
        <v>5</v>
      </c>
      <c r="C1961" s="1640" t="s">
        <v>6025</v>
      </c>
      <c r="D1961" s="1641"/>
      <c r="E1961" s="1642"/>
      <c r="F1961" s="1653"/>
      <c r="G1961" s="1692"/>
      <c r="H1961" s="1653"/>
      <c r="I1961" s="1692"/>
      <c r="J1961" s="1652">
        <v>9</v>
      </c>
      <c r="K1961" s="1693" t="s">
        <v>6026</v>
      </c>
      <c r="L1961" s="646" t="s">
        <v>3323</v>
      </c>
      <c r="M1961" s="646" t="s">
        <v>3323</v>
      </c>
      <c r="N1961" s="1652"/>
      <c r="O1961" s="1693"/>
      <c r="P1961" s="1645" t="s">
        <v>7727</v>
      </c>
    </row>
    <row r="1962" spans="1:16" ht="15" x14ac:dyDescent="0.25">
      <c r="A1962" s="611">
        <v>4</v>
      </c>
      <c r="C1962" s="1640" t="s">
        <v>6027</v>
      </c>
      <c r="D1962" s="1641"/>
      <c r="E1962" s="1642"/>
      <c r="F1962" s="1653"/>
      <c r="G1962" s="1692"/>
      <c r="H1962" s="1653"/>
      <c r="I1962" s="1692"/>
      <c r="J1962" s="1652">
        <v>10</v>
      </c>
      <c r="K1962" s="1693" t="s">
        <v>6028</v>
      </c>
      <c r="L1962" s="646" t="s">
        <v>3323</v>
      </c>
      <c r="M1962" s="646" t="s">
        <v>3323</v>
      </c>
      <c r="N1962" s="1652"/>
      <c r="O1962" s="1693"/>
      <c r="P1962" s="1645" t="s">
        <v>7727</v>
      </c>
    </row>
    <row r="1963" spans="1:16" ht="15" x14ac:dyDescent="0.25">
      <c r="A1963" s="611">
        <v>5</v>
      </c>
      <c r="C1963" s="1640" t="s">
        <v>6029</v>
      </c>
      <c r="D1963" s="1641"/>
      <c r="E1963" s="1642"/>
      <c r="F1963" s="1653"/>
      <c r="G1963" s="1692"/>
      <c r="H1963" s="1653"/>
      <c r="I1963" s="1692"/>
      <c r="J1963" s="1652">
        <v>11</v>
      </c>
      <c r="K1963" s="1693" t="s">
        <v>6030</v>
      </c>
      <c r="L1963" s="646" t="s">
        <v>3323</v>
      </c>
      <c r="M1963" s="646" t="s">
        <v>3323</v>
      </c>
      <c r="N1963" s="1652"/>
      <c r="O1963" s="1693"/>
      <c r="P1963" s="1645" t="s">
        <v>7727</v>
      </c>
    </row>
    <row r="1964" spans="1:16" ht="15" x14ac:dyDescent="0.25">
      <c r="A1964" s="611">
        <v>5</v>
      </c>
      <c r="C1964" s="1640" t="s">
        <v>6031</v>
      </c>
      <c r="D1964" s="1641"/>
      <c r="E1964" s="1642"/>
      <c r="F1964" s="1653"/>
      <c r="G1964" s="1692"/>
      <c r="H1964" s="1653"/>
      <c r="I1964" s="1692"/>
      <c r="J1964" s="1652">
        <v>12</v>
      </c>
      <c r="K1964" s="1693" t="s">
        <v>6032</v>
      </c>
      <c r="L1964" s="646" t="s">
        <v>3323</v>
      </c>
      <c r="M1964" s="646" t="s">
        <v>3323</v>
      </c>
      <c r="N1964" s="1652"/>
      <c r="O1964" s="1693"/>
      <c r="P1964" s="1645" t="s">
        <v>7727</v>
      </c>
    </row>
    <row r="1965" spans="1:16" ht="15" x14ac:dyDescent="0.25">
      <c r="A1965" s="611">
        <v>4</v>
      </c>
      <c r="C1965" s="1640" t="s">
        <v>6033</v>
      </c>
      <c r="D1965" s="1641"/>
      <c r="E1965" s="1642"/>
      <c r="F1965" s="1653"/>
      <c r="G1965" s="1692"/>
      <c r="H1965" s="1653"/>
      <c r="I1965" s="1692"/>
      <c r="J1965" s="1652">
        <v>13</v>
      </c>
      <c r="K1965" s="1693" t="s">
        <v>6034</v>
      </c>
      <c r="L1965" s="646" t="s">
        <v>3323</v>
      </c>
      <c r="M1965" s="646" t="s">
        <v>3323</v>
      </c>
      <c r="N1965" s="1652"/>
      <c r="O1965" s="1693"/>
      <c r="P1965" s="1645" t="s">
        <v>7727</v>
      </c>
    </row>
    <row r="1966" spans="1:16" ht="15" x14ac:dyDescent="0.25">
      <c r="A1966" s="611">
        <v>4</v>
      </c>
      <c r="C1966" s="1640" t="s">
        <v>6035</v>
      </c>
      <c r="D1966" s="1641"/>
      <c r="E1966" s="1642"/>
      <c r="F1966" s="1653"/>
      <c r="G1966" s="1692"/>
      <c r="H1966" s="1653"/>
      <c r="I1966" s="1692"/>
      <c r="J1966" s="1652">
        <v>14</v>
      </c>
      <c r="K1966" s="1693" t="s">
        <v>6036</v>
      </c>
      <c r="L1966" s="646" t="s">
        <v>3323</v>
      </c>
      <c r="M1966" s="646" t="s">
        <v>3323</v>
      </c>
      <c r="N1966" s="1652"/>
      <c r="O1966" s="1693"/>
      <c r="P1966" s="1645" t="s">
        <v>7727</v>
      </c>
    </row>
    <row r="1967" spans="1:16" ht="15" x14ac:dyDescent="0.25">
      <c r="A1967" s="611">
        <v>5</v>
      </c>
      <c r="C1967" s="1640" t="s">
        <v>6037</v>
      </c>
      <c r="D1967" s="1641"/>
      <c r="E1967" s="1642"/>
      <c r="F1967" s="1653"/>
      <c r="G1967" s="1692"/>
      <c r="H1967" s="1653"/>
      <c r="I1967" s="1692"/>
      <c r="J1967" s="1652">
        <v>15</v>
      </c>
      <c r="K1967" s="1693" t="s">
        <v>6038</v>
      </c>
      <c r="L1967" s="646" t="s">
        <v>3323</v>
      </c>
      <c r="M1967" s="646" t="s">
        <v>3323</v>
      </c>
      <c r="N1967" s="1652"/>
      <c r="O1967" s="1693"/>
      <c r="P1967" s="1645" t="s">
        <v>7727</v>
      </c>
    </row>
    <row r="1968" spans="1:16" ht="15" x14ac:dyDescent="0.25">
      <c r="A1968" s="611">
        <v>5</v>
      </c>
      <c r="C1968" s="1640" t="s">
        <v>6039</v>
      </c>
      <c r="D1968" s="1641"/>
      <c r="E1968" s="1642"/>
      <c r="F1968" s="1653"/>
      <c r="G1968" s="1692"/>
      <c r="H1968" s="1653"/>
      <c r="I1968" s="1692"/>
      <c r="J1968" s="1652">
        <v>16</v>
      </c>
      <c r="K1968" s="1693" t="s">
        <v>1846</v>
      </c>
      <c r="L1968" s="646"/>
      <c r="M1968" s="646"/>
      <c r="N1968" s="1652"/>
      <c r="O1968" s="1693"/>
      <c r="P1968" s="1645"/>
    </row>
    <row r="1969" spans="1:16" ht="15" x14ac:dyDescent="0.25">
      <c r="A1969" s="611">
        <v>5</v>
      </c>
      <c r="C1969" s="1640" t="s">
        <v>6040</v>
      </c>
      <c r="D1969" s="1641"/>
      <c r="E1969" s="1642"/>
      <c r="F1969" s="1653"/>
      <c r="G1969" s="1692"/>
      <c r="H1969" s="1653"/>
      <c r="I1969" s="1692"/>
      <c r="J1969" s="1653"/>
      <c r="K1969" s="1692"/>
      <c r="L1969" s="642" t="s">
        <v>3377</v>
      </c>
      <c r="M1969" s="642" t="s">
        <v>3378</v>
      </c>
      <c r="N1969" s="1654">
        <v>1</v>
      </c>
      <c r="O1969" s="1691" t="s">
        <v>6041</v>
      </c>
      <c r="P1969" s="1643" t="s">
        <v>7727</v>
      </c>
    </row>
    <row r="1970" spans="1:16" ht="15" x14ac:dyDescent="0.25">
      <c r="A1970" s="611">
        <v>4</v>
      </c>
      <c r="C1970" s="1640" t="s">
        <v>6042</v>
      </c>
      <c r="D1970" s="1641"/>
      <c r="E1970" s="1642"/>
      <c r="F1970" s="1653"/>
      <c r="G1970" s="1692"/>
      <c r="H1970" s="1653"/>
      <c r="I1970" s="1692"/>
      <c r="J1970" s="1653"/>
      <c r="K1970" s="1692"/>
      <c r="L1970" s="646" t="s">
        <v>3323</v>
      </c>
      <c r="M1970" s="646" t="s">
        <v>3323</v>
      </c>
      <c r="N1970" s="1652">
        <v>2</v>
      </c>
      <c r="O1970" s="1693" t="s">
        <v>5976</v>
      </c>
      <c r="P1970" s="1645" t="s">
        <v>7727</v>
      </c>
    </row>
    <row r="1971" spans="1:16" ht="15" x14ac:dyDescent="0.25">
      <c r="A1971" s="611">
        <v>5</v>
      </c>
      <c r="C1971" s="1640" t="s">
        <v>6043</v>
      </c>
      <c r="D1971" s="1641"/>
      <c r="E1971" s="1642"/>
      <c r="F1971" s="1653"/>
      <c r="G1971" s="1692"/>
      <c r="H1971" s="1653"/>
      <c r="I1971" s="1692"/>
      <c r="J1971" s="1653"/>
      <c r="K1971" s="1692"/>
      <c r="L1971" s="646" t="s">
        <v>3651</v>
      </c>
      <c r="M1971" s="646" t="s">
        <v>3323</v>
      </c>
      <c r="N1971" s="1652">
        <v>3</v>
      </c>
      <c r="O1971" s="1693" t="s">
        <v>6044</v>
      </c>
      <c r="P1971" s="1645" t="s">
        <v>7727</v>
      </c>
    </row>
    <row r="1972" spans="1:16" ht="15" x14ac:dyDescent="0.25">
      <c r="A1972" s="611">
        <v>5</v>
      </c>
      <c r="C1972" s="1640" t="s">
        <v>6045</v>
      </c>
      <c r="D1972" s="1641"/>
      <c r="E1972" s="1642"/>
      <c r="F1972" s="1653"/>
      <c r="G1972" s="1692"/>
      <c r="H1972" s="1653"/>
      <c r="I1972" s="1692"/>
      <c r="J1972" s="1652">
        <v>17</v>
      </c>
      <c r="K1972" s="1693" t="s">
        <v>1837</v>
      </c>
      <c r="L1972" s="646"/>
      <c r="M1972" s="646"/>
      <c r="N1972" s="1652"/>
      <c r="O1972" s="1693"/>
      <c r="P1972" s="1645"/>
    </row>
    <row r="1973" spans="1:16" ht="15" x14ac:dyDescent="0.25">
      <c r="A1973" s="611">
        <v>3</v>
      </c>
      <c r="C1973" s="1640" t="s">
        <v>6046</v>
      </c>
      <c r="D1973" s="1641"/>
      <c r="E1973" s="1642"/>
      <c r="F1973" s="1653"/>
      <c r="G1973" s="1692"/>
      <c r="H1973" s="1653"/>
      <c r="I1973" s="1692"/>
      <c r="J1973" s="1653"/>
      <c r="K1973" s="1692"/>
      <c r="L1973" s="642" t="s">
        <v>3323</v>
      </c>
      <c r="M1973" s="642" t="s">
        <v>3323</v>
      </c>
      <c r="N1973" s="1654">
        <v>1</v>
      </c>
      <c r="O1973" s="1691" t="s">
        <v>6047</v>
      </c>
      <c r="P1973" s="1643" t="s">
        <v>7727</v>
      </c>
    </row>
    <row r="1974" spans="1:16" ht="15" x14ac:dyDescent="0.25">
      <c r="A1974" s="611">
        <v>4</v>
      </c>
      <c r="C1974" s="1640" t="s">
        <v>6048</v>
      </c>
      <c r="D1974" s="1641"/>
      <c r="E1974" s="1642"/>
      <c r="F1974" s="1653"/>
      <c r="G1974" s="1692"/>
      <c r="H1974" s="1653"/>
      <c r="I1974" s="1692"/>
      <c r="J1974" s="1652">
        <v>18</v>
      </c>
      <c r="K1974" s="1693" t="s">
        <v>6049</v>
      </c>
      <c r="L1974" s="646"/>
      <c r="M1974" s="646"/>
      <c r="N1974" s="1652"/>
      <c r="O1974" s="1693"/>
      <c r="P1974" s="1645"/>
    </row>
    <row r="1975" spans="1:16" ht="15" x14ac:dyDescent="0.25">
      <c r="A1975" s="611">
        <v>5</v>
      </c>
      <c r="C1975" s="1640" t="s">
        <v>6050</v>
      </c>
      <c r="D1975" s="1641"/>
      <c r="E1975" s="1642"/>
      <c r="F1975" s="1653"/>
      <c r="G1975" s="1692"/>
      <c r="H1975" s="1653"/>
      <c r="I1975" s="1692"/>
      <c r="J1975" s="1653"/>
      <c r="K1975" s="1692"/>
      <c r="L1975" s="642" t="s">
        <v>3323</v>
      </c>
      <c r="M1975" s="642" t="s">
        <v>3323</v>
      </c>
      <c r="N1975" s="1654">
        <v>1</v>
      </c>
      <c r="O1975" s="1691" t="s">
        <v>6051</v>
      </c>
      <c r="P1975" s="1643" t="s">
        <v>7727</v>
      </c>
    </row>
    <row r="1976" spans="1:16" ht="15" x14ac:dyDescent="0.25">
      <c r="A1976" s="611">
        <v>5</v>
      </c>
      <c r="C1976" s="1640" t="s">
        <v>6052</v>
      </c>
      <c r="D1976" s="1641"/>
      <c r="E1976" s="1642"/>
      <c r="F1976" s="1653"/>
      <c r="G1976" s="1692"/>
      <c r="H1976" s="1653"/>
      <c r="I1976" s="1692"/>
      <c r="J1976" s="1653"/>
      <c r="K1976" s="1692"/>
      <c r="L1976" s="646" t="s">
        <v>3323</v>
      </c>
      <c r="M1976" s="646" t="s">
        <v>3323</v>
      </c>
      <c r="N1976" s="1652">
        <v>2</v>
      </c>
      <c r="O1976" s="1693" t="s">
        <v>6053</v>
      </c>
      <c r="P1976" s="1645" t="s">
        <v>7727</v>
      </c>
    </row>
    <row r="1977" spans="1:16" ht="15" x14ac:dyDescent="0.25">
      <c r="A1977" s="611">
        <v>5</v>
      </c>
      <c r="C1977" s="1640" t="s">
        <v>6054</v>
      </c>
      <c r="D1977" s="1641"/>
      <c r="E1977" s="1642"/>
      <c r="F1977" s="1653"/>
      <c r="G1977" s="1692"/>
      <c r="H1977" s="1653"/>
      <c r="I1977" s="1692"/>
      <c r="J1977" s="1652">
        <v>19</v>
      </c>
      <c r="K1977" s="1693" t="s">
        <v>6055</v>
      </c>
      <c r="L1977" s="646" t="s">
        <v>3323</v>
      </c>
      <c r="M1977" s="646" t="s">
        <v>3323</v>
      </c>
      <c r="N1977" s="1652"/>
      <c r="O1977" s="1693"/>
      <c r="P1977" s="1645" t="s">
        <v>7727</v>
      </c>
    </row>
    <row r="1978" spans="1:16" ht="15" x14ac:dyDescent="0.25">
      <c r="A1978" s="611">
        <v>4</v>
      </c>
      <c r="C1978" s="1640" t="s">
        <v>6056</v>
      </c>
      <c r="D1978" s="1641"/>
      <c r="E1978" s="1642"/>
      <c r="F1978" s="1653"/>
      <c r="G1978" s="1692"/>
      <c r="H1978" s="1653"/>
      <c r="I1978" s="1692"/>
      <c r="J1978" s="1652">
        <v>20</v>
      </c>
      <c r="K1978" s="1693" t="s">
        <v>6057</v>
      </c>
      <c r="L1978" s="646" t="s">
        <v>3323</v>
      </c>
      <c r="M1978" s="646" t="s">
        <v>3323</v>
      </c>
      <c r="N1978" s="1652"/>
      <c r="O1978" s="1693"/>
      <c r="P1978" s="1645" t="s">
        <v>7727</v>
      </c>
    </row>
    <row r="1979" spans="1:16" ht="15" x14ac:dyDescent="0.25">
      <c r="A1979" s="611">
        <v>5</v>
      </c>
      <c r="C1979" s="1640" t="s">
        <v>6058</v>
      </c>
      <c r="D1979" s="1641"/>
      <c r="E1979" s="1642"/>
      <c r="F1979" s="1653"/>
      <c r="G1979" s="1692"/>
      <c r="H1979" s="1653"/>
      <c r="I1979" s="1692"/>
      <c r="J1979" s="1652">
        <v>21</v>
      </c>
      <c r="K1979" s="1693" t="s">
        <v>6059</v>
      </c>
      <c r="L1979" s="646" t="s">
        <v>3323</v>
      </c>
      <c r="M1979" s="646" t="s">
        <v>3323</v>
      </c>
      <c r="N1979" s="1652"/>
      <c r="O1979" s="1693"/>
      <c r="P1979" s="1645" t="s">
        <v>7727</v>
      </c>
    </row>
    <row r="1980" spans="1:16" ht="15" x14ac:dyDescent="0.25">
      <c r="A1980" s="611">
        <v>5</v>
      </c>
      <c r="C1980" s="1640" t="s">
        <v>6060</v>
      </c>
      <c r="D1980" s="1641"/>
      <c r="E1980" s="1642"/>
      <c r="F1980" s="1653"/>
      <c r="G1980" s="1692"/>
      <c r="H1980" s="1653"/>
      <c r="I1980" s="1692"/>
      <c r="J1980" s="1652">
        <v>22</v>
      </c>
      <c r="K1980" s="1693" t="s">
        <v>6061</v>
      </c>
      <c r="L1980" s="646"/>
      <c r="M1980" s="646"/>
      <c r="N1980" s="1652"/>
      <c r="O1980" s="1693"/>
      <c r="P1980" s="1645"/>
    </row>
    <row r="1981" spans="1:16" ht="15" x14ac:dyDescent="0.25">
      <c r="A1981" s="611">
        <v>4</v>
      </c>
      <c r="C1981" s="1640" t="s">
        <v>6062</v>
      </c>
      <c r="D1981" s="1641"/>
      <c r="E1981" s="1642"/>
      <c r="F1981" s="1653"/>
      <c r="G1981" s="1692"/>
      <c r="H1981" s="1653"/>
      <c r="I1981" s="1692"/>
      <c r="J1981" s="1653"/>
      <c r="K1981" s="1692"/>
      <c r="L1981" s="642" t="s">
        <v>3323</v>
      </c>
      <c r="M1981" s="642" t="s">
        <v>3323</v>
      </c>
      <c r="N1981" s="1654">
        <v>1</v>
      </c>
      <c r="O1981" s="1691" t="s">
        <v>6063</v>
      </c>
      <c r="P1981" s="1643" t="s">
        <v>7727</v>
      </c>
    </row>
    <row r="1982" spans="1:16" ht="15" x14ac:dyDescent="0.25">
      <c r="A1982" s="611">
        <v>4</v>
      </c>
      <c r="C1982" s="1640" t="s">
        <v>6064</v>
      </c>
      <c r="D1982" s="1641"/>
      <c r="E1982" s="1642"/>
      <c r="F1982" s="1653"/>
      <c r="G1982" s="1692"/>
      <c r="H1982" s="1653"/>
      <c r="I1982" s="1692"/>
      <c r="J1982" s="1653"/>
      <c r="K1982" s="1692"/>
      <c r="L1982" s="646" t="s">
        <v>3323</v>
      </c>
      <c r="M1982" s="646" t="s">
        <v>3323</v>
      </c>
      <c r="N1982" s="1652">
        <v>2</v>
      </c>
      <c r="O1982" s="1693" t="s">
        <v>6065</v>
      </c>
      <c r="P1982" s="1645" t="s">
        <v>7727</v>
      </c>
    </row>
    <row r="1983" spans="1:16" ht="15" x14ac:dyDescent="0.25">
      <c r="A1983" s="611">
        <v>4</v>
      </c>
      <c r="C1983" s="1640" t="s">
        <v>6066</v>
      </c>
      <c r="D1983" s="1641"/>
      <c r="E1983" s="1642"/>
      <c r="F1983" s="1653"/>
      <c r="G1983" s="1692"/>
      <c r="H1983" s="1653"/>
      <c r="I1983" s="1692"/>
      <c r="J1983" s="1653"/>
      <c r="K1983" s="1692"/>
      <c r="L1983" s="646" t="s">
        <v>3323</v>
      </c>
      <c r="M1983" s="646" t="s">
        <v>3323</v>
      </c>
      <c r="N1983" s="1652">
        <v>3</v>
      </c>
      <c r="O1983" s="1693" t="s">
        <v>6067</v>
      </c>
      <c r="P1983" s="1645" t="s">
        <v>7727</v>
      </c>
    </row>
    <row r="1984" spans="1:16" ht="15" x14ac:dyDescent="0.25">
      <c r="A1984" s="611">
        <v>4</v>
      </c>
      <c r="C1984" s="1640" t="s">
        <v>6068</v>
      </c>
      <c r="D1984" s="1641"/>
      <c r="E1984" s="1642"/>
      <c r="F1984" s="1653"/>
      <c r="G1984" s="1692"/>
      <c r="H1984" s="1653"/>
      <c r="I1984" s="1692"/>
      <c r="J1984" s="1653"/>
      <c r="K1984" s="1692"/>
      <c r="L1984" s="646" t="s">
        <v>3323</v>
      </c>
      <c r="M1984" s="646" t="s">
        <v>3323</v>
      </c>
      <c r="N1984" s="1652">
        <v>4</v>
      </c>
      <c r="O1984" s="1693" t="s">
        <v>3748</v>
      </c>
      <c r="P1984" s="1645" t="s">
        <v>7727</v>
      </c>
    </row>
    <row r="1985" spans="1:16" ht="15" x14ac:dyDescent="0.25">
      <c r="A1985" s="611">
        <v>4</v>
      </c>
      <c r="C1985" s="1640" t="s">
        <v>6069</v>
      </c>
      <c r="D1985" s="1641"/>
      <c r="E1985" s="1642"/>
      <c r="F1985" s="1653"/>
      <c r="G1985" s="1692"/>
      <c r="H1985" s="1653"/>
      <c r="I1985" s="1692"/>
      <c r="J1985" s="1653"/>
      <c r="K1985" s="1692"/>
      <c r="L1985" s="646" t="s">
        <v>3323</v>
      </c>
      <c r="M1985" s="646" t="s">
        <v>3323</v>
      </c>
      <c r="N1985" s="1652">
        <v>5</v>
      </c>
      <c r="O1985" s="1693" t="s">
        <v>6070</v>
      </c>
      <c r="P1985" s="1645" t="s">
        <v>7727</v>
      </c>
    </row>
    <row r="1986" spans="1:16" ht="15" x14ac:dyDescent="0.25">
      <c r="A1986" s="611">
        <v>4</v>
      </c>
      <c r="C1986" s="1640" t="s">
        <v>6071</v>
      </c>
      <c r="D1986" s="1641"/>
      <c r="E1986" s="1642"/>
      <c r="F1986" s="1653"/>
      <c r="G1986" s="1692"/>
      <c r="H1986" s="1653"/>
      <c r="I1986" s="1692"/>
      <c r="J1986" s="1653"/>
      <c r="K1986" s="1692"/>
      <c r="L1986" s="646" t="s">
        <v>3323</v>
      </c>
      <c r="M1986" s="646" t="s">
        <v>3323</v>
      </c>
      <c r="N1986" s="1652">
        <v>6</v>
      </c>
      <c r="O1986" s="1693" t="s">
        <v>6072</v>
      </c>
      <c r="P1986" s="1645" t="s">
        <v>7727</v>
      </c>
    </row>
    <row r="1987" spans="1:16" ht="15" x14ac:dyDescent="0.25">
      <c r="A1987" s="611">
        <v>4</v>
      </c>
      <c r="C1987" s="1640" t="s">
        <v>6073</v>
      </c>
      <c r="D1987" s="1641"/>
      <c r="E1987" s="1642"/>
      <c r="F1987" s="1653"/>
      <c r="G1987" s="1692"/>
      <c r="H1987" s="1653"/>
      <c r="I1987" s="1692"/>
      <c r="J1987" s="1653"/>
      <c r="K1987" s="1692"/>
      <c r="L1987" s="646" t="s">
        <v>3323</v>
      </c>
      <c r="M1987" s="646" t="s">
        <v>3323</v>
      </c>
      <c r="N1987" s="1652">
        <v>7</v>
      </c>
      <c r="O1987" s="1693" t="s">
        <v>6074</v>
      </c>
      <c r="P1987" s="1645" t="s">
        <v>7727</v>
      </c>
    </row>
    <row r="1988" spans="1:16" ht="15" x14ac:dyDescent="0.25">
      <c r="A1988" s="611">
        <v>4</v>
      </c>
      <c r="C1988" s="1640" t="s">
        <v>6075</v>
      </c>
      <c r="D1988" s="1641"/>
      <c r="E1988" s="1642"/>
      <c r="F1988" s="1653"/>
      <c r="G1988" s="1692"/>
      <c r="H1988" s="1653"/>
      <c r="I1988" s="1692"/>
      <c r="J1988" s="1653"/>
      <c r="K1988" s="1692"/>
      <c r="L1988" s="646" t="s">
        <v>3323</v>
      </c>
      <c r="M1988" s="646" t="s">
        <v>3323</v>
      </c>
      <c r="N1988" s="1652">
        <v>8</v>
      </c>
      <c r="O1988" s="1693" t="s">
        <v>3727</v>
      </c>
      <c r="P1988" s="1645" t="s">
        <v>7727</v>
      </c>
    </row>
    <row r="1989" spans="1:16" ht="15" x14ac:dyDescent="0.25">
      <c r="A1989" s="611">
        <v>4</v>
      </c>
      <c r="C1989" s="1640" t="s">
        <v>6076</v>
      </c>
      <c r="D1989" s="1641"/>
      <c r="E1989" s="1642"/>
      <c r="F1989" s="1653"/>
      <c r="G1989" s="1692"/>
      <c r="H1989" s="1653"/>
      <c r="I1989" s="1692"/>
      <c r="J1989" s="1653"/>
      <c r="K1989" s="1692"/>
      <c r="L1989" s="646" t="s">
        <v>3323</v>
      </c>
      <c r="M1989" s="646" t="s">
        <v>3323</v>
      </c>
      <c r="N1989" s="1652">
        <v>9</v>
      </c>
      <c r="O1989" s="1693" t="s">
        <v>6077</v>
      </c>
      <c r="P1989" s="1645" t="s">
        <v>7727</v>
      </c>
    </row>
    <row r="1990" spans="1:16" ht="15" x14ac:dyDescent="0.25">
      <c r="A1990" s="611">
        <v>4</v>
      </c>
      <c r="C1990" s="1640" t="s">
        <v>6078</v>
      </c>
      <c r="D1990" s="1641"/>
      <c r="E1990" s="1642"/>
      <c r="F1990" s="1653"/>
      <c r="G1990" s="1692"/>
      <c r="H1990" s="1653"/>
      <c r="I1990" s="1692"/>
      <c r="J1990" s="1653"/>
      <c r="K1990" s="1692"/>
      <c r="L1990" s="646" t="s">
        <v>3323</v>
      </c>
      <c r="M1990" s="646" t="s">
        <v>3323</v>
      </c>
      <c r="N1990" s="1652">
        <v>10</v>
      </c>
      <c r="O1990" s="1693" t="s">
        <v>6079</v>
      </c>
      <c r="P1990" s="1645" t="s">
        <v>7727</v>
      </c>
    </row>
    <row r="1991" spans="1:16" ht="15" x14ac:dyDescent="0.25">
      <c r="A1991" s="611">
        <v>4</v>
      </c>
      <c r="C1991" s="1640" t="s">
        <v>6080</v>
      </c>
      <c r="D1991" s="1641"/>
      <c r="E1991" s="1642"/>
      <c r="F1991" s="1653"/>
      <c r="G1991" s="1692"/>
      <c r="H1991" s="1653"/>
      <c r="I1991" s="1692"/>
      <c r="J1991" s="1653"/>
      <c r="K1991" s="1692"/>
      <c r="L1991" s="646" t="s">
        <v>3323</v>
      </c>
      <c r="M1991" s="646" t="s">
        <v>3323</v>
      </c>
      <c r="N1991" s="1652">
        <v>11</v>
      </c>
      <c r="O1991" s="1693" t="s">
        <v>6081</v>
      </c>
      <c r="P1991" s="1645" t="s">
        <v>7727</v>
      </c>
    </row>
    <row r="1992" spans="1:16" ht="15" x14ac:dyDescent="0.25">
      <c r="A1992" s="611">
        <v>4</v>
      </c>
      <c r="C1992" s="1640" t="s">
        <v>6082</v>
      </c>
      <c r="D1992" s="1641"/>
      <c r="E1992" s="1642"/>
      <c r="F1992" s="1653"/>
      <c r="G1992" s="1692"/>
      <c r="H1992" s="1653"/>
      <c r="I1992" s="1692"/>
      <c r="J1992" s="1653"/>
      <c r="K1992" s="1692"/>
      <c r="L1992" s="646" t="s">
        <v>3323</v>
      </c>
      <c r="M1992" s="646" t="s">
        <v>3323</v>
      </c>
      <c r="N1992" s="1652">
        <v>12</v>
      </c>
      <c r="O1992" s="1693" t="s">
        <v>6083</v>
      </c>
      <c r="P1992" s="1645" t="s">
        <v>7727</v>
      </c>
    </row>
    <row r="1993" spans="1:16" ht="15" x14ac:dyDescent="0.25">
      <c r="A1993" s="611">
        <v>4</v>
      </c>
      <c r="C1993" s="1640" t="s">
        <v>6084</v>
      </c>
      <c r="D1993" s="1641"/>
      <c r="E1993" s="1642"/>
      <c r="F1993" s="1653"/>
      <c r="G1993" s="1692"/>
      <c r="H1993" s="1653"/>
      <c r="I1993" s="1692"/>
      <c r="J1993" s="1653"/>
      <c r="K1993" s="1692"/>
      <c r="L1993" s="646" t="s">
        <v>3323</v>
      </c>
      <c r="M1993" s="646" t="s">
        <v>3323</v>
      </c>
      <c r="N1993" s="1652">
        <v>13</v>
      </c>
      <c r="O1993" s="1693" t="s">
        <v>6085</v>
      </c>
      <c r="P1993" s="1645" t="s">
        <v>7727</v>
      </c>
    </row>
    <row r="1994" spans="1:16" ht="15" x14ac:dyDescent="0.25">
      <c r="A1994" s="611">
        <v>4</v>
      </c>
      <c r="C1994" s="1640" t="s">
        <v>6086</v>
      </c>
      <c r="D1994" s="1641"/>
      <c r="E1994" s="1642"/>
      <c r="F1994" s="1653"/>
      <c r="G1994" s="1692"/>
      <c r="H1994" s="1653"/>
      <c r="I1994" s="1692"/>
      <c r="J1994" s="1652">
        <v>23</v>
      </c>
      <c r="K1994" s="1693" t="s">
        <v>6087</v>
      </c>
      <c r="L1994" s="646" t="s">
        <v>6088</v>
      </c>
      <c r="M1994" s="646" t="s">
        <v>6088</v>
      </c>
      <c r="N1994" s="1652"/>
      <c r="O1994" s="1693"/>
      <c r="P1994" s="1645" t="s">
        <v>7727</v>
      </c>
    </row>
    <row r="1995" spans="1:16" ht="15" x14ac:dyDescent="0.25">
      <c r="A1995" s="611">
        <v>5</v>
      </c>
      <c r="C1995" s="1640" t="s">
        <v>6089</v>
      </c>
      <c r="D1995" s="1641"/>
      <c r="E1995" s="1642"/>
      <c r="F1995" s="1653"/>
      <c r="G1995" s="1692"/>
      <c r="H1995" s="1652">
        <v>3</v>
      </c>
      <c r="I1995" s="1693" t="s">
        <v>2551</v>
      </c>
      <c r="J1995" s="1652"/>
      <c r="K1995" s="1693"/>
      <c r="L1995" s="646"/>
      <c r="M1995" s="646"/>
      <c r="N1995" s="1652"/>
      <c r="O1995" s="1693"/>
      <c r="P1995" s="1645"/>
    </row>
    <row r="1996" spans="1:16" ht="15" x14ac:dyDescent="0.25">
      <c r="A1996" s="611">
        <v>5</v>
      </c>
      <c r="C1996" s="1640" t="s">
        <v>6090</v>
      </c>
      <c r="D1996" s="1641"/>
      <c r="E1996" s="1642"/>
      <c r="F1996" s="1653"/>
      <c r="G1996" s="1692"/>
      <c r="H1996" s="1653"/>
      <c r="I1996" s="1692"/>
      <c r="J1996" s="1654">
        <v>1</v>
      </c>
      <c r="K1996" s="1691" t="s">
        <v>6091</v>
      </c>
      <c r="L1996" s="642" t="s">
        <v>3377</v>
      </c>
      <c r="M1996" s="642" t="s">
        <v>3323</v>
      </c>
      <c r="N1996" s="1654"/>
      <c r="O1996" s="1691"/>
      <c r="P1996" s="1643" t="s">
        <v>7727</v>
      </c>
    </row>
    <row r="1997" spans="1:16" ht="15" x14ac:dyDescent="0.25">
      <c r="A1997" s="611">
        <v>5</v>
      </c>
      <c r="C1997" s="1640" t="s">
        <v>6092</v>
      </c>
      <c r="D1997" s="1641"/>
      <c r="E1997" s="1642"/>
      <c r="F1997" s="1653"/>
      <c r="G1997" s="1692"/>
      <c r="H1997" s="1653"/>
      <c r="I1997" s="1692"/>
      <c r="J1997" s="1652">
        <v>2</v>
      </c>
      <c r="K1997" s="1693" t="s">
        <v>6093</v>
      </c>
      <c r="L1997" s="646" t="s">
        <v>3377</v>
      </c>
      <c r="M1997" s="646" t="s">
        <v>3323</v>
      </c>
      <c r="N1997" s="1652"/>
      <c r="O1997" s="1693"/>
      <c r="P1997" s="1645" t="s">
        <v>7727</v>
      </c>
    </row>
    <row r="1998" spans="1:16" ht="15" x14ac:dyDescent="0.25">
      <c r="A1998" s="611">
        <v>4</v>
      </c>
      <c r="C1998" s="1640" t="s">
        <v>6094</v>
      </c>
      <c r="D1998" s="1641"/>
      <c r="E1998" s="1642"/>
      <c r="F1998" s="1653"/>
      <c r="G1998" s="1692"/>
      <c r="H1998" s="1653"/>
      <c r="I1998" s="1692"/>
      <c r="J1998" s="1652">
        <v>3</v>
      </c>
      <c r="K1998" s="1693" t="s">
        <v>6095</v>
      </c>
      <c r="L1998" s="646" t="s">
        <v>3377</v>
      </c>
      <c r="M1998" s="646" t="s">
        <v>3323</v>
      </c>
      <c r="N1998" s="1652"/>
      <c r="O1998" s="1693"/>
      <c r="P1998" s="1645" t="s">
        <v>7727</v>
      </c>
    </row>
    <row r="1999" spans="1:16" ht="15" x14ac:dyDescent="0.25">
      <c r="A1999" s="611">
        <v>5</v>
      </c>
      <c r="C1999" s="1640" t="s">
        <v>6096</v>
      </c>
      <c r="D1999" s="1641"/>
      <c r="E1999" s="1642"/>
      <c r="F1999" s="1653"/>
      <c r="G1999" s="1692"/>
      <c r="H1999" s="1653"/>
      <c r="I1999" s="1692"/>
      <c r="J1999" s="1652">
        <v>4</v>
      </c>
      <c r="K1999" s="1693" t="s">
        <v>6097</v>
      </c>
      <c r="L1999" s="646" t="s">
        <v>3377</v>
      </c>
      <c r="M1999" s="646" t="s">
        <v>3323</v>
      </c>
      <c r="N1999" s="1652"/>
      <c r="O1999" s="1693"/>
      <c r="P1999" s="1645" t="s">
        <v>7727</v>
      </c>
    </row>
    <row r="2000" spans="1:16" ht="15" x14ac:dyDescent="0.25">
      <c r="A2000" s="611">
        <v>4</v>
      </c>
      <c r="C2000" s="1640" t="s">
        <v>6098</v>
      </c>
      <c r="D2000" s="1641"/>
      <c r="E2000" s="1642"/>
      <c r="F2000" s="1653"/>
      <c r="G2000" s="1692"/>
      <c r="H2000" s="1653"/>
      <c r="I2000" s="1692"/>
      <c r="J2000" s="1652">
        <v>5</v>
      </c>
      <c r="K2000" s="1693" t="s">
        <v>6099</v>
      </c>
      <c r="L2000" s="646" t="s">
        <v>3323</v>
      </c>
      <c r="M2000" s="646" t="s">
        <v>3323</v>
      </c>
      <c r="N2000" s="1652"/>
      <c r="O2000" s="1693"/>
      <c r="P2000" s="1645" t="s">
        <v>7727</v>
      </c>
    </row>
    <row r="2001" spans="1:16" ht="15" x14ac:dyDescent="0.25">
      <c r="A2001" s="611">
        <v>5</v>
      </c>
      <c r="C2001" s="1640" t="s">
        <v>6100</v>
      </c>
      <c r="D2001" s="1641"/>
      <c r="E2001" s="1642"/>
      <c r="F2001" s="1653"/>
      <c r="G2001" s="1692"/>
      <c r="H2001" s="1653"/>
      <c r="I2001" s="1692"/>
      <c r="J2001" s="1652">
        <v>6</v>
      </c>
      <c r="K2001" s="1693" t="s">
        <v>6101</v>
      </c>
      <c r="L2001" s="646" t="s">
        <v>3323</v>
      </c>
      <c r="M2001" s="646" t="s">
        <v>3323</v>
      </c>
      <c r="N2001" s="1652"/>
      <c r="O2001" s="1693"/>
      <c r="P2001" s="1645" t="s">
        <v>7727</v>
      </c>
    </row>
    <row r="2002" spans="1:16" ht="15" x14ac:dyDescent="0.25">
      <c r="A2002" s="611">
        <v>5</v>
      </c>
      <c r="C2002" s="1640" t="s">
        <v>6102</v>
      </c>
      <c r="D2002" s="1641"/>
      <c r="E2002" s="1644"/>
      <c r="F2002" s="1652">
        <v>13</v>
      </c>
      <c r="G2002" s="1693" t="s">
        <v>2553</v>
      </c>
      <c r="H2002" s="1652"/>
      <c r="I2002" s="1693"/>
      <c r="J2002" s="1652"/>
      <c r="K2002" s="1693"/>
      <c r="L2002" s="646"/>
      <c r="M2002" s="646"/>
      <c r="N2002" s="1652"/>
      <c r="O2002" s="1693"/>
      <c r="P2002" s="1645"/>
    </row>
    <row r="2003" spans="1:16" ht="15" x14ac:dyDescent="0.25">
      <c r="A2003" s="611">
        <v>4</v>
      </c>
      <c r="C2003" s="1640" t="s">
        <v>6103</v>
      </c>
      <c r="D2003" s="1641"/>
      <c r="E2003" s="1642"/>
      <c r="F2003" s="1653"/>
      <c r="G2003" s="1692"/>
      <c r="H2003" s="1654">
        <v>1</v>
      </c>
      <c r="I2003" s="1691" t="s">
        <v>2554</v>
      </c>
      <c r="J2003" s="1654"/>
      <c r="K2003" s="1691"/>
      <c r="L2003" s="642"/>
      <c r="M2003" s="642"/>
      <c r="N2003" s="1654"/>
      <c r="O2003" s="1691"/>
      <c r="P2003" s="1643"/>
    </row>
    <row r="2004" spans="1:16" ht="15" x14ac:dyDescent="0.25">
      <c r="A2004" s="611">
        <v>4</v>
      </c>
      <c r="C2004" s="1640" t="s">
        <v>6104</v>
      </c>
      <c r="D2004" s="1641"/>
      <c r="E2004" s="1642"/>
      <c r="F2004" s="1653"/>
      <c r="G2004" s="1692"/>
      <c r="H2004" s="1653"/>
      <c r="I2004" s="1692"/>
      <c r="J2004" s="1654">
        <v>1</v>
      </c>
      <c r="K2004" s="1691" t="s">
        <v>6105</v>
      </c>
      <c r="L2004" s="642"/>
      <c r="M2004" s="642"/>
      <c r="N2004" s="1654"/>
      <c r="O2004" s="1691"/>
      <c r="P2004" s="1643"/>
    </row>
    <row r="2005" spans="1:16" ht="15" x14ac:dyDescent="0.25">
      <c r="A2005" s="611">
        <v>4</v>
      </c>
      <c r="C2005" s="1640" t="s">
        <v>779</v>
      </c>
      <c r="D2005" s="1641"/>
      <c r="E2005" s="1642"/>
      <c r="F2005" s="1653"/>
      <c r="G2005" s="1692"/>
      <c r="H2005" s="1653"/>
      <c r="I2005" s="1692"/>
      <c r="J2005" s="1653"/>
      <c r="K2005" s="1692"/>
      <c r="L2005" s="642" t="s">
        <v>3482</v>
      </c>
      <c r="M2005" s="642" t="s">
        <v>3323</v>
      </c>
      <c r="N2005" s="1654">
        <v>1</v>
      </c>
      <c r="O2005" s="1691" t="s">
        <v>6106</v>
      </c>
      <c r="P2005" s="1643" t="s">
        <v>7730</v>
      </c>
    </row>
    <row r="2006" spans="1:16" ht="15" x14ac:dyDescent="0.25">
      <c r="A2006" s="611">
        <v>4</v>
      </c>
      <c r="C2006" s="1640" t="s">
        <v>6107</v>
      </c>
      <c r="D2006" s="1641"/>
      <c r="E2006" s="1642"/>
      <c r="F2006" s="1653"/>
      <c r="G2006" s="1692"/>
      <c r="H2006" s="1653"/>
      <c r="I2006" s="1692"/>
      <c r="J2006" s="1653"/>
      <c r="K2006" s="1692"/>
      <c r="L2006" s="646" t="s">
        <v>3482</v>
      </c>
      <c r="M2006" s="646" t="s">
        <v>3323</v>
      </c>
      <c r="N2006" s="1652">
        <v>2</v>
      </c>
      <c r="O2006" s="1693" t="s">
        <v>6108</v>
      </c>
      <c r="P2006" s="1645" t="s">
        <v>7730</v>
      </c>
    </row>
    <row r="2007" spans="1:16" ht="15" x14ac:dyDescent="0.25">
      <c r="A2007" s="611">
        <v>5</v>
      </c>
      <c r="C2007" s="1640" t="s">
        <v>6109</v>
      </c>
      <c r="D2007" s="1641"/>
      <c r="E2007" s="1642"/>
      <c r="F2007" s="1653"/>
      <c r="G2007" s="1692"/>
      <c r="H2007" s="1653"/>
      <c r="I2007" s="1692"/>
      <c r="J2007" s="1653"/>
      <c r="K2007" s="1692"/>
      <c r="L2007" s="646" t="s">
        <v>3482</v>
      </c>
      <c r="M2007" s="646" t="s">
        <v>3323</v>
      </c>
      <c r="N2007" s="1652">
        <v>3</v>
      </c>
      <c r="O2007" s="1693" t="s">
        <v>6110</v>
      </c>
      <c r="P2007" s="1645" t="s">
        <v>7730</v>
      </c>
    </row>
    <row r="2008" spans="1:16" ht="15" x14ac:dyDescent="0.25">
      <c r="A2008" s="611">
        <v>5</v>
      </c>
      <c r="C2008" s="1640" t="s">
        <v>6111</v>
      </c>
      <c r="D2008" s="1641"/>
      <c r="E2008" s="1642"/>
      <c r="F2008" s="1653"/>
      <c r="G2008" s="1692"/>
      <c r="H2008" s="1653"/>
      <c r="I2008" s="1692"/>
      <c r="J2008" s="1653"/>
      <c r="K2008" s="1692"/>
      <c r="L2008" s="646" t="s">
        <v>3482</v>
      </c>
      <c r="M2008" s="646" t="s">
        <v>3323</v>
      </c>
      <c r="N2008" s="1652">
        <v>4</v>
      </c>
      <c r="O2008" s="1693" t="s">
        <v>6112</v>
      </c>
      <c r="P2008" s="1645" t="s">
        <v>7730</v>
      </c>
    </row>
    <row r="2009" spans="1:16" ht="15" x14ac:dyDescent="0.25">
      <c r="A2009" s="611">
        <v>5</v>
      </c>
      <c r="C2009" s="1640" t="s">
        <v>6113</v>
      </c>
      <c r="D2009" s="1641"/>
      <c r="E2009" s="1642"/>
      <c r="F2009" s="1653"/>
      <c r="G2009" s="1692"/>
      <c r="H2009" s="1653"/>
      <c r="I2009" s="1692"/>
      <c r="J2009" s="1653"/>
      <c r="K2009" s="1692"/>
      <c r="L2009" s="646" t="s">
        <v>3482</v>
      </c>
      <c r="M2009" s="646" t="s">
        <v>3323</v>
      </c>
      <c r="N2009" s="1652">
        <v>5</v>
      </c>
      <c r="O2009" s="1693" t="s">
        <v>6114</v>
      </c>
      <c r="P2009" s="1645" t="s">
        <v>7730</v>
      </c>
    </row>
    <row r="2010" spans="1:16" ht="15" x14ac:dyDescent="0.25">
      <c r="A2010" s="611">
        <v>5</v>
      </c>
      <c r="C2010" s="1640" t="s">
        <v>6115</v>
      </c>
      <c r="D2010" s="1641"/>
      <c r="E2010" s="1642"/>
      <c r="F2010" s="1653"/>
      <c r="G2010" s="1692"/>
      <c r="H2010" s="1653"/>
      <c r="I2010" s="1692"/>
      <c r="J2010" s="1653"/>
      <c r="K2010" s="1692"/>
      <c r="L2010" s="646" t="s">
        <v>3482</v>
      </c>
      <c r="M2010" s="646" t="s">
        <v>3323</v>
      </c>
      <c r="N2010" s="1652">
        <v>6</v>
      </c>
      <c r="O2010" s="1693" t="s">
        <v>6116</v>
      </c>
      <c r="P2010" s="1645" t="s">
        <v>7730</v>
      </c>
    </row>
    <row r="2011" spans="1:16" ht="15" x14ac:dyDescent="0.25">
      <c r="A2011" s="611">
        <v>5</v>
      </c>
      <c r="C2011" s="1640" t="s">
        <v>6117</v>
      </c>
      <c r="D2011" s="1641"/>
      <c r="E2011" s="1642"/>
      <c r="F2011" s="1653"/>
      <c r="G2011" s="1692"/>
      <c r="H2011" s="1653"/>
      <c r="I2011" s="1692"/>
      <c r="J2011" s="1653"/>
      <c r="K2011" s="1692"/>
      <c r="L2011" s="646" t="s">
        <v>3482</v>
      </c>
      <c r="M2011" s="646" t="s">
        <v>3378</v>
      </c>
      <c r="N2011" s="1652">
        <v>7</v>
      </c>
      <c r="O2011" s="1693" t="s">
        <v>6118</v>
      </c>
      <c r="P2011" s="1645" t="s">
        <v>7730</v>
      </c>
    </row>
    <row r="2012" spans="1:16" ht="15" x14ac:dyDescent="0.25">
      <c r="A2012" s="611">
        <v>5</v>
      </c>
      <c r="C2012" s="1640" t="s">
        <v>6119</v>
      </c>
      <c r="D2012" s="1641"/>
      <c r="E2012" s="1642"/>
      <c r="F2012" s="1653"/>
      <c r="G2012" s="1692"/>
      <c r="H2012" s="1653"/>
      <c r="I2012" s="1692"/>
      <c r="J2012" s="1653"/>
      <c r="K2012" s="1692"/>
      <c r="L2012" s="646" t="s">
        <v>3482</v>
      </c>
      <c r="M2012" s="646" t="s">
        <v>3323</v>
      </c>
      <c r="N2012" s="1652">
        <v>8</v>
      </c>
      <c r="O2012" s="1693" t="s">
        <v>6120</v>
      </c>
      <c r="P2012" s="1645" t="s">
        <v>7730</v>
      </c>
    </row>
    <row r="2013" spans="1:16" ht="15" x14ac:dyDescent="0.25">
      <c r="A2013" s="611">
        <v>5</v>
      </c>
      <c r="C2013" s="1640" t="s">
        <v>6121</v>
      </c>
      <c r="D2013" s="1641"/>
      <c r="E2013" s="1642"/>
      <c r="F2013" s="1653"/>
      <c r="G2013" s="1692"/>
      <c r="H2013" s="1653"/>
      <c r="I2013" s="1692"/>
      <c r="J2013" s="1653"/>
      <c r="K2013" s="1692"/>
      <c r="L2013" s="646" t="s">
        <v>3482</v>
      </c>
      <c r="M2013" s="646" t="s">
        <v>3323</v>
      </c>
      <c r="N2013" s="1652">
        <v>9</v>
      </c>
      <c r="O2013" s="1693" t="s">
        <v>6122</v>
      </c>
      <c r="P2013" s="1645" t="s">
        <v>7730</v>
      </c>
    </row>
    <row r="2014" spans="1:16" ht="15" x14ac:dyDescent="0.25">
      <c r="A2014" s="611">
        <v>5</v>
      </c>
      <c r="C2014" s="1640" t="s">
        <v>6123</v>
      </c>
      <c r="D2014" s="1641"/>
      <c r="E2014" s="1642"/>
      <c r="F2014" s="1653"/>
      <c r="G2014" s="1692"/>
      <c r="H2014" s="1653"/>
      <c r="I2014" s="1692"/>
      <c r="J2014" s="1653"/>
      <c r="K2014" s="1692"/>
      <c r="L2014" s="646" t="s">
        <v>3482</v>
      </c>
      <c r="M2014" s="646" t="s">
        <v>3323</v>
      </c>
      <c r="N2014" s="1652">
        <v>10</v>
      </c>
      <c r="O2014" s="1693" t="s">
        <v>6124</v>
      </c>
      <c r="P2014" s="1645" t="s">
        <v>7730</v>
      </c>
    </row>
    <row r="2015" spans="1:16" ht="15" x14ac:dyDescent="0.25">
      <c r="A2015" s="611">
        <v>5</v>
      </c>
      <c r="C2015" s="1640" t="s">
        <v>6125</v>
      </c>
      <c r="D2015" s="1641"/>
      <c r="E2015" s="1642"/>
      <c r="F2015" s="1653"/>
      <c r="G2015" s="1692"/>
      <c r="H2015" s="1653"/>
      <c r="I2015" s="1692"/>
      <c r="J2015" s="1653"/>
      <c r="K2015" s="1692"/>
      <c r="L2015" s="646" t="s">
        <v>3482</v>
      </c>
      <c r="M2015" s="646" t="s">
        <v>3323</v>
      </c>
      <c r="N2015" s="1652">
        <v>11</v>
      </c>
      <c r="O2015" s="1693" t="s">
        <v>6126</v>
      </c>
      <c r="P2015" s="1645" t="s">
        <v>7730</v>
      </c>
    </row>
    <row r="2016" spans="1:16" ht="15" x14ac:dyDescent="0.25">
      <c r="A2016" s="611">
        <v>5</v>
      </c>
      <c r="C2016" s="1640" t="s">
        <v>6127</v>
      </c>
      <c r="D2016" s="1641"/>
      <c r="E2016" s="1642"/>
      <c r="F2016" s="1653"/>
      <c r="G2016" s="1692"/>
      <c r="H2016" s="1653"/>
      <c r="I2016" s="1692"/>
      <c r="J2016" s="1653"/>
      <c r="K2016" s="1692"/>
      <c r="L2016" s="646" t="s">
        <v>3482</v>
      </c>
      <c r="M2016" s="646" t="s">
        <v>3323</v>
      </c>
      <c r="N2016" s="1652">
        <v>12</v>
      </c>
      <c r="O2016" s="1693" t="s">
        <v>6128</v>
      </c>
      <c r="P2016" s="1645" t="s">
        <v>7730</v>
      </c>
    </row>
    <row r="2017" spans="1:16" ht="15" x14ac:dyDescent="0.25">
      <c r="A2017" s="611">
        <v>5</v>
      </c>
      <c r="C2017" s="1640" t="s">
        <v>6129</v>
      </c>
      <c r="D2017" s="1641"/>
      <c r="E2017" s="1642"/>
      <c r="F2017" s="1653"/>
      <c r="G2017" s="1692"/>
      <c r="H2017" s="1653"/>
      <c r="I2017" s="1692"/>
      <c r="J2017" s="1653"/>
      <c r="K2017" s="1692"/>
      <c r="L2017" s="646" t="s">
        <v>3482</v>
      </c>
      <c r="M2017" s="646" t="s">
        <v>3323</v>
      </c>
      <c r="N2017" s="1652">
        <v>13</v>
      </c>
      <c r="O2017" s="1693" t="s">
        <v>5312</v>
      </c>
      <c r="P2017" s="1645" t="s">
        <v>7730</v>
      </c>
    </row>
    <row r="2018" spans="1:16" ht="15" x14ac:dyDescent="0.25">
      <c r="A2018" s="611">
        <v>5</v>
      </c>
      <c r="C2018" s="1640" t="s">
        <v>6130</v>
      </c>
      <c r="D2018" s="1641"/>
      <c r="E2018" s="1642"/>
      <c r="F2018" s="1653"/>
      <c r="G2018" s="1692"/>
      <c r="H2018" s="1653"/>
      <c r="I2018" s="1692"/>
      <c r="J2018" s="1653"/>
      <c r="K2018" s="1692"/>
      <c r="L2018" s="646" t="s">
        <v>3482</v>
      </c>
      <c r="M2018" s="646" t="s">
        <v>3323</v>
      </c>
      <c r="N2018" s="1652">
        <v>15</v>
      </c>
      <c r="O2018" s="1693" t="s">
        <v>6131</v>
      </c>
      <c r="P2018" s="1645" t="s">
        <v>7730</v>
      </c>
    </row>
    <row r="2019" spans="1:16" ht="15" x14ac:dyDescent="0.25">
      <c r="A2019" s="611">
        <v>5</v>
      </c>
      <c r="C2019" s="1640" t="s">
        <v>6132</v>
      </c>
      <c r="D2019" s="1641"/>
      <c r="E2019" s="1642"/>
      <c r="F2019" s="1653"/>
      <c r="G2019" s="1692"/>
      <c r="H2019" s="1653"/>
      <c r="I2019" s="1692"/>
      <c r="J2019" s="1653"/>
      <c r="K2019" s="1692"/>
      <c r="L2019" s="646" t="s">
        <v>3482</v>
      </c>
      <c r="M2019" s="646" t="s">
        <v>3323</v>
      </c>
      <c r="N2019" s="1652">
        <v>18</v>
      </c>
      <c r="O2019" s="1693" t="s">
        <v>6133</v>
      </c>
      <c r="P2019" s="1645" t="s">
        <v>7730</v>
      </c>
    </row>
    <row r="2020" spans="1:16" ht="15" x14ac:dyDescent="0.25">
      <c r="A2020" s="611">
        <v>4</v>
      </c>
      <c r="C2020" s="1640" t="s">
        <v>6134</v>
      </c>
      <c r="D2020" s="1641"/>
      <c r="E2020" s="1642"/>
      <c r="F2020" s="1653"/>
      <c r="G2020" s="1692"/>
      <c r="H2020" s="1653"/>
      <c r="I2020" s="1692"/>
      <c r="J2020" s="1653"/>
      <c r="K2020" s="1692"/>
      <c r="L2020" s="646" t="s">
        <v>3482</v>
      </c>
      <c r="M2020" s="646" t="s">
        <v>3323</v>
      </c>
      <c r="N2020" s="1652">
        <v>19</v>
      </c>
      <c r="O2020" s="1693" t="s">
        <v>6135</v>
      </c>
      <c r="P2020" s="1645" t="s">
        <v>7730</v>
      </c>
    </row>
    <row r="2021" spans="1:16" ht="15" x14ac:dyDescent="0.25">
      <c r="A2021" s="611">
        <v>3</v>
      </c>
      <c r="C2021" s="1640" t="s">
        <v>6136</v>
      </c>
      <c r="D2021" s="1641"/>
      <c r="E2021" s="1642"/>
      <c r="F2021" s="1653"/>
      <c r="G2021" s="1692"/>
      <c r="H2021" s="1653"/>
      <c r="I2021" s="1692"/>
      <c r="J2021" s="1653"/>
      <c r="K2021" s="1692"/>
      <c r="L2021" s="646" t="s">
        <v>3482</v>
      </c>
      <c r="M2021" s="646" t="s">
        <v>3323</v>
      </c>
      <c r="N2021" s="1652">
        <v>20</v>
      </c>
      <c r="O2021" s="1693" t="s">
        <v>6137</v>
      </c>
      <c r="P2021" s="1645" t="s">
        <v>7730</v>
      </c>
    </row>
    <row r="2022" spans="1:16" ht="15" x14ac:dyDescent="0.25">
      <c r="A2022" s="611">
        <v>4</v>
      </c>
      <c r="C2022" s="1640" t="s">
        <v>6138</v>
      </c>
      <c r="D2022" s="1641"/>
      <c r="E2022" s="1642"/>
      <c r="F2022" s="1653"/>
      <c r="G2022" s="1692"/>
      <c r="H2022" s="1653"/>
      <c r="I2022" s="1692"/>
      <c r="J2022" s="1653"/>
      <c r="K2022" s="1692"/>
      <c r="L2022" s="646" t="s">
        <v>3482</v>
      </c>
      <c r="M2022" s="646" t="s">
        <v>3323</v>
      </c>
      <c r="N2022" s="1652">
        <v>21</v>
      </c>
      <c r="O2022" s="1693" t="s">
        <v>6139</v>
      </c>
      <c r="P2022" s="1645" t="s">
        <v>7730</v>
      </c>
    </row>
    <row r="2023" spans="1:16" ht="15" x14ac:dyDescent="0.25">
      <c r="A2023" s="611">
        <v>4</v>
      </c>
      <c r="C2023" s="1640" t="s">
        <v>6140</v>
      </c>
      <c r="D2023" s="1641"/>
      <c r="E2023" s="1642"/>
      <c r="F2023" s="1653"/>
      <c r="G2023" s="1692"/>
      <c r="H2023" s="1653"/>
      <c r="I2023" s="1692"/>
      <c r="J2023" s="1653"/>
      <c r="K2023" s="1692"/>
      <c r="L2023" s="646" t="s">
        <v>3482</v>
      </c>
      <c r="M2023" s="646" t="s">
        <v>3323</v>
      </c>
      <c r="N2023" s="1652">
        <v>22</v>
      </c>
      <c r="O2023" s="1693" t="s">
        <v>6141</v>
      </c>
      <c r="P2023" s="1645" t="s">
        <v>7730</v>
      </c>
    </row>
    <row r="2024" spans="1:16" ht="15" x14ac:dyDescent="0.25">
      <c r="A2024" s="611">
        <v>4</v>
      </c>
      <c r="C2024" s="1640" t="s">
        <v>6142</v>
      </c>
      <c r="D2024" s="1641"/>
      <c r="E2024" s="1642"/>
      <c r="F2024" s="1653"/>
      <c r="G2024" s="1692"/>
      <c r="H2024" s="1653"/>
      <c r="I2024" s="1692"/>
      <c r="J2024" s="1653"/>
      <c r="K2024" s="1692"/>
      <c r="L2024" s="646" t="s">
        <v>3482</v>
      </c>
      <c r="M2024" s="646" t="s">
        <v>3323</v>
      </c>
      <c r="N2024" s="1652">
        <v>23</v>
      </c>
      <c r="O2024" s="1693" t="s">
        <v>6143</v>
      </c>
      <c r="P2024" s="1645" t="s">
        <v>7730</v>
      </c>
    </row>
    <row r="2025" spans="1:16" ht="15" x14ac:dyDescent="0.25">
      <c r="A2025" s="611">
        <v>4</v>
      </c>
      <c r="C2025" s="1640" t="s">
        <v>6144</v>
      </c>
      <c r="D2025" s="1641"/>
      <c r="E2025" s="1642"/>
      <c r="F2025" s="1653"/>
      <c r="G2025" s="1692"/>
      <c r="H2025" s="1653"/>
      <c r="I2025" s="1692"/>
      <c r="J2025" s="1653"/>
      <c r="K2025" s="1692"/>
      <c r="L2025" s="646" t="s">
        <v>3482</v>
      </c>
      <c r="M2025" s="646" t="s">
        <v>3323</v>
      </c>
      <c r="N2025" s="1652">
        <v>24</v>
      </c>
      <c r="O2025" s="1693" t="s">
        <v>6145</v>
      </c>
      <c r="P2025" s="1645" t="s">
        <v>7730</v>
      </c>
    </row>
    <row r="2026" spans="1:16" ht="15" x14ac:dyDescent="0.25">
      <c r="A2026" s="611">
        <v>4</v>
      </c>
      <c r="C2026" s="1640" t="s">
        <v>6146</v>
      </c>
      <c r="D2026" s="1641"/>
      <c r="E2026" s="1642"/>
      <c r="F2026" s="1653"/>
      <c r="G2026" s="1692"/>
      <c r="H2026" s="1653"/>
      <c r="I2026" s="1692"/>
      <c r="J2026" s="1652">
        <v>2</v>
      </c>
      <c r="K2026" s="1693" t="s">
        <v>6147</v>
      </c>
      <c r="L2026" s="646"/>
      <c r="M2026" s="646"/>
      <c r="N2026" s="1652"/>
      <c r="O2026" s="1693"/>
      <c r="P2026" s="1645"/>
    </row>
    <row r="2027" spans="1:16" ht="15" x14ac:dyDescent="0.25">
      <c r="A2027" s="611">
        <v>4</v>
      </c>
      <c r="C2027" s="1640" t="s">
        <v>6148</v>
      </c>
      <c r="D2027" s="1641"/>
      <c r="E2027" s="1642"/>
      <c r="F2027" s="1653"/>
      <c r="G2027" s="1692"/>
      <c r="H2027" s="1653"/>
      <c r="I2027" s="1692"/>
      <c r="J2027" s="1653"/>
      <c r="K2027" s="1692"/>
      <c r="L2027" s="642" t="s">
        <v>3482</v>
      </c>
      <c r="M2027" s="642" t="s">
        <v>3323</v>
      </c>
      <c r="N2027" s="1654">
        <v>1</v>
      </c>
      <c r="O2027" s="1691" t="s">
        <v>6106</v>
      </c>
      <c r="P2027" s="1643" t="s">
        <v>7730</v>
      </c>
    </row>
    <row r="2028" spans="1:16" ht="15" x14ac:dyDescent="0.25">
      <c r="A2028" s="611">
        <v>2</v>
      </c>
      <c r="C2028" s="1640" t="s">
        <v>780</v>
      </c>
      <c r="D2028" s="1641"/>
      <c r="E2028" s="1642"/>
      <c r="F2028" s="1653"/>
      <c r="G2028" s="1692"/>
      <c r="H2028" s="1653"/>
      <c r="I2028" s="1692"/>
      <c r="J2028" s="1653"/>
      <c r="K2028" s="1692"/>
      <c r="L2028" s="646" t="s">
        <v>3482</v>
      </c>
      <c r="M2028" s="646" t="s">
        <v>3323</v>
      </c>
      <c r="N2028" s="1652">
        <v>2</v>
      </c>
      <c r="O2028" s="1693" t="s">
        <v>6108</v>
      </c>
      <c r="P2028" s="1645" t="s">
        <v>7730</v>
      </c>
    </row>
    <row r="2029" spans="1:16" ht="15" x14ac:dyDescent="0.25">
      <c r="A2029" s="611">
        <v>3</v>
      </c>
      <c r="C2029" s="1640" t="s">
        <v>6149</v>
      </c>
      <c r="D2029" s="1641"/>
      <c r="E2029" s="1642"/>
      <c r="F2029" s="1653"/>
      <c r="G2029" s="1692"/>
      <c r="H2029" s="1653"/>
      <c r="I2029" s="1692"/>
      <c r="J2029" s="1653"/>
      <c r="K2029" s="1692"/>
      <c r="L2029" s="646" t="s">
        <v>3482</v>
      </c>
      <c r="M2029" s="646" t="s">
        <v>3323</v>
      </c>
      <c r="N2029" s="1652">
        <v>3</v>
      </c>
      <c r="O2029" s="1693" t="s">
        <v>6110</v>
      </c>
      <c r="P2029" s="1645" t="s">
        <v>7730</v>
      </c>
    </row>
    <row r="2030" spans="1:16" ht="15" x14ac:dyDescent="0.25">
      <c r="A2030" s="611">
        <v>4</v>
      </c>
      <c r="C2030" s="1640" t="s">
        <v>6150</v>
      </c>
      <c r="D2030" s="1641"/>
      <c r="E2030" s="1642"/>
      <c r="F2030" s="1653"/>
      <c r="G2030" s="1692"/>
      <c r="H2030" s="1653"/>
      <c r="I2030" s="1692"/>
      <c r="J2030" s="1653"/>
      <c r="K2030" s="1692"/>
      <c r="L2030" s="646" t="s">
        <v>3482</v>
      </c>
      <c r="M2030" s="646" t="s">
        <v>3323</v>
      </c>
      <c r="N2030" s="1652">
        <v>4</v>
      </c>
      <c r="O2030" s="1693" t="s">
        <v>6112</v>
      </c>
      <c r="P2030" s="1645" t="s">
        <v>7730</v>
      </c>
    </row>
    <row r="2031" spans="1:16" ht="15" x14ac:dyDescent="0.25">
      <c r="A2031" s="611">
        <v>5</v>
      </c>
      <c r="C2031" s="1640" t="s">
        <v>6151</v>
      </c>
      <c r="D2031" s="1641"/>
      <c r="E2031" s="1642"/>
      <c r="F2031" s="1653"/>
      <c r="G2031" s="1692"/>
      <c r="H2031" s="1653"/>
      <c r="I2031" s="1692"/>
      <c r="J2031" s="1653"/>
      <c r="K2031" s="1692"/>
      <c r="L2031" s="646" t="s">
        <v>3482</v>
      </c>
      <c r="M2031" s="646" t="s">
        <v>3323</v>
      </c>
      <c r="N2031" s="1652">
        <v>5</v>
      </c>
      <c r="O2031" s="1693" t="s">
        <v>6114</v>
      </c>
      <c r="P2031" s="1645" t="s">
        <v>7730</v>
      </c>
    </row>
    <row r="2032" spans="1:16" ht="15" x14ac:dyDescent="0.25">
      <c r="A2032" s="611">
        <v>5</v>
      </c>
      <c r="C2032" s="1640" t="s">
        <v>6152</v>
      </c>
      <c r="D2032" s="1641"/>
      <c r="E2032" s="1642"/>
      <c r="F2032" s="1653"/>
      <c r="G2032" s="1692"/>
      <c r="H2032" s="1653"/>
      <c r="I2032" s="1692"/>
      <c r="J2032" s="1653"/>
      <c r="K2032" s="1692"/>
      <c r="L2032" s="646" t="s">
        <v>3482</v>
      </c>
      <c r="M2032" s="646" t="s">
        <v>3323</v>
      </c>
      <c r="N2032" s="1652">
        <v>6</v>
      </c>
      <c r="O2032" s="1693" t="s">
        <v>6116</v>
      </c>
      <c r="P2032" s="1645" t="s">
        <v>7730</v>
      </c>
    </row>
    <row r="2033" spans="1:16" ht="15" x14ac:dyDescent="0.25">
      <c r="A2033" s="611">
        <v>5</v>
      </c>
      <c r="C2033" s="1640" t="s">
        <v>6153</v>
      </c>
      <c r="D2033" s="1641"/>
      <c r="E2033" s="1642"/>
      <c r="F2033" s="1653"/>
      <c r="G2033" s="1692"/>
      <c r="H2033" s="1653"/>
      <c r="I2033" s="1692"/>
      <c r="J2033" s="1653"/>
      <c r="K2033" s="1692"/>
      <c r="L2033" s="646" t="s">
        <v>3482</v>
      </c>
      <c r="M2033" s="646" t="s">
        <v>3323</v>
      </c>
      <c r="N2033" s="1652">
        <v>7</v>
      </c>
      <c r="O2033" s="1693" t="s">
        <v>6118</v>
      </c>
      <c r="P2033" s="1645" t="s">
        <v>7730</v>
      </c>
    </row>
    <row r="2034" spans="1:16" ht="15" x14ac:dyDescent="0.25">
      <c r="A2034" s="611">
        <v>5</v>
      </c>
      <c r="C2034" s="1640" t="s">
        <v>6154</v>
      </c>
      <c r="D2034" s="1641"/>
      <c r="E2034" s="1642"/>
      <c r="F2034" s="1653"/>
      <c r="G2034" s="1692"/>
      <c r="H2034" s="1653"/>
      <c r="I2034" s="1692"/>
      <c r="J2034" s="1653"/>
      <c r="K2034" s="1692"/>
      <c r="L2034" s="646" t="s">
        <v>3482</v>
      </c>
      <c r="M2034" s="646" t="s">
        <v>3323</v>
      </c>
      <c r="N2034" s="1652">
        <v>8</v>
      </c>
      <c r="O2034" s="1693" t="s">
        <v>6120</v>
      </c>
      <c r="P2034" s="1645" t="s">
        <v>7730</v>
      </c>
    </row>
    <row r="2035" spans="1:16" ht="15" x14ac:dyDescent="0.25">
      <c r="A2035" s="611">
        <v>5</v>
      </c>
      <c r="C2035" s="1640" t="s">
        <v>6155</v>
      </c>
      <c r="D2035" s="1641"/>
      <c r="E2035" s="1642"/>
      <c r="F2035" s="1653"/>
      <c r="G2035" s="1692"/>
      <c r="H2035" s="1653"/>
      <c r="I2035" s="1692"/>
      <c r="J2035" s="1653"/>
      <c r="K2035" s="1692"/>
      <c r="L2035" s="646" t="s">
        <v>3482</v>
      </c>
      <c r="M2035" s="646" t="s">
        <v>3323</v>
      </c>
      <c r="N2035" s="1652">
        <v>9</v>
      </c>
      <c r="O2035" s="1693" t="s">
        <v>6122</v>
      </c>
      <c r="P2035" s="1645" t="s">
        <v>7730</v>
      </c>
    </row>
    <row r="2036" spans="1:16" ht="15" x14ac:dyDescent="0.25">
      <c r="A2036" s="611">
        <v>5</v>
      </c>
      <c r="C2036" s="1640" t="s">
        <v>6156</v>
      </c>
      <c r="D2036" s="1641"/>
      <c r="E2036" s="1642"/>
      <c r="F2036" s="1653"/>
      <c r="G2036" s="1692"/>
      <c r="H2036" s="1653"/>
      <c r="I2036" s="1692"/>
      <c r="J2036" s="1653"/>
      <c r="K2036" s="1692"/>
      <c r="L2036" s="646" t="s">
        <v>3482</v>
      </c>
      <c r="M2036" s="646" t="s">
        <v>3323</v>
      </c>
      <c r="N2036" s="1652">
        <v>10</v>
      </c>
      <c r="O2036" s="1693" t="s">
        <v>6124</v>
      </c>
      <c r="P2036" s="1645" t="s">
        <v>7730</v>
      </c>
    </row>
    <row r="2037" spans="1:16" ht="15" x14ac:dyDescent="0.25">
      <c r="A2037" s="611">
        <v>5</v>
      </c>
      <c r="C2037" s="1640" t="s">
        <v>6157</v>
      </c>
      <c r="D2037" s="1641"/>
      <c r="E2037" s="1642"/>
      <c r="F2037" s="1653"/>
      <c r="G2037" s="1692"/>
      <c r="H2037" s="1653"/>
      <c r="I2037" s="1692"/>
      <c r="J2037" s="1653"/>
      <c r="K2037" s="1692"/>
      <c r="L2037" s="646" t="s">
        <v>3482</v>
      </c>
      <c r="M2037" s="646" t="s">
        <v>3323</v>
      </c>
      <c r="N2037" s="1652">
        <v>11</v>
      </c>
      <c r="O2037" s="1693" t="s">
        <v>6126</v>
      </c>
      <c r="P2037" s="1645" t="s">
        <v>7730</v>
      </c>
    </row>
    <row r="2038" spans="1:16" ht="15" x14ac:dyDescent="0.25">
      <c r="A2038" s="611">
        <v>5</v>
      </c>
      <c r="C2038" s="1640" t="s">
        <v>6158</v>
      </c>
      <c r="D2038" s="1641"/>
      <c r="E2038" s="1642"/>
      <c r="F2038" s="1653"/>
      <c r="G2038" s="1692"/>
      <c r="H2038" s="1653"/>
      <c r="I2038" s="1692"/>
      <c r="J2038" s="1653"/>
      <c r="K2038" s="1692"/>
      <c r="L2038" s="646" t="s">
        <v>3482</v>
      </c>
      <c r="M2038" s="646" t="s">
        <v>3323</v>
      </c>
      <c r="N2038" s="1652">
        <v>12</v>
      </c>
      <c r="O2038" s="1693" t="s">
        <v>6128</v>
      </c>
      <c r="P2038" s="1645" t="s">
        <v>7730</v>
      </c>
    </row>
    <row r="2039" spans="1:16" ht="15" x14ac:dyDescent="0.25">
      <c r="A2039" s="611">
        <v>5</v>
      </c>
      <c r="C2039" s="1640" t="s">
        <v>6159</v>
      </c>
      <c r="D2039" s="1641"/>
      <c r="E2039" s="1642"/>
      <c r="F2039" s="1653"/>
      <c r="G2039" s="1692"/>
      <c r="H2039" s="1653"/>
      <c r="I2039" s="1692"/>
      <c r="J2039" s="1653"/>
      <c r="K2039" s="1692"/>
      <c r="L2039" s="646" t="s">
        <v>3482</v>
      </c>
      <c r="M2039" s="646" t="s">
        <v>3323</v>
      </c>
      <c r="N2039" s="1652">
        <v>13</v>
      </c>
      <c r="O2039" s="1693" t="s">
        <v>5312</v>
      </c>
      <c r="P2039" s="1645" t="s">
        <v>7730</v>
      </c>
    </row>
    <row r="2040" spans="1:16" ht="15" x14ac:dyDescent="0.25">
      <c r="A2040" s="611">
        <v>5</v>
      </c>
      <c r="C2040" s="1640" t="s">
        <v>6160</v>
      </c>
      <c r="D2040" s="1641"/>
      <c r="E2040" s="1642"/>
      <c r="F2040" s="1653"/>
      <c r="G2040" s="1692"/>
      <c r="H2040" s="1653"/>
      <c r="I2040" s="1692"/>
      <c r="J2040" s="1653"/>
      <c r="K2040" s="1692"/>
      <c r="L2040" s="646" t="s">
        <v>3482</v>
      </c>
      <c r="M2040" s="646" t="s">
        <v>3323</v>
      </c>
      <c r="N2040" s="1652">
        <v>15</v>
      </c>
      <c r="O2040" s="1693" t="s">
        <v>6131</v>
      </c>
      <c r="P2040" s="1645" t="s">
        <v>7730</v>
      </c>
    </row>
    <row r="2041" spans="1:16" ht="15" x14ac:dyDescent="0.25">
      <c r="A2041" s="611">
        <v>5</v>
      </c>
      <c r="C2041" s="1640" t="s">
        <v>6161</v>
      </c>
      <c r="D2041" s="1641"/>
      <c r="E2041" s="1642"/>
      <c r="F2041" s="1653"/>
      <c r="G2041" s="1692"/>
      <c r="H2041" s="1653"/>
      <c r="I2041" s="1692"/>
      <c r="J2041" s="1653"/>
      <c r="K2041" s="1692"/>
      <c r="L2041" s="646" t="s">
        <v>3482</v>
      </c>
      <c r="M2041" s="646" t="s">
        <v>3323</v>
      </c>
      <c r="N2041" s="1652">
        <v>18</v>
      </c>
      <c r="O2041" s="1693" t="s">
        <v>6133</v>
      </c>
      <c r="P2041" s="1645" t="s">
        <v>7730</v>
      </c>
    </row>
    <row r="2042" spans="1:16" ht="15" x14ac:dyDescent="0.25">
      <c r="A2042" s="611">
        <v>5</v>
      </c>
      <c r="C2042" s="1640" t="s">
        <v>6162</v>
      </c>
      <c r="D2042" s="1641"/>
      <c r="E2042" s="1642"/>
      <c r="F2042" s="1653"/>
      <c r="G2042" s="1692"/>
      <c r="H2042" s="1653"/>
      <c r="I2042" s="1692"/>
      <c r="J2042" s="1653"/>
      <c r="K2042" s="1692"/>
      <c r="L2042" s="646" t="s">
        <v>3482</v>
      </c>
      <c r="M2042" s="646" t="s">
        <v>3323</v>
      </c>
      <c r="N2042" s="1652">
        <v>19</v>
      </c>
      <c r="O2042" s="1693" t="s">
        <v>6135</v>
      </c>
      <c r="P2042" s="1645" t="s">
        <v>7730</v>
      </c>
    </row>
    <row r="2043" spans="1:16" ht="15" x14ac:dyDescent="0.25">
      <c r="A2043" s="611">
        <v>5</v>
      </c>
      <c r="C2043" s="1640" t="s">
        <v>6163</v>
      </c>
      <c r="D2043" s="1641"/>
      <c r="E2043" s="1642"/>
      <c r="F2043" s="1653"/>
      <c r="G2043" s="1692"/>
      <c r="H2043" s="1653"/>
      <c r="I2043" s="1692"/>
      <c r="J2043" s="1653"/>
      <c r="K2043" s="1692"/>
      <c r="L2043" s="646" t="s">
        <v>3482</v>
      </c>
      <c r="M2043" s="646" t="s">
        <v>3323</v>
      </c>
      <c r="N2043" s="1652">
        <v>20</v>
      </c>
      <c r="O2043" s="1693" t="s">
        <v>6137</v>
      </c>
      <c r="P2043" s="1645" t="s">
        <v>7730</v>
      </c>
    </row>
    <row r="2044" spans="1:16" ht="15" x14ac:dyDescent="0.25">
      <c r="A2044" s="611">
        <v>5</v>
      </c>
      <c r="C2044" s="1640" t="s">
        <v>6164</v>
      </c>
      <c r="D2044" s="1641"/>
      <c r="E2044" s="1642"/>
      <c r="F2044" s="1653"/>
      <c r="G2044" s="1692"/>
      <c r="H2044" s="1653"/>
      <c r="I2044" s="1692"/>
      <c r="J2044" s="1653"/>
      <c r="K2044" s="1692"/>
      <c r="L2044" s="646" t="s">
        <v>3482</v>
      </c>
      <c r="M2044" s="646" t="s">
        <v>3323</v>
      </c>
      <c r="N2044" s="1652">
        <v>21</v>
      </c>
      <c r="O2044" s="1693" t="s">
        <v>6139</v>
      </c>
      <c r="P2044" s="1645" t="s">
        <v>7730</v>
      </c>
    </row>
    <row r="2045" spans="1:16" ht="15" x14ac:dyDescent="0.25">
      <c r="A2045" s="611">
        <v>5</v>
      </c>
      <c r="C2045" s="1640" t="s">
        <v>6165</v>
      </c>
      <c r="D2045" s="1641"/>
      <c r="E2045" s="1642"/>
      <c r="F2045" s="1653"/>
      <c r="G2045" s="1692"/>
      <c r="H2045" s="1653"/>
      <c r="I2045" s="1692"/>
      <c r="J2045" s="1653"/>
      <c r="K2045" s="1692"/>
      <c r="L2045" s="646" t="s">
        <v>3482</v>
      </c>
      <c r="M2045" s="646" t="s">
        <v>3323</v>
      </c>
      <c r="N2045" s="1652">
        <v>22</v>
      </c>
      <c r="O2045" s="1693" t="s">
        <v>6141</v>
      </c>
      <c r="P2045" s="1645" t="s">
        <v>7730</v>
      </c>
    </row>
    <row r="2046" spans="1:16" ht="15" x14ac:dyDescent="0.25">
      <c r="A2046" s="611">
        <v>5</v>
      </c>
      <c r="C2046" s="1640" t="s">
        <v>6166</v>
      </c>
      <c r="D2046" s="1641"/>
      <c r="E2046" s="1642"/>
      <c r="F2046" s="1653"/>
      <c r="G2046" s="1692"/>
      <c r="H2046" s="1653"/>
      <c r="I2046" s="1692"/>
      <c r="J2046" s="1653"/>
      <c r="K2046" s="1692"/>
      <c r="L2046" s="646" t="s">
        <v>3482</v>
      </c>
      <c r="M2046" s="646" t="s">
        <v>3323</v>
      </c>
      <c r="N2046" s="1652">
        <v>23</v>
      </c>
      <c r="O2046" s="1693" t="s">
        <v>6143</v>
      </c>
      <c r="P2046" s="1645" t="s">
        <v>7730</v>
      </c>
    </row>
    <row r="2047" spans="1:16" ht="15" x14ac:dyDescent="0.25">
      <c r="A2047" s="611">
        <v>5</v>
      </c>
      <c r="C2047" s="1640" t="s">
        <v>6167</v>
      </c>
      <c r="D2047" s="1641"/>
      <c r="E2047" s="1642"/>
      <c r="F2047" s="1653"/>
      <c r="G2047" s="1692"/>
      <c r="H2047" s="1653"/>
      <c r="I2047" s="1692"/>
      <c r="J2047" s="1653"/>
      <c r="K2047" s="1692"/>
      <c r="L2047" s="646" t="s">
        <v>3482</v>
      </c>
      <c r="M2047" s="646" t="s">
        <v>3323</v>
      </c>
      <c r="N2047" s="1652">
        <v>24</v>
      </c>
      <c r="O2047" s="1693" t="s">
        <v>6145</v>
      </c>
      <c r="P2047" s="1645" t="s">
        <v>7730</v>
      </c>
    </row>
    <row r="2048" spans="1:16" ht="15" x14ac:dyDescent="0.25">
      <c r="A2048" s="611">
        <v>5</v>
      </c>
      <c r="C2048" s="1640" t="s">
        <v>6168</v>
      </c>
      <c r="D2048" s="1641"/>
      <c r="E2048" s="1642"/>
      <c r="F2048" s="1653"/>
      <c r="G2048" s="1692"/>
      <c r="H2048" s="1653"/>
      <c r="I2048" s="1692"/>
      <c r="J2048" s="1652">
        <v>3</v>
      </c>
      <c r="K2048" s="1693" t="s">
        <v>2556</v>
      </c>
      <c r="L2048" s="646" t="s">
        <v>3482</v>
      </c>
      <c r="M2048" s="646" t="s">
        <v>3323</v>
      </c>
      <c r="N2048" s="1652"/>
      <c r="O2048" s="1693"/>
      <c r="P2048" s="1645" t="s">
        <v>7730</v>
      </c>
    </row>
    <row r="2049" spans="1:16" ht="15" x14ac:dyDescent="0.25">
      <c r="A2049" s="611">
        <v>5</v>
      </c>
      <c r="C2049" s="1640" t="s">
        <v>6169</v>
      </c>
      <c r="D2049" s="1641"/>
      <c r="E2049" s="1642"/>
      <c r="F2049" s="1653"/>
      <c r="G2049" s="1692"/>
      <c r="H2049" s="1653"/>
      <c r="I2049" s="1692"/>
      <c r="J2049" s="1652">
        <v>4</v>
      </c>
      <c r="K2049" s="1693" t="s">
        <v>6170</v>
      </c>
      <c r="L2049" s="646" t="s">
        <v>3482</v>
      </c>
      <c r="M2049" s="646" t="s">
        <v>3323</v>
      </c>
      <c r="N2049" s="1652"/>
      <c r="O2049" s="1693"/>
      <c r="P2049" s="1645" t="s">
        <v>7730</v>
      </c>
    </row>
    <row r="2050" spans="1:16" ht="15" x14ac:dyDescent="0.25">
      <c r="A2050" s="611">
        <v>5</v>
      </c>
      <c r="C2050" s="1640" t="s">
        <v>6171</v>
      </c>
      <c r="D2050" s="1641"/>
      <c r="E2050" s="1642"/>
      <c r="F2050" s="1653"/>
      <c r="G2050" s="1692"/>
      <c r="H2050" s="1653"/>
      <c r="I2050" s="1692"/>
      <c r="J2050" s="1652">
        <v>5</v>
      </c>
      <c r="K2050" s="1693" t="s">
        <v>6172</v>
      </c>
      <c r="L2050" s="646" t="s">
        <v>3482</v>
      </c>
      <c r="M2050" s="646" t="s">
        <v>3323</v>
      </c>
      <c r="N2050" s="1652"/>
      <c r="O2050" s="1693"/>
      <c r="P2050" s="1645" t="s">
        <v>7730</v>
      </c>
    </row>
    <row r="2051" spans="1:16" ht="15" x14ac:dyDescent="0.25">
      <c r="A2051" s="611">
        <v>5</v>
      </c>
      <c r="C2051" s="1640" t="s">
        <v>6173</v>
      </c>
      <c r="D2051" s="1641"/>
      <c r="E2051" s="1642"/>
      <c r="F2051" s="1653"/>
      <c r="G2051" s="1692"/>
      <c r="H2051" s="1653"/>
      <c r="I2051" s="1692"/>
      <c r="J2051" s="1652">
        <v>6</v>
      </c>
      <c r="K2051" s="1693" t="s">
        <v>6174</v>
      </c>
      <c r="L2051" s="646" t="s">
        <v>3482</v>
      </c>
      <c r="M2051" s="646" t="s">
        <v>3323</v>
      </c>
      <c r="N2051" s="1652"/>
      <c r="O2051" s="1693"/>
      <c r="P2051" s="1645" t="s">
        <v>7730</v>
      </c>
    </row>
    <row r="2052" spans="1:16" ht="15" x14ac:dyDescent="0.25">
      <c r="A2052" s="611">
        <v>4</v>
      </c>
      <c r="C2052" s="1640" t="s">
        <v>6175</v>
      </c>
      <c r="D2052" s="1641"/>
      <c r="E2052" s="1642"/>
      <c r="F2052" s="1653"/>
      <c r="G2052" s="1692"/>
      <c r="H2052" s="1653"/>
      <c r="I2052" s="1692"/>
      <c r="J2052" s="1652">
        <v>7</v>
      </c>
      <c r="K2052" s="1693" t="s">
        <v>6176</v>
      </c>
      <c r="L2052" s="646" t="s">
        <v>3482</v>
      </c>
      <c r="M2052" s="646" t="s">
        <v>3323</v>
      </c>
      <c r="N2052" s="1652"/>
      <c r="O2052" s="1693"/>
      <c r="P2052" s="1645" t="s">
        <v>7730</v>
      </c>
    </row>
    <row r="2053" spans="1:16" ht="15" x14ac:dyDescent="0.25">
      <c r="A2053" s="611">
        <v>5</v>
      </c>
      <c r="C2053" s="1640" t="s">
        <v>6177</v>
      </c>
      <c r="D2053" s="1641"/>
      <c r="E2053" s="1642"/>
      <c r="F2053" s="1653"/>
      <c r="G2053" s="1692"/>
      <c r="H2053" s="1653"/>
      <c r="I2053" s="1692"/>
      <c r="J2053" s="1652">
        <v>8</v>
      </c>
      <c r="K2053" s="1693" t="s">
        <v>6178</v>
      </c>
      <c r="L2053" s="646" t="s">
        <v>3482</v>
      </c>
      <c r="M2053" s="646" t="s">
        <v>3323</v>
      </c>
      <c r="N2053" s="1652"/>
      <c r="O2053" s="1693"/>
      <c r="P2053" s="1645" t="s">
        <v>7730</v>
      </c>
    </row>
    <row r="2054" spans="1:16" ht="15" x14ac:dyDescent="0.25">
      <c r="A2054" s="611">
        <v>5</v>
      </c>
      <c r="C2054" s="1640" t="s">
        <v>6179</v>
      </c>
      <c r="D2054" s="1641"/>
      <c r="E2054" s="1642"/>
      <c r="F2054" s="1653"/>
      <c r="G2054" s="1692"/>
      <c r="H2054" s="1653"/>
      <c r="I2054" s="1692"/>
      <c r="J2054" s="1652">
        <v>9</v>
      </c>
      <c r="K2054" s="1693" t="s">
        <v>6180</v>
      </c>
      <c r="L2054" s="646" t="s">
        <v>3482</v>
      </c>
      <c r="M2054" s="646" t="s">
        <v>3323</v>
      </c>
      <c r="N2054" s="1652"/>
      <c r="O2054" s="1693"/>
      <c r="P2054" s="1645" t="s">
        <v>7730</v>
      </c>
    </row>
    <row r="2055" spans="1:16" ht="15" x14ac:dyDescent="0.25">
      <c r="A2055" s="611">
        <v>5</v>
      </c>
      <c r="C2055" s="1640" t="s">
        <v>6181</v>
      </c>
      <c r="D2055" s="1641"/>
      <c r="E2055" s="1642"/>
      <c r="F2055" s="1653"/>
      <c r="G2055" s="1692"/>
      <c r="H2055" s="1653"/>
      <c r="I2055" s="1692"/>
      <c r="J2055" s="1652">
        <v>10</v>
      </c>
      <c r="K2055" s="1693" t="s">
        <v>2560</v>
      </c>
      <c r="L2055" s="646" t="s">
        <v>3482</v>
      </c>
      <c r="M2055" s="646" t="s">
        <v>3323</v>
      </c>
      <c r="N2055" s="1652"/>
      <c r="O2055" s="1693"/>
      <c r="P2055" s="1645" t="s">
        <v>7730</v>
      </c>
    </row>
    <row r="2056" spans="1:16" ht="15" x14ac:dyDescent="0.25">
      <c r="A2056" s="611">
        <v>5</v>
      </c>
      <c r="C2056" s="1640" t="s">
        <v>6182</v>
      </c>
      <c r="D2056" s="1641"/>
      <c r="E2056" s="1642"/>
      <c r="F2056" s="1653"/>
      <c r="G2056" s="1692"/>
      <c r="H2056" s="1653"/>
      <c r="I2056" s="1692"/>
      <c r="J2056" s="1652">
        <v>11</v>
      </c>
      <c r="K2056" s="1693" t="s">
        <v>2561</v>
      </c>
      <c r="L2056" s="646"/>
      <c r="M2056" s="646"/>
      <c r="N2056" s="1652"/>
      <c r="O2056" s="1693"/>
      <c r="P2056" s="1645"/>
    </row>
    <row r="2057" spans="1:16" ht="15" x14ac:dyDescent="0.25">
      <c r="A2057" s="611">
        <v>5</v>
      </c>
      <c r="C2057" s="1640" t="s">
        <v>6183</v>
      </c>
      <c r="D2057" s="1641"/>
      <c r="E2057" s="1642"/>
      <c r="F2057" s="1653"/>
      <c r="G2057" s="1692"/>
      <c r="H2057" s="1653"/>
      <c r="I2057" s="1692"/>
      <c r="J2057" s="1653"/>
      <c r="K2057" s="1692"/>
      <c r="L2057" s="642" t="s">
        <v>3482</v>
      </c>
      <c r="M2057" s="642" t="s">
        <v>3323</v>
      </c>
      <c r="N2057" s="1654">
        <v>1</v>
      </c>
      <c r="O2057" s="1691" t="s">
        <v>6184</v>
      </c>
      <c r="P2057" s="1643" t="s">
        <v>7730</v>
      </c>
    </row>
    <row r="2058" spans="1:16" ht="15" x14ac:dyDescent="0.25">
      <c r="A2058" s="611">
        <v>5</v>
      </c>
      <c r="C2058" s="1640" t="s">
        <v>6185</v>
      </c>
      <c r="D2058" s="1641"/>
      <c r="E2058" s="1642"/>
      <c r="F2058" s="1653"/>
      <c r="G2058" s="1692"/>
      <c r="H2058" s="1653"/>
      <c r="I2058" s="1692"/>
      <c r="J2058" s="1653"/>
      <c r="K2058" s="1692"/>
      <c r="L2058" s="646" t="s">
        <v>3482</v>
      </c>
      <c r="M2058" s="646" t="s">
        <v>3323</v>
      </c>
      <c r="N2058" s="1652">
        <v>2</v>
      </c>
      <c r="O2058" s="1693" t="s">
        <v>6186</v>
      </c>
      <c r="P2058" s="1645" t="s">
        <v>7730</v>
      </c>
    </row>
    <row r="2059" spans="1:16" ht="15" x14ac:dyDescent="0.25">
      <c r="A2059" s="611">
        <v>5</v>
      </c>
      <c r="C2059" s="1640" t="s">
        <v>6187</v>
      </c>
      <c r="D2059" s="1641"/>
      <c r="E2059" s="1642"/>
      <c r="F2059" s="1653"/>
      <c r="G2059" s="1692"/>
      <c r="H2059" s="1653"/>
      <c r="I2059" s="1692"/>
      <c r="J2059" s="1653"/>
      <c r="K2059" s="1692"/>
      <c r="L2059" s="646" t="s">
        <v>3482</v>
      </c>
      <c r="M2059" s="646" t="s">
        <v>3323</v>
      </c>
      <c r="N2059" s="1652">
        <v>3</v>
      </c>
      <c r="O2059" s="1693" t="s">
        <v>6188</v>
      </c>
      <c r="P2059" s="1645" t="s">
        <v>7730</v>
      </c>
    </row>
    <row r="2060" spans="1:16" ht="15" x14ac:dyDescent="0.25">
      <c r="A2060" s="611">
        <v>5</v>
      </c>
      <c r="C2060" s="1640" t="s">
        <v>6189</v>
      </c>
      <c r="D2060" s="1641"/>
      <c r="E2060" s="1642"/>
      <c r="F2060" s="1653"/>
      <c r="G2060" s="1692"/>
      <c r="H2060" s="1653"/>
      <c r="I2060" s="1692"/>
      <c r="J2060" s="1652">
        <v>12</v>
      </c>
      <c r="K2060" s="1693" t="s">
        <v>4517</v>
      </c>
      <c r="L2060" s="646"/>
      <c r="M2060" s="646"/>
      <c r="N2060" s="1652"/>
      <c r="O2060" s="1693"/>
      <c r="P2060" s="1645"/>
    </row>
    <row r="2061" spans="1:16" ht="15" x14ac:dyDescent="0.25">
      <c r="A2061" s="611">
        <v>5</v>
      </c>
      <c r="C2061" s="1640" t="s">
        <v>8094</v>
      </c>
      <c r="D2061" s="1641"/>
      <c r="E2061" s="1642"/>
      <c r="F2061" s="1653"/>
      <c r="G2061" s="1692"/>
      <c r="H2061" s="1653"/>
      <c r="I2061" s="1692"/>
      <c r="J2061" s="1701"/>
      <c r="K2061" s="1661"/>
      <c r="L2061" s="646" t="s">
        <v>3482</v>
      </c>
      <c r="M2061" s="646" t="s">
        <v>3378</v>
      </c>
      <c r="N2061" s="1652" t="s">
        <v>3327</v>
      </c>
      <c r="O2061" s="1693" t="s">
        <v>8100</v>
      </c>
      <c r="P2061" s="1645" t="s">
        <v>7730</v>
      </c>
    </row>
    <row r="2062" spans="1:16" ht="15" x14ac:dyDescent="0.25">
      <c r="A2062" s="611">
        <v>5</v>
      </c>
      <c r="C2062" s="1640" t="s">
        <v>6190</v>
      </c>
      <c r="D2062" s="1641"/>
      <c r="E2062" s="1642"/>
      <c r="F2062" s="1653"/>
      <c r="G2062" s="1692"/>
      <c r="H2062" s="1653"/>
      <c r="I2062" s="1692"/>
      <c r="J2062" s="1652">
        <v>13</v>
      </c>
      <c r="K2062" s="1706" t="s">
        <v>1787</v>
      </c>
      <c r="L2062" s="646"/>
      <c r="M2062" s="646"/>
      <c r="N2062" s="1652"/>
      <c r="O2062" s="1706"/>
      <c r="P2062" s="1651"/>
    </row>
    <row r="2063" spans="1:16" ht="15" x14ac:dyDescent="0.25">
      <c r="A2063" s="611">
        <v>5</v>
      </c>
      <c r="C2063" s="1640" t="s">
        <v>6191</v>
      </c>
      <c r="D2063" s="1641"/>
      <c r="E2063" s="1642"/>
      <c r="F2063" s="1653"/>
      <c r="G2063" s="1692"/>
      <c r="H2063" s="1653"/>
      <c r="I2063" s="1692"/>
      <c r="J2063" s="1653"/>
      <c r="K2063" s="1707"/>
      <c r="L2063" s="642" t="s">
        <v>3377</v>
      </c>
      <c r="M2063" s="642" t="s">
        <v>3378</v>
      </c>
      <c r="N2063" s="1654">
        <v>1</v>
      </c>
      <c r="O2063" s="1691" t="s">
        <v>3433</v>
      </c>
      <c r="P2063" s="1643" t="s">
        <v>7730</v>
      </c>
    </row>
    <row r="2064" spans="1:16" ht="15" x14ac:dyDescent="0.25">
      <c r="A2064" s="611">
        <v>5</v>
      </c>
      <c r="C2064" s="1640" t="s">
        <v>6192</v>
      </c>
      <c r="D2064" s="1641"/>
      <c r="E2064" s="1642"/>
      <c r="F2064" s="1653"/>
      <c r="G2064" s="1692"/>
      <c r="H2064" s="1653"/>
      <c r="I2064" s="1692"/>
      <c r="J2064" s="1653"/>
      <c r="K2064" s="1707"/>
      <c r="L2064" s="646" t="s">
        <v>3377</v>
      </c>
      <c r="M2064" s="646" t="s">
        <v>3378</v>
      </c>
      <c r="N2064" s="1652">
        <v>2</v>
      </c>
      <c r="O2064" s="1693" t="s">
        <v>4478</v>
      </c>
      <c r="P2064" s="1645" t="s">
        <v>7730</v>
      </c>
    </row>
    <row r="2065" spans="1:16" ht="15" x14ac:dyDescent="0.25">
      <c r="A2065" s="611">
        <v>5</v>
      </c>
      <c r="C2065" s="1640" t="s">
        <v>6193</v>
      </c>
      <c r="D2065" s="1641"/>
      <c r="E2065" s="1642"/>
      <c r="F2065" s="1653"/>
      <c r="G2065" s="1692"/>
      <c r="H2065" s="1653"/>
      <c r="I2065" s="1692"/>
      <c r="J2065" s="1652">
        <v>14</v>
      </c>
      <c r="K2065" s="1706" t="s">
        <v>6194</v>
      </c>
      <c r="L2065" s="646" t="s">
        <v>3323</v>
      </c>
      <c r="M2065" s="646" t="s">
        <v>3323</v>
      </c>
      <c r="N2065" s="1652"/>
      <c r="O2065" s="1693"/>
      <c r="P2065" s="1645" t="s">
        <v>7730</v>
      </c>
    </row>
    <row r="2066" spans="1:16" ht="15" x14ac:dyDescent="0.25">
      <c r="A2066" s="611">
        <v>5</v>
      </c>
      <c r="C2066" s="1640" t="s">
        <v>6195</v>
      </c>
      <c r="D2066" s="1641"/>
      <c r="E2066" s="1642"/>
      <c r="F2066" s="1653"/>
      <c r="G2066" s="1692"/>
      <c r="H2066" s="1653"/>
      <c r="I2066" s="1692"/>
      <c r="J2066" s="1652">
        <v>15</v>
      </c>
      <c r="K2066" s="1706" t="s">
        <v>1788</v>
      </c>
      <c r="L2066" s="646"/>
      <c r="M2066" s="646"/>
      <c r="N2066" s="1652"/>
      <c r="O2066" s="1693"/>
      <c r="P2066" s="1645"/>
    </row>
    <row r="2067" spans="1:16" ht="15" x14ac:dyDescent="0.25">
      <c r="A2067" s="611">
        <v>5</v>
      </c>
      <c r="C2067" s="1640" t="s">
        <v>6196</v>
      </c>
      <c r="D2067" s="1641"/>
      <c r="E2067" s="1642"/>
      <c r="F2067" s="1653"/>
      <c r="G2067" s="1692"/>
      <c r="H2067" s="1653"/>
      <c r="I2067" s="1692"/>
      <c r="J2067" s="1653"/>
      <c r="K2067" s="1707"/>
      <c r="L2067" s="642" t="s">
        <v>3323</v>
      </c>
      <c r="M2067" s="642" t="s">
        <v>4911</v>
      </c>
      <c r="N2067" s="1654" t="s">
        <v>3327</v>
      </c>
      <c r="O2067" s="1691" t="s">
        <v>4550</v>
      </c>
      <c r="P2067" s="1643" t="s">
        <v>7730</v>
      </c>
    </row>
    <row r="2068" spans="1:16" ht="15" x14ac:dyDescent="0.25">
      <c r="A2068" s="611">
        <v>5</v>
      </c>
      <c r="C2068" s="1640" t="s">
        <v>6197</v>
      </c>
      <c r="D2068" s="1641"/>
      <c r="E2068" s="1642"/>
      <c r="F2068" s="1653"/>
      <c r="G2068" s="1692"/>
      <c r="H2068" s="1652">
        <v>2</v>
      </c>
      <c r="I2068" s="1693" t="s">
        <v>2562</v>
      </c>
      <c r="J2068" s="1652"/>
      <c r="K2068" s="1693"/>
      <c r="L2068" s="646"/>
      <c r="M2068" s="646"/>
      <c r="N2068" s="1652"/>
      <c r="O2068" s="1693"/>
      <c r="P2068" s="1645"/>
    </row>
    <row r="2069" spans="1:16" ht="15" x14ac:dyDescent="0.25">
      <c r="A2069" s="611">
        <v>5</v>
      </c>
      <c r="C2069" s="1640" t="s">
        <v>6198</v>
      </c>
      <c r="D2069" s="1641"/>
      <c r="E2069" s="1642"/>
      <c r="F2069" s="1653"/>
      <c r="G2069" s="1692"/>
      <c r="H2069" s="1653"/>
      <c r="I2069" s="1692"/>
      <c r="J2069" s="1654">
        <v>1</v>
      </c>
      <c r="K2069" s="1691" t="s">
        <v>4356</v>
      </c>
      <c r="L2069" s="642" t="s">
        <v>3482</v>
      </c>
      <c r="M2069" s="642" t="s">
        <v>3323</v>
      </c>
      <c r="N2069" s="1654"/>
      <c r="O2069" s="1691"/>
      <c r="P2069" s="1643" t="s">
        <v>7730</v>
      </c>
    </row>
    <row r="2070" spans="1:16" ht="15" x14ac:dyDescent="0.25">
      <c r="A2070" s="611">
        <v>5</v>
      </c>
      <c r="C2070" s="1640" t="s">
        <v>6199</v>
      </c>
      <c r="D2070" s="1641"/>
      <c r="E2070" s="1642"/>
      <c r="F2070" s="1653"/>
      <c r="G2070" s="1692"/>
      <c r="H2070" s="1653"/>
      <c r="I2070" s="1692"/>
      <c r="J2070" s="1652">
        <v>2</v>
      </c>
      <c r="K2070" s="1693" t="s">
        <v>4360</v>
      </c>
      <c r="L2070" s="646" t="s">
        <v>3323</v>
      </c>
      <c r="M2070" s="646" t="s">
        <v>3323</v>
      </c>
      <c r="N2070" s="1652"/>
      <c r="O2070" s="1693"/>
      <c r="P2070" s="1645" t="s">
        <v>7730</v>
      </c>
    </row>
    <row r="2071" spans="1:16" ht="15" x14ac:dyDescent="0.25">
      <c r="A2071" s="611">
        <v>5</v>
      </c>
      <c r="C2071" s="1640" t="s">
        <v>6200</v>
      </c>
      <c r="D2071" s="1641"/>
      <c r="E2071" s="1642"/>
      <c r="F2071" s="1653"/>
      <c r="G2071" s="1692"/>
      <c r="H2071" s="1653"/>
      <c r="I2071" s="1692"/>
      <c r="J2071" s="1652">
        <v>3</v>
      </c>
      <c r="K2071" s="1693" t="s">
        <v>6201</v>
      </c>
      <c r="L2071" s="646" t="s">
        <v>3323</v>
      </c>
      <c r="M2071" s="646" t="s">
        <v>3323</v>
      </c>
      <c r="N2071" s="1652"/>
      <c r="O2071" s="1693"/>
      <c r="P2071" s="1645" t="s">
        <v>7730</v>
      </c>
    </row>
    <row r="2072" spans="1:16" ht="15" x14ac:dyDescent="0.25">
      <c r="A2072" s="611">
        <v>5</v>
      </c>
      <c r="C2072" s="1640" t="s">
        <v>6202</v>
      </c>
      <c r="D2072" s="1641"/>
      <c r="E2072" s="1642"/>
      <c r="F2072" s="1653"/>
      <c r="G2072" s="1692"/>
      <c r="H2072" s="1653"/>
      <c r="I2072" s="1692"/>
      <c r="J2072" s="1652">
        <v>4</v>
      </c>
      <c r="K2072" s="1693" t="s">
        <v>1868</v>
      </c>
      <c r="L2072" s="646" t="s">
        <v>3323</v>
      </c>
      <c r="M2072" s="646" t="s">
        <v>3323</v>
      </c>
      <c r="N2072" s="1652"/>
      <c r="O2072" s="1693"/>
      <c r="P2072" s="1645" t="s">
        <v>7730</v>
      </c>
    </row>
    <row r="2073" spans="1:16" ht="15" x14ac:dyDescent="0.25">
      <c r="A2073" s="611">
        <v>5</v>
      </c>
      <c r="C2073" s="1640" t="s">
        <v>6203</v>
      </c>
      <c r="D2073" s="1641"/>
      <c r="E2073" s="1642"/>
      <c r="F2073" s="1653"/>
      <c r="G2073" s="1692"/>
      <c r="H2073" s="1653"/>
      <c r="I2073" s="1692"/>
      <c r="J2073" s="1652">
        <v>5</v>
      </c>
      <c r="K2073" s="1693" t="s">
        <v>4358</v>
      </c>
      <c r="L2073" s="646" t="s">
        <v>3323</v>
      </c>
      <c r="M2073" s="646" t="s">
        <v>3323</v>
      </c>
      <c r="N2073" s="1652"/>
      <c r="O2073" s="1693"/>
      <c r="P2073" s="1645" t="s">
        <v>7730</v>
      </c>
    </row>
    <row r="2074" spans="1:16" ht="15" x14ac:dyDescent="0.25">
      <c r="A2074" s="611">
        <v>4</v>
      </c>
      <c r="C2074" s="1640" t="s">
        <v>6204</v>
      </c>
      <c r="D2074" s="1641"/>
      <c r="E2074" s="1642"/>
      <c r="F2074" s="1653"/>
      <c r="G2074" s="1692"/>
      <c r="H2074" s="1653"/>
      <c r="I2074" s="1692"/>
      <c r="J2074" s="1652">
        <v>6</v>
      </c>
      <c r="K2074" s="1693" t="s">
        <v>6205</v>
      </c>
      <c r="L2074" s="646" t="s">
        <v>3323</v>
      </c>
      <c r="M2074" s="646" t="s">
        <v>3323</v>
      </c>
      <c r="N2074" s="1652"/>
      <c r="O2074" s="1693"/>
      <c r="P2074" s="1645" t="s">
        <v>7730</v>
      </c>
    </row>
    <row r="2075" spans="1:16" ht="15" x14ac:dyDescent="0.25">
      <c r="A2075" s="611">
        <v>4</v>
      </c>
      <c r="C2075" s="1640" t="s">
        <v>6206</v>
      </c>
      <c r="D2075" s="1641"/>
      <c r="E2075" s="1642"/>
      <c r="F2075" s="1653"/>
      <c r="G2075" s="1692"/>
      <c r="H2075" s="1652">
        <v>3</v>
      </c>
      <c r="I2075" s="1693" t="s">
        <v>2563</v>
      </c>
      <c r="J2075" s="1652"/>
      <c r="K2075" s="1693"/>
      <c r="L2075" s="646"/>
      <c r="M2075" s="646"/>
      <c r="N2075" s="1652"/>
      <c r="O2075" s="1693"/>
      <c r="P2075" s="1645"/>
    </row>
    <row r="2076" spans="1:16" ht="15" x14ac:dyDescent="0.25">
      <c r="A2076" s="611">
        <v>4</v>
      </c>
      <c r="C2076" s="1640" t="s">
        <v>6207</v>
      </c>
      <c r="D2076" s="1641"/>
      <c r="E2076" s="1642"/>
      <c r="F2076" s="1653"/>
      <c r="G2076" s="1692"/>
      <c r="H2076" s="1653"/>
      <c r="I2076" s="1692"/>
      <c r="J2076" s="1654">
        <v>1</v>
      </c>
      <c r="K2076" s="1691" t="s">
        <v>1870</v>
      </c>
      <c r="L2076" s="642" t="s">
        <v>3482</v>
      </c>
      <c r="M2076" s="642" t="s">
        <v>3323</v>
      </c>
      <c r="N2076" s="1654"/>
      <c r="O2076" s="1691"/>
      <c r="P2076" s="1643" t="s">
        <v>7730</v>
      </c>
    </row>
    <row r="2077" spans="1:16" ht="15" x14ac:dyDescent="0.25">
      <c r="A2077" s="611">
        <v>4</v>
      </c>
      <c r="C2077" s="1640" t="s">
        <v>6208</v>
      </c>
      <c r="D2077" s="1641"/>
      <c r="E2077" s="1642"/>
      <c r="F2077" s="1653"/>
      <c r="G2077" s="1692"/>
      <c r="H2077" s="1653"/>
      <c r="I2077" s="1692"/>
      <c r="J2077" s="1652">
        <v>2</v>
      </c>
      <c r="K2077" s="1693" t="s">
        <v>1871</v>
      </c>
      <c r="L2077" s="646" t="s">
        <v>3323</v>
      </c>
      <c r="M2077" s="646" t="s">
        <v>3323</v>
      </c>
      <c r="N2077" s="1652"/>
      <c r="O2077" s="1693"/>
      <c r="P2077" s="1645" t="s">
        <v>7730</v>
      </c>
    </row>
    <row r="2078" spans="1:16" ht="15" x14ac:dyDescent="0.25">
      <c r="A2078" s="611">
        <v>4</v>
      </c>
      <c r="C2078" s="1640" t="s">
        <v>6209</v>
      </c>
      <c r="D2078" s="1641"/>
      <c r="E2078" s="1642"/>
      <c r="F2078" s="1653"/>
      <c r="G2078" s="1692"/>
      <c r="H2078" s="1653"/>
      <c r="I2078" s="1692"/>
      <c r="J2078" s="1652">
        <v>3</v>
      </c>
      <c r="K2078" s="1693" t="s">
        <v>1872</v>
      </c>
      <c r="L2078" s="646" t="s">
        <v>3482</v>
      </c>
      <c r="M2078" s="646" t="s">
        <v>3323</v>
      </c>
      <c r="N2078" s="1652"/>
      <c r="O2078" s="1693"/>
      <c r="P2078" s="1645" t="s">
        <v>7730</v>
      </c>
    </row>
    <row r="2079" spans="1:16" ht="15" x14ac:dyDescent="0.25">
      <c r="A2079" s="611">
        <v>4</v>
      </c>
      <c r="C2079" s="1640" t="s">
        <v>6210</v>
      </c>
      <c r="D2079" s="1641"/>
      <c r="E2079" s="1642"/>
      <c r="F2079" s="1653"/>
      <c r="G2079" s="1692"/>
      <c r="H2079" s="1653"/>
      <c r="I2079" s="1692"/>
      <c r="J2079" s="1652">
        <v>4</v>
      </c>
      <c r="K2079" s="1693" t="s">
        <v>6211</v>
      </c>
      <c r="L2079" s="646" t="s">
        <v>3323</v>
      </c>
      <c r="M2079" s="646" t="s">
        <v>3323</v>
      </c>
      <c r="N2079" s="1652"/>
      <c r="O2079" s="1693"/>
      <c r="P2079" s="1645" t="s">
        <v>7730</v>
      </c>
    </row>
    <row r="2080" spans="1:16" ht="15" x14ac:dyDescent="0.25">
      <c r="A2080" s="611">
        <v>4</v>
      </c>
      <c r="C2080" s="1640" t="s">
        <v>6212</v>
      </c>
      <c r="D2080" s="1641"/>
      <c r="E2080" s="1642"/>
      <c r="F2080" s="1653"/>
      <c r="G2080" s="1692"/>
      <c r="H2080" s="1653"/>
      <c r="I2080" s="1692"/>
      <c r="J2080" s="1652">
        <v>5</v>
      </c>
      <c r="K2080" s="1693" t="s">
        <v>4671</v>
      </c>
      <c r="L2080" s="646" t="s">
        <v>3323</v>
      </c>
      <c r="M2080" s="646" t="s">
        <v>3323</v>
      </c>
      <c r="N2080" s="1652"/>
      <c r="O2080" s="1693"/>
      <c r="P2080" s="1645" t="s">
        <v>7730</v>
      </c>
    </row>
    <row r="2081" spans="1:16" ht="15" x14ac:dyDescent="0.25">
      <c r="A2081" s="611">
        <v>4</v>
      </c>
      <c r="C2081" s="1640" t="s">
        <v>6213</v>
      </c>
      <c r="D2081" s="1641"/>
      <c r="E2081" s="1642"/>
      <c r="F2081" s="1653"/>
      <c r="G2081" s="1692"/>
      <c r="H2081" s="1652">
        <v>4</v>
      </c>
      <c r="I2081" s="1693" t="s">
        <v>2566</v>
      </c>
      <c r="J2081" s="1652"/>
      <c r="K2081" s="1693"/>
      <c r="L2081" s="646"/>
      <c r="M2081" s="646"/>
      <c r="N2081" s="1652"/>
      <c r="O2081" s="1693"/>
      <c r="P2081" s="1645"/>
    </row>
    <row r="2082" spans="1:16" ht="15" x14ac:dyDescent="0.25">
      <c r="A2082" s="611">
        <v>4</v>
      </c>
      <c r="C2082" s="1640" t="s">
        <v>6214</v>
      </c>
      <c r="D2082" s="1641"/>
      <c r="E2082" s="1642"/>
      <c r="F2082" s="1653"/>
      <c r="G2082" s="1692"/>
      <c r="H2082" s="1653"/>
      <c r="I2082" s="1692"/>
      <c r="J2082" s="1654">
        <v>1</v>
      </c>
      <c r="K2082" s="1705" t="s">
        <v>1875</v>
      </c>
      <c r="L2082" s="642" t="s">
        <v>3323</v>
      </c>
      <c r="M2082" s="642" t="s">
        <v>3323</v>
      </c>
      <c r="N2082" s="1654"/>
      <c r="O2082" s="1705"/>
      <c r="P2082" s="1650" t="s">
        <v>7730</v>
      </c>
    </row>
    <row r="2083" spans="1:16" ht="15" x14ac:dyDescent="0.25">
      <c r="A2083" s="611">
        <v>5</v>
      </c>
      <c r="C2083" s="1640" t="s">
        <v>6215</v>
      </c>
      <c r="D2083" s="1641"/>
      <c r="E2083" s="1642"/>
      <c r="F2083" s="1653"/>
      <c r="G2083" s="1692"/>
      <c r="H2083" s="1653"/>
      <c r="I2083" s="1692"/>
      <c r="J2083" s="1652">
        <v>2</v>
      </c>
      <c r="K2083" s="1693" t="s">
        <v>6216</v>
      </c>
      <c r="L2083" s="646" t="s">
        <v>3323</v>
      </c>
      <c r="M2083" s="646" t="s">
        <v>3323</v>
      </c>
      <c r="N2083" s="1652"/>
      <c r="O2083" s="1706"/>
      <c r="P2083" s="1651" t="s">
        <v>7730</v>
      </c>
    </row>
    <row r="2084" spans="1:16" ht="15" x14ac:dyDescent="0.25">
      <c r="A2084" s="611">
        <v>5</v>
      </c>
      <c r="C2084" s="1640" t="s">
        <v>6217</v>
      </c>
      <c r="D2084" s="1641"/>
      <c r="E2084" s="1642"/>
      <c r="F2084" s="1653"/>
      <c r="G2084" s="1692"/>
      <c r="H2084" s="1653"/>
      <c r="I2084" s="1692"/>
      <c r="J2084" s="1652">
        <v>3</v>
      </c>
      <c r="K2084" s="1706" t="s">
        <v>1878</v>
      </c>
      <c r="L2084" s="646" t="s">
        <v>3323</v>
      </c>
      <c r="M2084" s="646" t="s">
        <v>3323</v>
      </c>
      <c r="N2084" s="1652"/>
      <c r="O2084" s="1706"/>
      <c r="P2084" s="1651" t="s">
        <v>7730</v>
      </c>
    </row>
    <row r="2085" spans="1:16" ht="15" x14ac:dyDescent="0.25">
      <c r="A2085" s="611">
        <v>5</v>
      </c>
      <c r="C2085" s="1640" t="s">
        <v>6218</v>
      </c>
      <c r="D2085" s="1641"/>
      <c r="E2085" s="1642"/>
      <c r="F2085" s="1653"/>
      <c r="G2085" s="1692"/>
      <c r="H2085" s="1653"/>
      <c r="I2085" s="1692"/>
      <c r="J2085" s="1652">
        <v>4</v>
      </c>
      <c r="K2085" s="1693" t="s">
        <v>1879</v>
      </c>
      <c r="L2085" s="646" t="s">
        <v>3323</v>
      </c>
      <c r="M2085" s="646" t="s">
        <v>3323</v>
      </c>
      <c r="N2085" s="1652"/>
      <c r="O2085" s="1706"/>
      <c r="P2085" s="1651" t="s">
        <v>7730</v>
      </c>
    </row>
    <row r="2086" spans="1:16" ht="15" x14ac:dyDescent="0.25">
      <c r="A2086" s="611">
        <v>4</v>
      </c>
      <c r="C2086" s="1640" t="s">
        <v>6219</v>
      </c>
      <c r="D2086" s="1641"/>
      <c r="E2086" s="1642"/>
      <c r="F2086" s="1653"/>
      <c r="G2086" s="1692"/>
      <c r="H2086" s="1653"/>
      <c r="I2086" s="1692"/>
      <c r="J2086" s="1652">
        <v>5</v>
      </c>
      <c r="K2086" s="1693" t="s">
        <v>1880</v>
      </c>
      <c r="L2086" s="646"/>
      <c r="M2086" s="646"/>
      <c r="N2086" s="1652"/>
      <c r="O2086" s="1706"/>
      <c r="P2086" s="1651"/>
    </row>
    <row r="2087" spans="1:16" ht="15" x14ac:dyDescent="0.25">
      <c r="A2087" s="611">
        <v>4</v>
      </c>
      <c r="C2087" s="1640" t="s">
        <v>6220</v>
      </c>
      <c r="D2087" s="1641"/>
      <c r="E2087" s="1642"/>
      <c r="F2087" s="1653"/>
      <c r="G2087" s="1692"/>
      <c r="H2087" s="1653"/>
      <c r="I2087" s="1692"/>
      <c r="J2087" s="1653"/>
      <c r="K2087" s="1692"/>
      <c r="L2087" s="642" t="s">
        <v>3323</v>
      </c>
      <c r="M2087" s="642" t="s">
        <v>3323</v>
      </c>
      <c r="N2087" s="1654">
        <v>1</v>
      </c>
      <c r="O2087" s="1691" t="s">
        <v>6221</v>
      </c>
      <c r="P2087" s="1643" t="s">
        <v>7730</v>
      </c>
    </row>
    <row r="2088" spans="1:16" ht="15" x14ac:dyDescent="0.25">
      <c r="A2088" s="611">
        <v>5</v>
      </c>
      <c r="C2088" s="1640" t="s">
        <v>6222</v>
      </c>
      <c r="D2088" s="1641"/>
      <c r="E2088" s="1642"/>
      <c r="F2088" s="1653"/>
      <c r="G2088" s="1692"/>
      <c r="H2088" s="1653"/>
      <c r="I2088" s="1692"/>
      <c r="J2088" s="1653"/>
      <c r="K2088" s="1692"/>
      <c r="L2088" s="646" t="s">
        <v>3323</v>
      </c>
      <c r="M2088" s="646" t="s">
        <v>3323</v>
      </c>
      <c r="N2088" s="1652">
        <v>2</v>
      </c>
      <c r="O2088" s="1693" t="s">
        <v>6223</v>
      </c>
      <c r="P2088" s="1645" t="s">
        <v>7730</v>
      </c>
    </row>
    <row r="2089" spans="1:16" ht="15" x14ac:dyDescent="0.25">
      <c r="A2089" s="611">
        <v>5</v>
      </c>
      <c r="C2089" s="1640" t="s">
        <v>6224</v>
      </c>
      <c r="D2089" s="1641"/>
      <c r="E2089" s="1642"/>
      <c r="F2089" s="1653"/>
      <c r="G2089" s="1692"/>
      <c r="H2089" s="1652">
        <v>5</v>
      </c>
      <c r="I2089" s="1693" t="s">
        <v>1980</v>
      </c>
      <c r="J2089" s="1652"/>
      <c r="K2089" s="1693"/>
      <c r="L2089" s="646"/>
      <c r="M2089" s="646"/>
      <c r="N2089" s="1652"/>
      <c r="O2089" s="1693"/>
      <c r="P2089" s="1645"/>
    </row>
    <row r="2090" spans="1:16" ht="15" x14ac:dyDescent="0.25">
      <c r="A2090" s="611">
        <v>4</v>
      </c>
      <c r="C2090" s="1640" t="s">
        <v>6225</v>
      </c>
      <c r="D2090" s="1641"/>
      <c r="E2090" s="1642"/>
      <c r="F2090" s="1653"/>
      <c r="G2090" s="1692"/>
      <c r="H2090" s="1653"/>
      <c r="I2090" s="1692"/>
      <c r="J2090" s="1654">
        <v>1</v>
      </c>
      <c r="K2090" s="1691" t="s">
        <v>1980</v>
      </c>
      <c r="L2090" s="642"/>
      <c r="M2090" s="642"/>
      <c r="N2090" s="1654"/>
      <c r="O2090" s="1691"/>
      <c r="P2090" s="1643"/>
    </row>
    <row r="2091" spans="1:16" ht="15" x14ac:dyDescent="0.25">
      <c r="A2091" s="611">
        <v>4</v>
      </c>
      <c r="C2091" s="1640" t="s">
        <v>806</v>
      </c>
      <c r="D2091" s="1641"/>
      <c r="E2091" s="1642"/>
      <c r="F2091" s="1653"/>
      <c r="G2091" s="1692"/>
      <c r="H2091" s="1653"/>
      <c r="I2091" s="1692"/>
      <c r="J2091" s="1653"/>
      <c r="K2091" s="1692"/>
      <c r="L2091" s="642" t="s">
        <v>3323</v>
      </c>
      <c r="M2091" s="642" t="s">
        <v>3323</v>
      </c>
      <c r="N2091" s="1654">
        <v>1</v>
      </c>
      <c r="O2091" s="1691" t="s">
        <v>6226</v>
      </c>
      <c r="P2091" s="1643" t="s">
        <v>7730</v>
      </c>
    </row>
    <row r="2092" spans="1:16" ht="15" x14ac:dyDescent="0.25">
      <c r="A2092" s="611">
        <v>5</v>
      </c>
      <c r="C2092" s="1640" t="s">
        <v>807</v>
      </c>
      <c r="D2092" s="1641"/>
      <c r="E2092" s="1642"/>
      <c r="F2092" s="1653"/>
      <c r="G2092" s="1692"/>
      <c r="H2092" s="1653"/>
      <c r="I2092" s="1692"/>
      <c r="J2092" s="1653"/>
      <c r="K2092" s="1692"/>
      <c r="L2092" s="646" t="s">
        <v>3323</v>
      </c>
      <c r="M2092" s="646" t="s">
        <v>3323</v>
      </c>
      <c r="N2092" s="1652">
        <v>2</v>
      </c>
      <c r="O2092" s="1693" t="s">
        <v>6227</v>
      </c>
      <c r="P2092" s="1645" t="s">
        <v>7730</v>
      </c>
    </row>
    <row r="2093" spans="1:16" ht="15" x14ac:dyDescent="0.25">
      <c r="A2093" s="611">
        <v>3</v>
      </c>
      <c r="C2093" s="1640" t="s">
        <v>6228</v>
      </c>
      <c r="D2093" s="1641"/>
      <c r="E2093" s="1642"/>
      <c r="F2093" s="1653"/>
      <c r="G2093" s="1692"/>
      <c r="H2093" s="1653"/>
      <c r="I2093" s="1692"/>
      <c r="J2093" s="1652">
        <v>2</v>
      </c>
      <c r="K2093" s="1706" t="s">
        <v>1883</v>
      </c>
      <c r="L2093" s="646"/>
      <c r="M2093" s="646"/>
      <c r="N2093" s="1652"/>
      <c r="O2093" s="1706"/>
      <c r="P2093" s="1651"/>
    </row>
    <row r="2094" spans="1:16" ht="15" x14ac:dyDescent="0.25">
      <c r="A2094" s="611">
        <v>4</v>
      </c>
      <c r="C2094" s="1640" t="s">
        <v>6229</v>
      </c>
      <c r="D2094" s="1641"/>
      <c r="E2094" s="1642"/>
      <c r="F2094" s="1653"/>
      <c r="G2094" s="1692"/>
      <c r="H2094" s="1653"/>
      <c r="I2094" s="1692"/>
      <c r="J2094" s="1653"/>
      <c r="K2094" s="1707"/>
      <c r="L2094" s="642" t="s">
        <v>3323</v>
      </c>
      <c r="M2094" s="642" t="s">
        <v>3323</v>
      </c>
      <c r="N2094" s="1654">
        <v>1</v>
      </c>
      <c r="O2094" s="1691" t="s">
        <v>4661</v>
      </c>
      <c r="P2094" s="1643" t="s">
        <v>7730</v>
      </c>
    </row>
    <row r="2095" spans="1:16" ht="15" x14ac:dyDescent="0.25">
      <c r="A2095" s="611">
        <v>4</v>
      </c>
      <c r="C2095" s="1640" t="s">
        <v>6230</v>
      </c>
      <c r="D2095" s="1641"/>
      <c r="E2095" s="1642"/>
      <c r="F2095" s="1653"/>
      <c r="G2095" s="1692"/>
      <c r="H2095" s="1653"/>
      <c r="I2095" s="1692"/>
      <c r="J2095" s="1653"/>
      <c r="K2095" s="1707"/>
      <c r="L2095" s="646" t="s">
        <v>3323</v>
      </c>
      <c r="M2095" s="646" t="s">
        <v>3323</v>
      </c>
      <c r="N2095" s="1652">
        <v>2</v>
      </c>
      <c r="O2095" s="1693" t="s">
        <v>6231</v>
      </c>
      <c r="P2095" s="1645" t="s">
        <v>7730</v>
      </c>
    </row>
    <row r="2096" spans="1:16" ht="15" x14ac:dyDescent="0.25">
      <c r="A2096" s="611">
        <v>4</v>
      </c>
      <c r="C2096" s="1640" t="s">
        <v>6232</v>
      </c>
      <c r="D2096" s="1641"/>
      <c r="E2096" s="1642"/>
      <c r="F2096" s="1653"/>
      <c r="G2096" s="1692"/>
      <c r="H2096" s="1653"/>
      <c r="I2096" s="1692"/>
      <c r="J2096" s="1653"/>
      <c r="K2096" s="1707"/>
      <c r="L2096" s="646" t="s">
        <v>3323</v>
      </c>
      <c r="M2096" s="646" t="s">
        <v>3323</v>
      </c>
      <c r="N2096" s="1652">
        <v>3</v>
      </c>
      <c r="O2096" s="1693" t="s">
        <v>6233</v>
      </c>
      <c r="P2096" s="1645" t="s">
        <v>7730</v>
      </c>
    </row>
    <row r="2097" spans="1:16" ht="15" x14ac:dyDescent="0.25">
      <c r="A2097" s="611">
        <v>4</v>
      </c>
      <c r="C2097" s="1640" t="s">
        <v>6234</v>
      </c>
      <c r="D2097" s="1641"/>
      <c r="E2097" s="1642"/>
      <c r="F2097" s="1653"/>
      <c r="G2097" s="1692"/>
      <c r="H2097" s="1653"/>
      <c r="I2097" s="1692"/>
      <c r="J2097" s="1653"/>
      <c r="K2097" s="1707"/>
      <c r="L2097" s="646" t="s">
        <v>3323</v>
      </c>
      <c r="M2097" s="646" t="s">
        <v>3323</v>
      </c>
      <c r="N2097" s="1652">
        <v>4</v>
      </c>
      <c r="O2097" s="1693" t="s">
        <v>6235</v>
      </c>
      <c r="P2097" s="1645" t="s">
        <v>7730</v>
      </c>
    </row>
    <row r="2098" spans="1:16" ht="15" x14ac:dyDescent="0.25">
      <c r="A2098" s="611">
        <v>4</v>
      </c>
      <c r="C2098" s="1640" t="s">
        <v>6236</v>
      </c>
      <c r="D2098" s="1641"/>
      <c r="E2098" s="1642"/>
      <c r="F2098" s="1653"/>
      <c r="G2098" s="1692"/>
      <c r="H2098" s="1653"/>
      <c r="I2098" s="1692"/>
      <c r="J2098" s="1653"/>
      <c r="K2098" s="1707"/>
      <c r="L2098" s="646" t="s">
        <v>3323</v>
      </c>
      <c r="M2098" s="646" t="s">
        <v>3323</v>
      </c>
      <c r="N2098" s="1652">
        <v>5</v>
      </c>
      <c r="O2098" s="1693" t="s">
        <v>4662</v>
      </c>
      <c r="P2098" s="1645" t="s">
        <v>7730</v>
      </c>
    </row>
    <row r="2099" spans="1:16" ht="15" x14ac:dyDescent="0.25">
      <c r="A2099" s="611">
        <v>4</v>
      </c>
      <c r="C2099" s="1640" t="s">
        <v>6237</v>
      </c>
      <c r="D2099" s="1641"/>
      <c r="E2099" s="1642"/>
      <c r="F2099" s="1653"/>
      <c r="G2099" s="1692"/>
      <c r="H2099" s="1653"/>
      <c r="I2099" s="1692"/>
      <c r="J2099" s="1653"/>
      <c r="K2099" s="1707"/>
      <c r="L2099" s="646" t="s">
        <v>3323</v>
      </c>
      <c r="M2099" s="646" t="s">
        <v>3323</v>
      </c>
      <c r="N2099" s="1652">
        <v>6</v>
      </c>
      <c r="O2099" s="1693" t="s">
        <v>4663</v>
      </c>
      <c r="P2099" s="1645" t="s">
        <v>7730</v>
      </c>
    </row>
    <row r="2100" spans="1:16" ht="15" x14ac:dyDescent="0.25">
      <c r="A2100" s="611">
        <v>3</v>
      </c>
      <c r="C2100" s="1640" t="s">
        <v>6238</v>
      </c>
      <c r="D2100" s="1641"/>
      <c r="E2100" s="1642"/>
      <c r="F2100" s="1653"/>
      <c r="G2100" s="1692"/>
      <c r="H2100" s="1653"/>
      <c r="I2100" s="1692"/>
      <c r="J2100" s="1653"/>
      <c r="K2100" s="1707"/>
      <c r="L2100" s="646" t="s">
        <v>3323</v>
      </c>
      <c r="M2100" s="646" t="s">
        <v>3323</v>
      </c>
      <c r="N2100" s="1652">
        <v>7</v>
      </c>
      <c r="O2100" s="1693" t="s">
        <v>4664</v>
      </c>
      <c r="P2100" s="1645" t="s">
        <v>7730</v>
      </c>
    </row>
    <row r="2101" spans="1:16" ht="15" x14ac:dyDescent="0.25">
      <c r="A2101" s="611">
        <v>4</v>
      </c>
      <c r="C2101" s="1640" t="s">
        <v>6239</v>
      </c>
      <c r="D2101" s="1641"/>
      <c r="E2101" s="1642"/>
      <c r="F2101" s="1653"/>
      <c r="G2101" s="1692"/>
      <c r="H2101" s="1653"/>
      <c r="I2101" s="1692"/>
      <c r="J2101" s="1653"/>
      <c r="K2101" s="1707"/>
      <c r="L2101" s="646" t="s">
        <v>3323</v>
      </c>
      <c r="M2101" s="646" t="s">
        <v>3323</v>
      </c>
      <c r="N2101" s="1652">
        <v>8</v>
      </c>
      <c r="O2101" s="1693" t="s">
        <v>4665</v>
      </c>
      <c r="P2101" s="1645" t="s">
        <v>7730</v>
      </c>
    </row>
    <row r="2102" spans="1:16" ht="15" x14ac:dyDescent="0.25">
      <c r="A2102" s="611">
        <v>4</v>
      </c>
      <c r="C2102" s="1640" t="s">
        <v>6240</v>
      </c>
      <c r="D2102" s="1641"/>
      <c r="E2102" s="1642"/>
      <c r="F2102" s="1653"/>
      <c r="G2102" s="1692"/>
      <c r="H2102" s="1653"/>
      <c r="I2102" s="1692"/>
      <c r="J2102" s="1652">
        <v>3</v>
      </c>
      <c r="K2102" s="1706" t="s">
        <v>1884</v>
      </c>
      <c r="L2102" s="646"/>
      <c r="M2102" s="646"/>
      <c r="N2102" s="1652"/>
      <c r="O2102" s="1706"/>
      <c r="P2102" s="1651"/>
    </row>
    <row r="2103" spans="1:16" ht="15" x14ac:dyDescent="0.25">
      <c r="A2103" s="611">
        <v>4</v>
      </c>
      <c r="C2103" s="1640" t="s">
        <v>6241</v>
      </c>
      <c r="D2103" s="1641"/>
      <c r="E2103" s="1642"/>
      <c r="F2103" s="1653"/>
      <c r="G2103" s="1692"/>
      <c r="H2103" s="1653"/>
      <c r="I2103" s="1692"/>
      <c r="J2103" s="1653"/>
      <c r="K2103" s="1707"/>
      <c r="L2103" s="642" t="s">
        <v>3323</v>
      </c>
      <c r="M2103" s="642" t="s">
        <v>3323</v>
      </c>
      <c r="N2103" s="1654">
        <v>1</v>
      </c>
      <c r="O2103" s="1691" t="s">
        <v>4658</v>
      </c>
      <c r="P2103" s="1643" t="s">
        <v>7730</v>
      </c>
    </row>
    <row r="2104" spans="1:16" ht="15" x14ac:dyDescent="0.25">
      <c r="A2104" s="611">
        <v>4</v>
      </c>
      <c r="C2104" s="1640" t="s">
        <v>6242</v>
      </c>
      <c r="D2104" s="1641"/>
      <c r="E2104" s="1642"/>
      <c r="F2104" s="1653"/>
      <c r="G2104" s="1692"/>
      <c r="H2104" s="1653"/>
      <c r="I2104" s="1692"/>
      <c r="J2104" s="1653"/>
      <c r="K2104" s="1707"/>
      <c r="L2104" s="646" t="s">
        <v>3323</v>
      </c>
      <c r="M2104" s="646" t="s">
        <v>3323</v>
      </c>
      <c r="N2104" s="1652">
        <v>2</v>
      </c>
      <c r="O2104" s="1693" t="s">
        <v>4659</v>
      </c>
      <c r="P2104" s="1645" t="s">
        <v>7730</v>
      </c>
    </row>
    <row r="2105" spans="1:16" ht="15" x14ac:dyDescent="0.25">
      <c r="A2105" s="611">
        <v>4</v>
      </c>
      <c r="C2105" s="1640" t="s">
        <v>6243</v>
      </c>
      <c r="D2105" s="1641"/>
      <c r="E2105" s="1642"/>
      <c r="F2105" s="1653"/>
      <c r="G2105" s="1692"/>
      <c r="H2105" s="1653"/>
      <c r="I2105" s="1692"/>
      <c r="J2105" s="1653"/>
      <c r="K2105" s="1707"/>
      <c r="L2105" s="646" t="s">
        <v>3323</v>
      </c>
      <c r="M2105" s="646" t="s">
        <v>3323</v>
      </c>
      <c r="N2105" s="1652">
        <v>3</v>
      </c>
      <c r="O2105" s="1693" t="s">
        <v>4660</v>
      </c>
      <c r="P2105" s="1645" t="s">
        <v>7730</v>
      </c>
    </row>
    <row r="2106" spans="1:16" ht="15" x14ac:dyDescent="0.25">
      <c r="A2106" s="611">
        <v>3</v>
      </c>
      <c r="C2106" s="1640" t="s">
        <v>6244</v>
      </c>
      <c r="D2106" s="1641"/>
      <c r="E2106" s="1642"/>
      <c r="F2106" s="1653"/>
      <c r="G2106" s="1692"/>
      <c r="H2106" s="1653"/>
      <c r="I2106" s="1692"/>
      <c r="J2106" s="1652">
        <v>4</v>
      </c>
      <c r="K2106" s="1693" t="s">
        <v>1788</v>
      </c>
      <c r="L2106" s="646"/>
      <c r="M2106" s="646"/>
      <c r="N2106" s="1652"/>
      <c r="O2106" s="1693"/>
      <c r="P2106" s="1645"/>
    </row>
    <row r="2107" spans="1:16" ht="15" x14ac:dyDescent="0.25">
      <c r="A2107" s="611">
        <v>4</v>
      </c>
      <c r="C2107" s="1640" t="s">
        <v>6245</v>
      </c>
      <c r="D2107" s="1641"/>
      <c r="E2107" s="1642"/>
      <c r="F2107" s="1653"/>
      <c r="G2107" s="1692"/>
      <c r="H2107" s="1653"/>
      <c r="I2107" s="1692"/>
      <c r="J2107" s="1653"/>
      <c r="K2107" s="1692"/>
      <c r="L2107" s="642" t="s">
        <v>3323</v>
      </c>
      <c r="M2107" s="642" t="s">
        <v>4911</v>
      </c>
      <c r="N2107" s="1654" t="s">
        <v>3327</v>
      </c>
      <c r="O2107" s="1691" t="s">
        <v>4550</v>
      </c>
      <c r="P2107" s="1643" t="s">
        <v>7730</v>
      </c>
    </row>
    <row r="2108" spans="1:16" ht="15" x14ac:dyDescent="0.25">
      <c r="A2108" s="611">
        <v>4</v>
      </c>
      <c r="C2108" s="1640" t="s">
        <v>6246</v>
      </c>
      <c r="D2108" s="1641"/>
      <c r="E2108" s="1642"/>
      <c r="F2108" s="1653"/>
      <c r="G2108" s="1692"/>
      <c r="H2108" s="1652">
        <v>6</v>
      </c>
      <c r="I2108" s="1693" t="s">
        <v>6247</v>
      </c>
      <c r="J2108" s="1652"/>
      <c r="K2108" s="1693"/>
      <c r="L2108" s="646"/>
      <c r="M2108" s="646"/>
      <c r="N2108" s="1652"/>
      <c r="O2108" s="1693"/>
      <c r="P2108" s="1645"/>
    </row>
    <row r="2109" spans="1:16" ht="15" x14ac:dyDescent="0.25">
      <c r="A2109" s="611">
        <v>4</v>
      </c>
      <c r="C2109" s="1640" t="s">
        <v>6248</v>
      </c>
      <c r="D2109" s="1641"/>
      <c r="E2109" s="1642"/>
      <c r="F2109" s="1653"/>
      <c r="G2109" s="1692"/>
      <c r="H2109" s="1653"/>
      <c r="I2109" s="1692"/>
      <c r="J2109" s="1654">
        <v>1</v>
      </c>
      <c r="K2109" s="1691" t="s">
        <v>6249</v>
      </c>
      <c r="L2109" s="642" t="s">
        <v>3323</v>
      </c>
      <c r="M2109" s="642" t="s">
        <v>3323</v>
      </c>
      <c r="N2109" s="1654"/>
      <c r="O2109" s="1691"/>
      <c r="P2109" s="1643" t="s">
        <v>7730</v>
      </c>
    </row>
    <row r="2110" spans="1:16" ht="15" x14ac:dyDescent="0.25">
      <c r="A2110" s="611">
        <v>4</v>
      </c>
      <c r="C2110" s="1640" t="s">
        <v>6250</v>
      </c>
      <c r="D2110" s="1641"/>
      <c r="E2110" s="1642"/>
      <c r="F2110" s="1653"/>
      <c r="G2110" s="1692"/>
      <c r="H2110" s="1653"/>
      <c r="I2110" s="1692"/>
      <c r="J2110" s="1652">
        <v>2</v>
      </c>
      <c r="K2110" s="1693" t="s">
        <v>6251</v>
      </c>
      <c r="L2110" s="646" t="s">
        <v>3323</v>
      </c>
      <c r="M2110" s="646" t="s">
        <v>3323</v>
      </c>
      <c r="N2110" s="1652"/>
      <c r="O2110" s="1693"/>
      <c r="P2110" s="1645" t="s">
        <v>7730</v>
      </c>
    </row>
    <row r="2111" spans="1:16" ht="15" x14ac:dyDescent="0.25">
      <c r="A2111" s="611">
        <v>4</v>
      </c>
      <c r="C2111" s="1640" t="s">
        <v>6252</v>
      </c>
      <c r="D2111" s="1641"/>
      <c r="E2111" s="1642"/>
      <c r="F2111" s="1653"/>
      <c r="G2111" s="1692"/>
      <c r="H2111" s="1653"/>
      <c r="I2111" s="1692"/>
      <c r="J2111" s="1652">
        <v>3</v>
      </c>
      <c r="K2111" s="1693" t="s">
        <v>6253</v>
      </c>
      <c r="L2111" s="646" t="s">
        <v>3323</v>
      </c>
      <c r="M2111" s="646" t="s">
        <v>3323</v>
      </c>
      <c r="N2111" s="1652"/>
      <c r="O2111" s="1693"/>
      <c r="P2111" s="1645" t="s">
        <v>7730</v>
      </c>
    </row>
    <row r="2112" spans="1:16" ht="15" x14ac:dyDescent="0.25">
      <c r="A2112" s="611">
        <v>5</v>
      </c>
      <c r="C2112" s="1640" t="s">
        <v>6254</v>
      </c>
      <c r="D2112" s="1641"/>
      <c r="E2112" s="1642"/>
      <c r="F2112" s="1653"/>
      <c r="G2112" s="1692"/>
      <c r="H2112" s="1653"/>
      <c r="I2112" s="1692"/>
      <c r="J2112" s="1652">
        <v>4</v>
      </c>
      <c r="K2112" s="1693" t="s">
        <v>6255</v>
      </c>
      <c r="L2112" s="646" t="s">
        <v>3323</v>
      </c>
      <c r="M2112" s="646" t="s">
        <v>3323</v>
      </c>
      <c r="N2112" s="1652"/>
      <c r="O2112" s="1693"/>
      <c r="P2112" s="1645" t="s">
        <v>7730</v>
      </c>
    </row>
    <row r="2113" spans="1:16" ht="15" x14ac:dyDescent="0.25">
      <c r="A2113" s="611">
        <v>5</v>
      </c>
      <c r="C2113" s="1640" t="s">
        <v>6256</v>
      </c>
      <c r="D2113" s="1641"/>
      <c r="E2113" s="1642"/>
      <c r="F2113" s="1653"/>
      <c r="G2113" s="1692"/>
      <c r="H2113" s="1653"/>
      <c r="I2113" s="1692"/>
      <c r="J2113" s="1652">
        <v>5</v>
      </c>
      <c r="K2113" s="1693" t="s">
        <v>6257</v>
      </c>
      <c r="L2113" s="646" t="s">
        <v>3323</v>
      </c>
      <c r="M2113" s="646" t="s">
        <v>3323</v>
      </c>
      <c r="N2113" s="1652"/>
      <c r="O2113" s="1693"/>
      <c r="P2113" s="1645" t="s">
        <v>7730</v>
      </c>
    </row>
    <row r="2114" spans="1:16" ht="15" x14ac:dyDescent="0.25">
      <c r="A2114" s="611">
        <v>3</v>
      </c>
      <c r="C2114" s="1640" t="s">
        <v>6258</v>
      </c>
      <c r="D2114" s="1641"/>
      <c r="E2114" s="1642"/>
      <c r="F2114" s="1653"/>
      <c r="G2114" s="1692"/>
      <c r="H2114" s="1653"/>
      <c r="I2114" s="1692"/>
      <c r="J2114" s="1652">
        <v>6</v>
      </c>
      <c r="K2114" s="1693" t="s">
        <v>6259</v>
      </c>
      <c r="L2114" s="646" t="s">
        <v>3323</v>
      </c>
      <c r="M2114" s="646" t="s">
        <v>3323</v>
      </c>
      <c r="N2114" s="1652"/>
      <c r="O2114" s="1693"/>
      <c r="P2114" s="1645" t="s">
        <v>7730</v>
      </c>
    </row>
    <row r="2115" spans="1:16" ht="15" x14ac:dyDescent="0.25">
      <c r="A2115" s="611">
        <v>4</v>
      </c>
      <c r="C2115" s="1640" t="s">
        <v>6260</v>
      </c>
      <c r="D2115" s="1641"/>
      <c r="E2115" s="1642"/>
      <c r="F2115" s="1653"/>
      <c r="G2115" s="1692"/>
      <c r="H2115" s="1653"/>
      <c r="I2115" s="1692"/>
      <c r="J2115" s="1652">
        <v>7</v>
      </c>
      <c r="K2115" s="1693" t="s">
        <v>6261</v>
      </c>
      <c r="L2115" s="646" t="s">
        <v>3323</v>
      </c>
      <c r="M2115" s="646" t="s">
        <v>3323</v>
      </c>
      <c r="N2115" s="1652"/>
      <c r="O2115" s="1693"/>
      <c r="P2115" s="1645" t="s">
        <v>7730</v>
      </c>
    </row>
    <row r="2116" spans="1:16" ht="15" x14ac:dyDescent="0.25">
      <c r="A2116" s="611">
        <v>5</v>
      </c>
      <c r="C2116" s="1640" t="s">
        <v>6262</v>
      </c>
      <c r="D2116" s="1641"/>
      <c r="E2116" s="1642"/>
      <c r="F2116" s="1653"/>
      <c r="G2116" s="1692"/>
      <c r="H2116" s="1653"/>
      <c r="I2116" s="1692"/>
      <c r="J2116" s="1652">
        <v>8</v>
      </c>
      <c r="K2116" s="1693" t="s">
        <v>6263</v>
      </c>
      <c r="L2116" s="646" t="s">
        <v>3323</v>
      </c>
      <c r="M2116" s="646" t="s">
        <v>3323</v>
      </c>
      <c r="N2116" s="1652"/>
      <c r="O2116" s="1693"/>
      <c r="P2116" s="1645" t="s">
        <v>7730</v>
      </c>
    </row>
    <row r="2117" spans="1:16" ht="15" x14ac:dyDescent="0.25">
      <c r="A2117" s="611">
        <v>5</v>
      </c>
      <c r="C2117" s="1640" t="s">
        <v>6264</v>
      </c>
      <c r="D2117" s="1641"/>
      <c r="E2117" s="1642"/>
      <c r="F2117" s="1653"/>
      <c r="G2117" s="1692"/>
      <c r="H2117" s="1653"/>
      <c r="I2117" s="1692"/>
      <c r="J2117" s="1652">
        <v>9</v>
      </c>
      <c r="K2117" s="1693" t="s">
        <v>6265</v>
      </c>
      <c r="L2117" s="646" t="s">
        <v>3323</v>
      </c>
      <c r="M2117" s="646" t="s">
        <v>3323</v>
      </c>
      <c r="N2117" s="1652"/>
      <c r="O2117" s="1693"/>
      <c r="P2117" s="1645" t="s">
        <v>7730</v>
      </c>
    </row>
    <row r="2118" spans="1:16" ht="15" x14ac:dyDescent="0.25">
      <c r="A2118" s="611">
        <v>4</v>
      </c>
      <c r="C2118" s="1640" t="s">
        <v>6266</v>
      </c>
      <c r="D2118" s="1641"/>
      <c r="E2118" s="1642"/>
      <c r="F2118" s="1653"/>
      <c r="G2118" s="1692"/>
      <c r="H2118" s="1653"/>
      <c r="I2118" s="1692"/>
      <c r="J2118" s="1652">
        <v>10</v>
      </c>
      <c r="K2118" s="1693" t="s">
        <v>6267</v>
      </c>
      <c r="L2118" s="646" t="s">
        <v>3323</v>
      </c>
      <c r="M2118" s="646" t="s">
        <v>3323</v>
      </c>
      <c r="N2118" s="1652"/>
      <c r="O2118" s="1693"/>
      <c r="P2118" s="1645" t="s">
        <v>7730</v>
      </c>
    </row>
    <row r="2119" spans="1:16" ht="15" x14ac:dyDescent="0.25">
      <c r="A2119" s="611">
        <v>5</v>
      </c>
      <c r="C2119" s="1640" t="s">
        <v>6268</v>
      </c>
      <c r="D2119" s="1641"/>
      <c r="E2119" s="1642"/>
      <c r="F2119" s="1653"/>
      <c r="G2119" s="1692"/>
      <c r="H2119" s="1653"/>
      <c r="I2119" s="1692"/>
      <c r="J2119" s="1652">
        <v>11</v>
      </c>
      <c r="K2119" s="1693" t="s">
        <v>6269</v>
      </c>
      <c r="L2119" s="646" t="s">
        <v>3323</v>
      </c>
      <c r="M2119" s="646" t="s">
        <v>3323</v>
      </c>
      <c r="N2119" s="1652"/>
      <c r="O2119" s="1693"/>
      <c r="P2119" s="1645" t="s">
        <v>7730</v>
      </c>
    </row>
    <row r="2120" spans="1:16" ht="15" x14ac:dyDescent="0.25">
      <c r="A2120" s="611">
        <v>5</v>
      </c>
      <c r="C2120" s="1640" t="s">
        <v>6270</v>
      </c>
      <c r="D2120" s="1641"/>
      <c r="E2120" s="1642"/>
      <c r="F2120" s="1653"/>
      <c r="G2120" s="1692"/>
      <c r="H2120" s="1653"/>
      <c r="I2120" s="1692"/>
      <c r="J2120" s="1652">
        <v>12</v>
      </c>
      <c r="K2120" s="1693" t="s">
        <v>6271</v>
      </c>
      <c r="L2120" s="646" t="s">
        <v>3323</v>
      </c>
      <c r="M2120" s="646" t="s">
        <v>3323</v>
      </c>
      <c r="N2120" s="1652"/>
      <c r="O2120" s="1693"/>
      <c r="P2120" s="1645" t="s">
        <v>7730</v>
      </c>
    </row>
    <row r="2121" spans="1:16" ht="15" x14ac:dyDescent="0.25">
      <c r="A2121" s="611">
        <v>5</v>
      </c>
      <c r="C2121" s="1640" t="s">
        <v>6272</v>
      </c>
      <c r="D2121" s="1641"/>
      <c r="E2121" s="1642"/>
      <c r="F2121" s="1653"/>
      <c r="G2121" s="1692"/>
      <c r="H2121" s="1653"/>
      <c r="I2121" s="1692"/>
      <c r="J2121" s="1652">
        <v>13</v>
      </c>
      <c r="K2121" s="1693" t="s">
        <v>6273</v>
      </c>
      <c r="L2121" s="646" t="s">
        <v>3323</v>
      </c>
      <c r="M2121" s="646" t="s">
        <v>3323</v>
      </c>
      <c r="N2121" s="1652"/>
      <c r="O2121" s="1693"/>
      <c r="P2121" s="1645" t="s">
        <v>7730</v>
      </c>
    </row>
    <row r="2122" spans="1:16" ht="15" x14ac:dyDescent="0.25">
      <c r="A2122" s="611">
        <v>5</v>
      </c>
      <c r="C2122" s="1640" t="s">
        <v>6274</v>
      </c>
      <c r="D2122" s="1641"/>
      <c r="E2122" s="1642"/>
      <c r="F2122" s="1653"/>
      <c r="G2122" s="1692"/>
      <c r="H2122" s="1653"/>
      <c r="I2122" s="1692"/>
      <c r="J2122" s="1652">
        <v>14</v>
      </c>
      <c r="K2122" s="1693" t="s">
        <v>6275</v>
      </c>
      <c r="L2122" s="646" t="s">
        <v>3323</v>
      </c>
      <c r="M2122" s="646" t="s">
        <v>3323</v>
      </c>
      <c r="N2122" s="1652"/>
      <c r="O2122" s="1693"/>
      <c r="P2122" s="1645" t="s">
        <v>7730</v>
      </c>
    </row>
    <row r="2123" spans="1:16" ht="15" x14ac:dyDescent="0.25">
      <c r="A2123" s="611">
        <v>5</v>
      </c>
      <c r="C2123" s="1640" t="s">
        <v>6276</v>
      </c>
      <c r="D2123" s="1641"/>
      <c r="E2123" s="1642"/>
      <c r="F2123" s="1653"/>
      <c r="G2123" s="1692"/>
      <c r="H2123" s="1653"/>
      <c r="I2123" s="1692"/>
      <c r="J2123" s="1652">
        <v>15</v>
      </c>
      <c r="K2123" s="1693" t="s">
        <v>6277</v>
      </c>
      <c r="L2123" s="646" t="s">
        <v>3323</v>
      </c>
      <c r="M2123" s="646" t="s">
        <v>3323</v>
      </c>
      <c r="N2123" s="1652"/>
      <c r="O2123" s="1693"/>
      <c r="P2123" s="1645" t="s">
        <v>7730</v>
      </c>
    </row>
    <row r="2124" spans="1:16" ht="15" x14ac:dyDescent="0.25">
      <c r="A2124" s="611">
        <v>5</v>
      </c>
      <c r="C2124" s="1640" t="s">
        <v>6278</v>
      </c>
      <c r="D2124" s="1641"/>
      <c r="E2124" s="1642"/>
      <c r="F2124" s="1653"/>
      <c r="G2124" s="1692"/>
      <c r="H2124" s="1653"/>
      <c r="I2124" s="1692"/>
      <c r="J2124" s="1652">
        <v>16</v>
      </c>
      <c r="K2124" s="1693" t="s">
        <v>6279</v>
      </c>
      <c r="L2124" s="646" t="s">
        <v>3323</v>
      </c>
      <c r="M2124" s="646" t="s">
        <v>3323</v>
      </c>
      <c r="N2124" s="1652"/>
      <c r="O2124" s="1693"/>
      <c r="P2124" s="1645" t="s">
        <v>7730</v>
      </c>
    </row>
    <row r="2125" spans="1:16" ht="15" x14ac:dyDescent="0.25">
      <c r="A2125" s="611">
        <v>5</v>
      </c>
      <c r="C2125" s="1640" t="s">
        <v>6280</v>
      </c>
      <c r="D2125" s="1641"/>
      <c r="E2125" s="1642"/>
      <c r="F2125" s="1653"/>
      <c r="G2125" s="1692"/>
      <c r="H2125" s="1653"/>
      <c r="I2125" s="1692"/>
      <c r="J2125" s="1652">
        <v>17</v>
      </c>
      <c r="K2125" s="1693" t="s">
        <v>6281</v>
      </c>
      <c r="L2125" s="646" t="s">
        <v>3323</v>
      </c>
      <c r="M2125" s="646" t="s">
        <v>3323</v>
      </c>
      <c r="N2125" s="1652"/>
      <c r="O2125" s="1693"/>
      <c r="P2125" s="1645" t="s">
        <v>7730</v>
      </c>
    </row>
    <row r="2126" spans="1:16" ht="15" x14ac:dyDescent="0.25">
      <c r="A2126" s="611">
        <v>5</v>
      </c>
      <c r="C2126" s="1640" t="s">
        <v>6282</v>
      </c>
      <c r="D2126" s="1641"/>
      <c r="E2126" s="1642"/>
      <c r="F2126" s="1653"/>
      <c r="G2126" s="1692"/>
      <c r="H2126" s="1653"/>
      <c r="I2126" s="1692"/>
      <c r="J2126" s="1652">
        <v>18</v>
      </c>
      <c r="K2126" s="1693" t="s">
        <v>6283</v>
      </c>
      <c r="L2126" s="646" t="s">
        <v>3323</v>
      </c>
      <c r="M2126" s="646" t="s">
        <v>3323</v>
      </c>
      <c r="N2126" s="1652"/>
      <c r="O2126" s="1693"/>
      <c r="P2126" s="1645" t="s">
        <v>7730</v>
      </c>
    </row>
    <row r="2127" spans="1:16" ht="15" x14ac:dyDescent="0.25">
      <c r="A2127" s="611">
        <v>4</v>
      </c>
      <c r="C2127" s="1640" t="s">
        <v>6284</v>
      </c>
      <c r="D2127" s="1641"/>
      <c r="E2127" s="1642"/>
      <c r="F2127" s="1653"/>
      <c r="G2127" s="1692"/>
      <c r="H2127" s="1653"/>
      <c r="I2127" s="1692"/>
      <c r="J2127" s="1652">
        <v>19</v>
      </c>
      <c r="K2127" s="1693" t="s">
        <v>5019</v>
      </c>
      <c r="L2127" s="646"/>
      <c r="M2127" s="646"/>
      <c r="N2127" s="1652"/>
      <c r="O2127" s="1693"/>
      <c r="P2127" s="1645"/>
    </row>
    <row r="2128" spans="1:16" ht="15" x14ac:dyDescent="0.25">
      <c r="A2128" s="611">
        <v>5</v>
      </c>
      <c r="C2128" s="1640" t="s">
        <v>6285</v>
      </c>
      <c r="D2128" s="1641"/>
      <c r="E2128" s="1642"/>
      <c r="F2128" s="1653"/>
      <c r="G2128" s="1692"/>
      <c r="H2128" s="1653"/>
      <c r="I2128" s="1692"/>
      <c r="J2128" s="1653"/>
      <c r="K2128" s="1692"/>
      <c r="L2128" s="642" t="s">
        <v>3323</v>
      </c>
      <c r="M2128" s="642" t="s">
        <v>3323</v>
      </c>
      <c r="N2128" s="1654" t="s">
        <v>3327</v>
      </c>
      <c r="O2128" s="1691" t="s">
        <v>5021</v>
      </c>
      <c r="P2128" s="1643" t="s">
        <v>7730</v>
      </c>
    </row>
    <row r="2129" spans="1:16" ht="15" x14ac:dyDescent="0.25">
      <c r="A2129" s="611">
        <v>5</v>
      </c>
      <c r="C2129" s="1640" t="s">
        <v>6286</v>
      </c>
      <c r="D2129" s="1641"/>
      <c r="E2129" s="1642"/>
      <c r="F2129" s="1653"/>
      <c r="G2129" s="1692"/>
      <c r="H2129" s="1653"/>
      <c r="I2129" s="1692"/>
      <c r="J2129" s="1652">
        <v>20</v>
      </c>
      <c r="K2129" s="1693" t="s">
        <v>6287</v>
      </c>
      <c r="L2129" s="646" t="s">
        <v>3323</v>
      </c>
      <c r="M2129" s="646" t="s">
        <v>3323</v>
      </c>
      <c r="N2129" s="1652"/>
      <c r="O2129" s="1693"/>
      <c r="P2129" s="1645" t="s">
        <v>7730</v>
      </c>
    </row>
    <row r="2130" spans="1:16" ht="15" x14ac:dyDescent="0.25">
      <c r="A2130" s="611">
        <v>5</v>
      </c>
      <c r="C2130" s="1640" t="s">
        <v>6288</v>
      </c>
      <c r="D2130" s="1641"/>
      <c r="E2130" s="1642"/>
      <c r="F2130" s="1653"/>
      <c r="G2130" s="1692"/>
      <c r="H2130" s="1652">
        <v>7</v>
      </c>
      <c r="I2130" s="1693" t="s">
        <v>6289</v>
      </c>
      <c r="J2130" s="1652"/>
      <c r="K2130" s="1693"/>
      <c r="L2130" s="646"/>
      <c r="M2130" s="646"/>
      <c r="N2130" s="1652"/>
      <c r="O2130" s="1693"/>
      <c r="P2130" s="1645"/>
    </row>
    <row r="2131" spans="1:16" ht="15" x14ac:dyDescent="0.25">
      <c r="A2131" s="611">
        <v>4</v>
      </c>
      <c r="C2131" s="1640" t="s">
        <v>6290</v>
      </c>
      <c r="D2131" s="1641"/>
      <c r="E2131" s="1642"/>
      <c r="F2131" s="1653"/>
      <c r="G2131" s="1692"/>
      <c r="H2131" s="1653"/>
      <c r="I2131" s="1692"/>
      <c r="J2131" s="1654">
        <v>1</v>
      </c>
      <c r="K2131" s="1691" t="s">
        <v>6291</v>
      </c>
      <c r="L2131" s="642" t="s">
        <v>3323</v>
      </c>
      <c r="M2131" s="642" t="s">
        <v>3323</v>
      </c>
      <c r="N2131" s="1654"/>
      <c r="O2131" s="1691"/>
      <c r="P2131" s="1643" t="s">
        <v>7730</v>
      </c>
    </row>
    <row r="2132" spans="1:16" ht="15" x14ac:dyDescent="0.25">
      <c r="A2132" s="611">
        <v>5</v>
      </c>
      <c r="C2132" s="1640" t="s">
        <v>6292</v>
      </c>
      <c r="D2132" s="1641"/>
      <c r="E2132" s="1642"/>
      <c r="F2132" s="1653"/>
      <c r="G2132" s="1692"/>
      <c r="H2132" s="1653"/>
      <c r="I2132" s="1692"/>
      <c r="J2132" s="1652">
        <v>2</v>
      </c>
      <c r="K2132" s="1693" t="s">
        <v>6293</v>
      </c>
      <c r="L2132" s="646" t="s">
        <v>3323</v>
      </c>
      <c r="M2132" s="646" t="s">
        <v>3323</v>
      </c>
      <c r="N2132" s="1652"/>
      <c r="O2132" s="1693"/>
      <c r="P2132" s="1645" t="s">
        <v>7730</v>
      </c>
    </row>
    <row r="2133" spans="1:16" ht="15" x14ac:dyDescent="0.25">
      <c r="A2133" s="611">
        <v>3</v>
      </c>
      <c r="C2133" s="1640" t="s">
        <v>6294</v>
      </c>
      <c r="D2133" s="1641"/>
      <c r="E2133" s="1642"/>
      <c r="F2133" s="1653"/>
      <c r="G2133" s="1692"/>
      <c r="H2133" s="1653"/>
      <c r="I2133" s="1692"/>
      <c r="J2133" s="1652">
        <v>3</v>
      </c>
      <c r="K2133" s="1693" t="s">
        <v>6295</v>
      </c>
      <c r="L2133" s="646" t="s">
        <v>3323</v>
      </c>
      <c r="M2133" s="646" t="s">
        <v>3323</v>
      </c>
      <c r="N2133" s="1652"/>
      <c r="O2133" s="1693"/>
      <c r="P2133" s="1645" t="s">
        <v>7730</v>
      </c>
    </row>
    <row r="2134" spans="1:16" ht="15" x14ac:dyDescent="0.25">
      <c r="A2134" s="611">
        <v>4</v>
      </c>
      <c r="C2134" s="1640" t="s">
        <v>6296</v>
      </c>
      <c r="D2134" s="1641"/>
      <c r="E2134" s="1642"/>
      <c r="F2134" s="1653"/>
      <c r="G2134" s="1692"/>
      <c r="H2134" s="1653"/>
      <c r="I2134" s="1692"/>
      <c r="J2134" s="1652">
        <v>4</v>
      </c>
      <c r="K2134" s="1693" t="s">
        <v>6297</v>
      </c>
      <c r="L2134" s="646" t="s">
        <v>3323</v>
      </c>
      <c r="M2134" s="646" t="s">
        <v>3323</v>
      </c>
      <c r="N2134" s="1652"/>
      <c r="O2134" s="1693"/>
      <c r="P2134" s="1645" t="s">
        <v>7730</v>
      </c>
    </row>
    <row r="2135" spans="1:16" ht="15" x14ac:dyDescent="0.25">
      <c r="A2135" s="611">
        <v>4</v>
      </c>
      <c r="C2135" s="1640" t="s">
        <v>6298</v>
      </c>
      <c r="D2135" s="1641"/>
      <c r="E2135" s="1642"/>
      <c r="F2135" s="1653"/>
      <c r="G2135" s="1692"/>
      <c r="H2135" s="1653"/>
      <c r="I2135" s="1692"/>
      <c r="J2135" s="1652">
        <v>5</v>
      </c>
      <c r="K2135" s="1693" t="s">
        <v>6299</v>
      </c>
      <c r="L2135" s="646" t="s">
        <v>3323</v>
      </c>
      <c r="M2135" s="646" t="s">
        <v>3323</v>
      </c>
      <c r="N2135" s="1652"/>
      <c r="O2135" s="1693"/>
      <c r="P2135" s="1645" t="s">
        <v>7730</v>
      </c>
    </row>
    <row r="2136" spans="1:16" ht="15" x14ac:dyDescent="0.25">
      <c r="A2136" s="611">
        <v>4</v>
      </c>
      <c r="C2136" s="1640" t="s">
        <v>6300</v>
      </c>
      <c r="D2136" s="1641"/>
      <c r="E2136" s="1642"/>
      <c r="F2136" s="1653"/>
      <c r="G2136" s="1692"/>
      <c r="H2136" s="1652">
        <v>8</v>
      </c>
      <c r="I2136" s="1693" t="s">
        <v>6301</v>
      </c>
      <c r="J2136" s="1652"/>
      <c r="K2136" s="1693"/>
      <c r="L2136" s="646"/>
      <c r="M2136" s="646"/>
      <c r="N2136" s="1652"/>
      <c r="O2136" s="1693"/>
      <c r="P2136" s="1645"/>
    </row>
    <row r="2137" spans="1:16" ht="15" x14ac:dyDescent="0.25">
      <c r="A2137" s="611">
        <v>4</v>
      </c>
      <c r="C2137" s="1640" t="s">
        <v>6302</v>
      </c>
      <c r="D2137" s="1641"/>
      <c r="E2137" s="1642"/>
      <c r="F2137" s="1653"/>
      <c r="G2137" s="1692"/>
      <c r="H2137" s="1653"/>
      <c r="I2137" s="1692"/>
      <c r="J2137" s="1654">
        <v>1</v>
      </c>
      <c r="K2137" s="1691" t="s">
        <v>6303</v>
      </c>
      <c r="L2137" s="642" t="s">
        <v>3323</v>
      </c>
      <c r="M2137" s="642" t="s">
        <v>3323</v>
      </c>
      <c r="N2137" s="1654"/>
      <c r="O2137" s="1691"/>
      <c r="P2137" s="1643" t="s">
        <v>7726</v>
      </c>
    </row>
    <row r="2138" spans="1:16" ht="15" x14ac:dyDescent="0.25">
      <c r="A2138" s="611">
        <v>4</v>
      </c>
      <c r="C2138" s="1640" t="s">
        <v>6304</v>
      </c>
      <c r="D2138" s="1641"/>
      <c r="E2138" s="1642"/>
      <c r="F2138" s="1653"/>
      <c r="G2138" s="1692"/>
      <c r="H2138" s="1653"/>
      <c r="I2138" s="1692"/>
      <c r="J2138" s="1652">
        <v>2</v>
      </c>
      <c r="K2138" s="1693" t="s">
        <v>6305</v>
      </c>
      <c r="L2138" s="646" t="s">
        <v>3323</v>
      </c>
      <c r="M2138" s="646" t="s">
        <v>3323</v>
      </c>
      <c r="N2138" s="1652"/>
      <c r="O2138" s="1693"/>
      <c r="P2138" s="1645" t="s">
        <v>7726</v>
      </c>
    </row>
    <row r="2139" spans="1:16" ht="15" x14ac:dyDescent="0.25">
      <c r="A2139" s="611">
        <v>4</v>
      </c>
      <c r="C2139" s="1640" t="s">
        <v>6306</v>
      </c>
      <c r="D2139" s="1641"/>
      <c r="E2139" s="1644"/>
      <c r="F2139" s="1652">
        <v>14</v>
      </c>
      <c r="G2139" s="1693" t="s">
        <v>2569</v>
      </c>
      <c r="H2139" s="1652"/>
      <c r="I2139" s="1693"/>
      <c r="J2139" s="1652"/>
      <c r="K2139" s="1693"/>
      <c r="L2139" s="646"/>
      <c r="M2139" s="646"/>
      <c r="N2139" s="1652"/>
      <c r="O2139" s="1693"/>
      <c r="P2139" s="1645"/>
    </row>
    <row r="2140" spans="1:16" ht="15" x14ac:dyDescent="0.25">
      <c r="A2140" s="611">
        <v>4</v>
      </c>
      <c r="C2140" s="1640" t="s">
        <v>6307</v>
      </c>
      <c r="D2140" s="1641"/>
      <c r="E2140" s="1644"/>
      <c r="F2140" s="1653"/>
      <c r="G2140" s="1692"/>
      <c r="H2140" s="1654">
        <v>1</v>
      </c>
      <c r="I2140" s="1691" t="s">
        <v>2569</v>
      </c>
      <c r="J2140" s="1654"/>
      <c r="K2140" s="1691"/>
      <c r="L2140" s="642"/>
      <c r="M2140" s="642"/>
      <c r="N2140" s="1654"/>
      <c r="O2140" s="1691"/>
      <c r="P2140" s="1643"/>
    </row>
    <row r="2141" spans="1:16" ht="15.75" thickBot="1" x14ac:dyDescent="0.3">
      <c r="A2141" s="611">
        <v>4</v>
      </c>
      <c r="C2141" s="1640" t="s">
        <v>6308</v>
      </c>
      <c r="D2141" s="1641"/>
      <c r="E2141" s="1642"/>
      <c r="F2141" s="1653"/>
      <c r="G2141" s="1692"/>
      <c r="H2141" s="1653"/>
      <c r="I2141" s="1692"/>
      <c r="J2141" s="1654">
        <v>1</v>
      </c>
      <c r="K2141" s="1691" t="s">
        <v>2571</v>
      </c>
      <c r="L2141" s="642" t="s">
        <v>3323</v>
      </c>
      <c r="M2141" s="642" t="s">
        <v>3323</v>
      </c>
      <c r="N2141" s="1654"/>
      <c r="O2141" s="1691"/>
      <c r="P2141" s="1643" t="s">
        <v>7726</v>
      </c>
    </row>
    <row r="2142" spans="1:16" ht="15" x14ac:dyDescent="0.25">
      <c r="A2142" s="611">
        <v>4</v>
      </c>
      <c r="C2142" s="1637" t="s">
        <v>6309</v>
      </c>
      <c r="D2142" s="641">
        <v>6</v>
      </c>
      <c r="E2142" s="1638" t="s">
        <v>2572</v>
      </c>
      <c r="F2142" s="1684"/>
      <c r="G2142" s="1690"/>
      <c r="H2142" s="1684"/>
      <c r="I2142" s="1690"/>
      <c r="J2142" s="1684"/>
      <c r="K2142" s="1690"/>
      <c r="L2142" s="641"/>
      <c r="M2142" s="641"/>
      <c r="N2142" s="1684"/>
      <c r="O2142" s="1690"/>
      <c r="P2142" s="1639"/>
    </row>
    <row r="2143" spans="1:16" ht="15" x14ac:dyDescent="0.25">
      <c r="A2143" s="611">
        <v>4</v>
      </c>
      <c r="C2143" s="1640" t="s">
        <v>6310</v>
      </c>
      <c r="D2143" s="1641"/>
      <c r="E2143" s="1642"/>
      <c r="F2143" s="1654">
        <v>1</v>
      </c>
      <c r="G2143" s="1691" t="s">
        <v>2574</v>
      </c>
      <c r="H2143" s="1654"/>
      <c r="I2143" s="1691"/>
      <c r="J2143" s="1654"/>
      <c r="K2143" s="1691"/>
      <c r="L2143" s="642"/>
      <c r="M2143" s="642"/>
      <c r="N2143" s="1654"/>
      <c r="O2143" s="1691"/>
      <c r="P2143" s="1643"/>
    </row>
    <row r="2144" spans="1:16" ht="15" x14ac:dyDescent="0.25">
      <c r="A2144" s="611">
        <v>4</v>
      </c>
      <c r="C2144" s="1640" t="s">
        <v>816</v>
      </c>
      <c r="D2144" s="1641"/>
      <c r="E2144" s="1642"/>
      <c r="F2144" s="1653"/>
      <c r="G2144" s="1692"/>
      <c r="H2144" s="1654">
        <v>1</v>
      </c>
      <c r="I2144" s="1691" t="s">
        <v>2574</v>
      </c>
      <c r="J2144" s="1654"/>
      <c r="K2144" s="1691"/>
      <c r="L2144" s="642" t="s">
        <v>1220</v>
      </c>
      <c r="M2144" s="642" t="s">
        <v>1220</v>
      </c>
      <c r="N2144" s="1654"/>
      <c r="O2144" s="1691"/>
      <c r="P2144" s="1643"/>
    </row>
    <row r="2145" spans="1:16" ht="15.75" thickBot="1" x14ac:dyDescent="0.3">
      <c r="A2145" s="611">
        <v>4</v>
      </c>
      <c r="C2145" s="1640" t="s">
        <v>817</v>
      </c>
      <c r="D2145" s="1641"/>
      <c r="E2145" s="1642"/>
      <c r="F2145" s="1653"/>
      <c r="G2145" s="1692"/>
      <c r="H2145" s="1652">
        <v>2</v>
      </c>
      <c r="I2145" s="1693" t="s">
        <v>2575</v>
      </c>
      <c r="J2145" s="1652"/>
      <c r="K2145" s="1693"/>
      <c r="L2145" s="646" t="s">
        <v>1220</v>
      </c>
      <c r="M2145" s="646" t="s">
        <v>1220</v>
      </c>
      <c r="N2145" s="1652"/>
      <c r="O2145" s="1693"/>
      <c r="P2145" s="1645"/>
    </row>
    <row r="2146" spans="1:16" ht="15" x14ac:dyDescent="0.25">
      <c r="A2146" s="611">
        <v>4</v>
      </c>
      <c r="C2146" s="1637" t="s">
        <v>6311</v>
      </c>
      <c r="D2146" s="641">
        <v>7</v>
      </c>
      <c r="E2146" s="1638" t="s">
        <v>2576</v>
      </c>
      <c r="F2146" s="1684"/>
      <c r="G2146" s="1690"/>
      <c r="H2146" s="1684"/>
      <c r="I2146" s="1690"/>
      <c r="J2146" s="1684"/>
      <c r="K2146" s="1690"/>
      <c r="L2146" s="641"/>
      <c r="M2146" s="641"/>
      <c r="N2146" s="1684"/>
      <c r="O2146" s="1690"/>
      <c r="P2146" s="1639"/>
    </row>
    <row r="2147" spans="1:16" ht="15" x14ac:dyDescent="0.25">
      <c r="A2147" s="611">
        <v>4</v>
      </c>
      <c r="C2147" s="1640" t="s">
        <v>6312</v>
      </c>
      <c r="D2147" s="1641"/>
      <c r="E2147" s="1642"/>
      <c r="F2147" s="1654">
        <v>1</v>
      </c>
      <c r="G2147" s="1691" t="s">
        <v>2577</v>
      </c>
      <c r="H2147" s="1654"/>
      <c r="I2147" s="1691"/>
      <c r="J2147" s="1654"/>
      <c r="K2147" s="1691"/>
      <c r="L2147" s="642"/>
      <c r="M2147" s="642"/>
      <c r="N2147" s="1654"/>
      <c r="O2147" s="1691"/>
      <c r="P2147" s="1643"/>
    </row>
    <row r="2148" spans="1:16" ht="15" x14ac:dyDescent="0.25">
      <c r="A2148" s="611">
        <v>4</v>
      </c>
      <c r="C2148" s="1640" t="s">
        <v>6313</v>
      </c>
      <c r="D2148" s="1641"/>
      <c r="E2148" s="1642"/>
      <c r="F2148" s="1653"/>
      <c r="G2148" s="1692"/>
      <c r="H2148" s="1654">
        <v>1</v>
      </c>
      <c r="I2148" s="1691" t="s">
        <v>2578</v>
      </c>
      <c r="J2148" s="1654"/>
      <c r="K2148" s="1691"/>
      <c r="L2148" s="642" t="s">
        <v>1220</v>
      </c>
      <c r="M2148" s="642" t="s">
        <v>1220</v>
      </c>
      <c r="N2148" s="1654"/>
      <c r="O2148" s="1691"/>
      <c r="P2148" s="1643"/>
    </row>
    <row r="2149" spans="1:16" ht="15" x14ac:dyDescent="0.25">
      <c r="A2149" s="611">
        <v>4</v>
      </c>
      <c r="C2149" s="1640" t="s">
        <v>6314</v>
      </c>
      <c r="D2149" s="1641"/>
      <c r="E2149" s="1644"/>
      <c r="F2149" s="1652">
        <v>2</v>
      </c>
      <c r="G2149" s="1693" t="s">
        <v>2583</v>
      </c>
      <c r="H2149" s="1652"/>
      <c r="I2149" s="1693"/>
      <c r="J2149" s="1652"/>
      <c r="K2149" s="1693"/>
      <c r="L2149" s="646"/>
      <c r="M2149" s="646"/>
      <c r="N2149" s="1652"/>
      <c r="O2149" s="1693"/>
      <c r="P2149" s="1645"/>
    </row>
    <row r="2150" spans="1:16" ht="15" x14ac:dyDescent="0.25">
      <c r="A2150" s="611">
        <v>4</v>
      </c>
      <c r="C2150" s="1640" t="s">
        <v>6315</v>
      </c>
      <c r="D2150" s="1641"/>
      <c r="E2150" s="1642"/>
      <c r="F2150" s="1653"/>
      <c r="G2150" s="1692"/>
      <c r="H2150" s="1654">
        <v>1</v>
      </c>
      <c r="I2150" s="1691" t="s">
        <v>2584</v>
      </c>
      <c r="J2150" s="1654"/>
      <c r="K2150" s="1691"/>
      <c r="L2150" s="642" t="s">
        <v>1220</v>
      </c>
      <c r="M2150" s="642" t="s">
        <v>1220</v>
      </c>
      <c r="N2150" s="1654"/>
      <c r="O2150" s="1691"/>
      <c r="P2150" s="1643"/>
    </row>
    <row r="2151" spans="1:16" ht="15" x14ac:dyDescent="0.25">
      <c r="A2151" s="611">
        <v>4</v>
      </c>
      <c r="C2151" s="1640" t="s">
        <v>6316</v>
      </c>
      <c r="D2151" s="1641"/>
      <c r="E2151" s="1644"/>
      <c r="F2151" s="1652">
        <v>3</v>
      </c>
      <c r="G2151" s="1693" t="s">
        <v>2586</v>
      </c>
      <c r="H2151" s="1652"/>
      <c r="I2151" s="1693"/>
      <c r="J2151" s="1652"/>
      <c r="K2151" s="1693"/>
      <c r="L2151" s="646"/>
      <c r="M2151" s="646"/>
      <c r="N2151" s="1652"/>
      <c r="O2151" s="1693"/>
      <c r="P2151" s="1645"/>
    </row>
    <row r="2152" spans="1:16" ht="15" x14ac:dyDescent="0.25">
      <c r="A2152" s="611">
        <v>4</v>
      </c>
      <c r="C2152" s="1640" t="s">
        <v>6317</v>
      </c>
      <c r="D2152" s="1641"/>
      <c r="E2152" s="1644"/>
      <c r="F2152" s="1653"/>
      <c r="G2152" s="1692"/>
      <c r="H2152" s="1654">
        <v>1</v>
      </c>
      <c r="I2152" s="1691" t="s">
        <v>2587</v>
      </c>
      <c r="J2152" s="1654"/>
      <c r="K2152" s="1691"/>
      <c r="L2152" s="642"/>
      <c r="M2152" s="642"/>
      <c r="N2152" s="1654"/>
      <c r="O2152" s="1691"/>
      <c r="P2152" s="1643"/>
    </row>
    <row r="2153" spans="1:16" ht="15" x14ac:dyDescent="0.25">
      <c r="A2153" s="611">
        <v>5</v>
      </c>
      <c r="C2153" s="1640" t="s">
        <v>6318</v>
      </c>
      <c r="D2153" s="1641"/>
      <c r="E2153" s="1642"/>
      <c r="F2153" s="1653"/>
      <c r="G2153" s="1692"/>
      <c r="H2153" s="1652">
        <v>2</v>
      </c>
      <c r="I2153" s="1693" t="s">
        <v>6319</v>
      </c>
      <c r="J2153" s="1652"/>
      <c r="K2153" s="1693"/>
      <c r="L2153" s="646" t="s">
        <v>1220</v>
      </c>
      <c r="M2153" s="646" t="s">
        <v>1220</v>
      </c>
      <c r="N2153" s="1652"/>
      <c r="O2153" s="1693"/>
      <c r="P2153" s="1645"/>
    </row>
    <row r="2154" spans="1:16" ht="15" x14ac:dyDescent="0.25">
      <c r="A2154" s="611">
        <v>4</v>
      </c>
      <c r="C2154" s="1640" t="s">
        <v>6320</v>
      </c>
      <c r="D2154" s="1641"/>
      <c r="E2154" s="1644"/>
      <c r="F2154" s="1652">
        <v>4</v>
      </c>
      <c r="G2154" s="1693" t="s">
        <v>2591</v>
      </c>
      <c r="H2154" s="1652"/>
      <c r="I2154" s="1693"/>
      <c r="J2154" s="1652"/>
      <c r="K2154" s="1693"/>
      <c r="L2154" s="646"/>
      <c r="M2154" s="646"/>
      <c r="N2154" s="1652"/>
      <c r="O2154" s="1693"/>
      <c r="P2154" s="1645"/>
    </row>
    <row r="2155" spans="1:16" ht="15" x14ac:dyDescent="0.25">
      <c r="A2155" s="611">
        <v>3</v>
      </c>
      <c r="C2155" s="1640" t="s">
        <v>6321</v>
      </c>
      <c r="D2155" s="1641"/>
      <c r="E2155" s="1642"/>
      <c r="F2155" s="1653"/>
      <c r="G2155" s="1692"/>
      <c r="H2155" s="1654">
        <v>1</v>
      </c>
      <c r="I2155" s="1691" t="s">
        <v>2591</v>
      </c>
      <c r="J2155" s="1654"/>
      <c r="K2155" s="1691"/>
      <c r="L2155" s="642" t="s">
        <v>1220</v>
      </c>
      <c r="M2155" s="642" t="s">
        <v>1220</v>
      </c>
      <c r="N2155" s="1654"/>
      <c r="O2155" s="1691"/>
      <c r="P2155" s="1643"/>
    </row>
    <row r="2156" spans="1:16" ht="15" x14ac:dyDescent="0.25">
      <c r="A2156" s="611">
        <v>4</v>
      </c>
      <c r="C2156" s="1640" t="s">
        <v>6322</v>
      </c>
      <c r="D2156" s="1641"/>
      <c r="E2156" s="1644"/>
      <c r="F2156" s="1652">
        <v>5</v>
      </c>
      <c r="G2156" s="1693" t="s">
        <v>2592</v>
      </c>
      <c r="H2156" s="1652"/>
      <c r="I2156" s="1693"/>
      <c r="J2156" s="1652"/>
      <c r="K2156" s="1693"/>
      <c r="L2156" s="646" t="s">
        <v>1220</v>
      </c>
      <c r="M2156" s="646"/>
      <c r="N2156" s="1652"/>
      <c r="O2156" s="1693"/>
      <c r="P2156" s="1645"/>
    </row>
    <row r="2157" spans="1:16" ht="15" x14ac:dyDescent="0.25">
      <c r="A2157" s="611">
        <v>4</v>
      </c>
      <c r="C2157" s="1640" t="s">
        <v>6323</v>
      </c>
      <c r="D2157" s="1641"/>
      <c r="E2157" s="1642"/>
      <c r="F2157" s="1653"/>
      <c r="G2157" s="1692"/>
      <c r="H2157" s="1654">
        <v>1</v>
      </c>
      <c r="I2157" s="1691" t="s">
        <v>2592</v>
      </c>
      <c r="J2157" s="1654"/>
      <c r="K2157" s="1691"/>
      <c r="L2157" s="642" t="s">
        <v>1220</v>
      </c>
      <c r="M2157" s="642" t="s">
        <v>1220</v>
      </c>
      <c r="N2157" s="1654"/>
      <c r="O2157" s="1691"/>
      <c r="P2157" s="1643"/>
    </row>
    <row r="2158" spans="1:16" ht="15" x14ac:dyDescent="0.25">
      <c r="A2158" s="611">
        <v>4</v>
      </c>
      <c r="C2158" s="1640" t="s">
        <v>6324</v>
      </c>
      <c r="D2158" s="1641"/>
      <c r="E2158" s="1642"/>
      <c r="F2158" s="1653"/>
      <c r="G2158" s="1692"/>
      <c r="H2158" s="1652">
        <v>2</v>
      </c>
      <c r="I2158" s="1693" t="s">
        <v>2594</v>
      </c>
      <c r="J2158" s="1652"/>
      <c r="K2158" s="1693"/>
      <c r="L2158" s="646" t="s">
        <v>1220</v>
      </c>
      <c r="M2158" s="646" t="s">
        <v>1220</v>
      </c>
      <c r="N2158" s="1652"/>
      <c r="O2158" s="1693"/>
      <c r="P2158" s="1645"/>
    </row>
    <row r="2159" spans="1:16" ht="15" x14ac:dyDescent="0.25">
      <c r="A2159" s="611">
        <v>4</v>
      </c>
      <c r="C2159" s="1640" t="s">
        <v>6325</v>
      </c>
      <c r="D2159" s="1641"/>
      <c r="E2159" s="1644"/>
      <c r="F2159" s="1652">
        <v>6</v>
      </c>
      <c r="G2159" s="1693" t="s">
        <v>2596</v>
      </c>
      <c r="H2159" s="1652"/>
      <c r="I2159" s="1693"/>
      <c r="J2159" s="1652"/>
      <c r="K2159" s="1693"/>
      <c r="L2159" s="646" t="s">
        <v>1220</v>
      </c>
      <c r="M2159" s="646"/>
      <c r="N2159" s="1652"/>
      <c r="O2159" s="1693"/>
      <c r="P2159" s="1645"/>
    </row>
    <row r="2160" spans="1:16" ht="15" x14ac:dyDescent="0.25">
      <c r="A2160" s="611">
        <v>4</v>
      </c>
      <c r="C2160" s="1640" t="s">
        <v>6326</v>
      </c>
      <c r="D2160" s="1641"/>
      <c r="E2160" s="1642"/>
      <c r="F2160" s="1653"/>
      <c r="G2160" s="1692"/>
      <c r="H2160" s="1654">
        <v>1</v>
      </c>
      <c r="I2160" s="1691" t="s">
        <v>1907</v>
      </c>
      <c r="J2160" s="1654"/>
      <c r="K2160" s="1691"/>
      <c r="L2160" s="642" t="s">
        <v>1220</v>
      </c>
      <c r="M2160" s="642" t="s">
        <v>1220</v>
      </c>
      <c r="N2160" s="1654"/>
      <c r="O2160" s="1691"/>
      <c r="P2160" s="1643"/>
    </row>
    <row r="2161" spans="1:16" ht="15" x14ac:dyDescent="0.25">
      <c r="A2161" s="611">
        <v>3</v>
      </c>
      <c r="C2161" s="1640" t="s">
        <v>6327</v>
      </c>
      <c r="D2161" s="1641"/>
      <c r="E2161" s="1642"/>
      <c r="F2161" s="1653"/>
      <c r="G2161" s="1692"/>
      <c r="H2161" s="1652">
        <v>2</v>
      </c>
      <c r="I2161" s="1693" t="s">
        <v>1908</v>
      </c>
      <c r="J2161" s="1652"/>
      <c r="K2161" s="1693"/>
      <c r="L2161" s="646" t="s">
        <v>1220</v>
      </c>
      <c r="M2161" s="646" t="s">
        <v>1220</v>
      </c>
      <c r="N2161" s="1652"/>
      <c r="O2161" s="1693"/>
      <c r="P2161" s="1645"/>
    </row>
    <row r="2162" spans="1:16" ht="15" x14ac:dyDescent="0.25">
      <c r="A2162" s="611">
        <v>4</v>
      </c>
      <c r="C2162" s="1640" t="s">
        <v>6328</v>
      </c>
      <c r="D2162" s="1641"/>
      <c r="E2162" s="1642"/>
      <c r="F2162" s="1653"/>
      <c r="G2162" s="1692"/>
      <c r="H2162" s="1652">
        <v>3</v>
      </c>
      <c r="I2162" s="1693" t="s">
        <v>1909</v>
      </c>
      <c r="J2162" s="1652"/>
      <c r="K2162" s="1693"/>
      <c r="L2162" s="646" t="s">
        <v>1220</v>
      </c>
      <c r="M2162" s="646" t="s">
        <v>1220</v>
      </c>
      <c r="N2162" s="1652"/>
      <c r="O2162" s="1693"/>
      <c r="P2162" s="1645"/>
    </row>
    <row r="2163" spans="1:16" ht="15" x14ac:dyDescent="0.25">
      <c r="A2163" s="611">
        <v>4</v>
      </c>
      <c r="C2163" s="1640" t="s">
        <v>6329</v>
      </c>
      <c r="D2163" s="1641"/>
      <c r="E2163" s="1642"/>
      <c r="F2163" s="1653"/>
      <c r="G2163" s="1692"/>
      <c r="H2163" s="1652">
        <v>4</v>
      </c>
      <c r="I2163" s="1693" t="s">
        <v>1910</v>
      </c>
      <c r="J2163" s="1652"/>
      <c r="K2163" s="1693"/>
      <c r="L2163" s="646" t="s">
        <v>1220</v>
      </c>
      <c r="M2163" s="646" t="s">
        <v>1220</v>
      </c>
      <c r="N2163" s="1652"/>
      <c r="O2163" s="1693"/>
      <c r="P2163" s="1645"/>
    </row>
    <row r="2164" spans="1:16" ht="15.75" thickBot="1" x14ac:dyDescent="0.3">
      <c r="A2164" s="611">
        <v>2</v>
      </c>
      <c r="C2164" s="1640" t="s">
        <v>6330</v>
      </c>
      <c r="D2164" s="1641"/>
      <c r="E2164" s="1642"/>
      <c r="F2164" s="1653"/>
      <c r="G2164" s="1692"/>
      <c r="H2164" s="1652">
        <v>5</v>
      </c>
      <c r="I2164" s="1693" t="s">
        <v>2597</v>
      </c>
      <c r="J2164" s="1652"/>
      <c r="K2164" s="1693"/>
      <c r="L2164" s="646" t="s">
        <v>1220</v>
      </c>
      <c r="M2164" s="646" t="s">
        <v>1220</v>
      </c>
      <c r="N2164" s="1652"/>
      <c r="O2164" s="1693"/>
      <c r="P2164" s="1645"/>
    </row>
    <row r="2165" spans="1:16" ht="15" x14ac:dyDescent="0.25">
      <c r="A2165" s="611">
        <v>3</v>
      </c>
      <c r="C2165" s="1637" t="s">
        <v>6331</v>
      </c>
      <c r="D2165" s="641">
        <v>8</v>
      </c>
      <c r="E2165" s="1638" t="s">
        <v>2598</v>
      </c>
      <c r="F2165" s="1684"/>
      <c r="G2165" s="1690"/>
      <c r="H2165" s="1684"/>
      <c r="I2165" s="1690"/>
      <c r="J2165" s="1684"/>
      <c r="K2165" s="1690"/>
      <c r="L2165" s="641"/>
      <c r="M2165" s="641"/>
      <c r="N2165" s="1684"/>
      <c r="O2165" s="1690"/>
      <c r="P2165" s="1639"/>
    </row>
    <row r="2166" spans="1:16" ht="15" x14ac:dyDescent="0.25">
      <c r="A2166" s="611">
        <v>4</v>
      </c>
      <c r="C2166" s="1640" t="s">
        <v>6332</v>
      </c>
      <c r="D2166" s="1641"/>
      <c r="E2166" s="1642"/>
      <c r="F2166" s="1654">
        <v>1</v>
      </c>
      <c r="G2166" s="1691" t="s">
        <v>2744</v>
      </c>
      <c r="H2166" s="1654"/>
      <c r="I2166" s="1691"/>
      <c r="J2166" s="1654"/>
      <c r="K2166" s="1691"/>
      <c r="L2166" s="642"/>
      <c r="M2166" s="642"/>
      <c r="N2166" s="1654"/>
      <c r="O2166" s="1691"/>
      <c r="P2166" s="1643"/>
    </row>
    <row r="2167" spans="1:16" ht="15" x14ac:dyDescent="0.25">
      <c r="A2167" s="611">
        <v>1</v>
      </c>
      <c r="C2167" s="1640" t="s">
        <v>839</v>
      </c>
      <c r="D2167" s="1641"/>
      <c r="E2167" s="1642"/>
      <c r="F2167" s="1653"/>
      <c r="G2167" s="1692"/>
      <c r="H2167" s="1654">
        <v>1</v>
      </c>
      <c r="I2167" s="1691" t="s">
        <v>2744</v>
      </c>
      <c r="J2167" s="1654"/>
      <c r="K2167" s="1691"/>
      <c r="L2167" s="642"/>
      <c r="M2167" s="642"/>
      <c r="N2167" s="1654"/>
      <c r="O2167" s="1691"/>
      <c r="P2167" s="1643"/>
    </row>
    <row r="2168" spans="1:16" ht="15" x14ac:dyDescent="0.25">
      <c r="A2168" s="611">
        <v>2</v>
      </c>
      <c r="C2168" s="1640" t="s">
        <v>840</v>
      </c>
      <c r="D2168" s="1641"/>
      <c r="E2168" s="1642"/>
      <c r="F2168" s="1653"/>
      <c r="G2168" s="1692"/>
      <c r="H2168" s="1652">
        <v>2</v>
      </c>
      <c r="I2168" s="1693" t="s">
        <v>6333</v>
      </c>
      <c r="J2168" s="1652"/>
      <c r="K2168" s="1693"/>
      <c r="L2168" s="646" t="s">
        <v>1220</v>
      </c>
      <c r="M2168" s="646" t="s">
        <v>1220</v>
      </c>
      <c r="N2168" s="1652"/>
      <c r="O2168" s="1693"/>
      <c r="P2168" s="1645"/>
    </row>
    <row r="2169" spans="1:16" ht="15" x14ac:dyDescent="0.25">
      <c r="A2169" s="611">
        <v>3</v>
      </c>
      <c r="C2169" s="1640" t="s">
        <v>6334</v>
      </c>
      <c r="D2169" s="1641"/>
      <c r="E2169" s="1644"/>
      <c r="F2169" s="1652">
        <v>2</v>
      </c>
      <c r="G2169" s="1693" t="s">
        <v>6858</v>
      </c>
      <c r="H2169" s="1652"/>
      <c r="I2169" s="1693"/>
      <c r="J2169" s="1652"/>
      <c r="K2169" s="1693"/>
      <c r="L2169" s="646"/>
      <c r="M2169" s="646"/>
      <c r="N2169" s="1652"/>
      <c r="O2169" s="1693"/>
      <c r="P2169" s="1645"/>
    </row>
    <row r="2170" spans="1:16" ht="15" x14ac:dyDescent="0.25">
      <c r="A2170" s="611">
        <v>3</v>
      </c>
      <c r="C2170" s="1640" t="s">
        <v>6335</v>
      </c>
      <c r="D2170" s="1641"/>
      <c r="E2170" s="1642"/>
      <c r="F2170" s="1653"/>
      <c r="G2170" s="1692"/>
      <c r="H2170" s="1654">
        <v>1</v>
      </c>
      <c r="I2170" s="1691" t="s">
        <v>6858</v>
      </c>
      <c r="J2170" s="1654"/>
      <c r="K2170" s="1691"/>
      <c r="L2170" s="642"/>
      <c r="M2170" s="642"/>
      <c r="N2170" s="1654"/>
      <c r="O2170" s="1691"/>
      <c r="P2170" s="1643"/>
    </row>
    <row r="2171" spans="1:16" ht="15" x14ac:dyDescent="0.25">
      <c r="A2171" s="611">
        <v>1</v>
      </c>
      <c r="C2171" s="1640" t="s">
        <v>6336</v>
      </c>
      <c r="D2171" s="1641"/>
      <c r="E2171" s="1642"/>
      <c r="F2171" s="1653"/>
      <c r="G2171" s="1692"/>
      <c r="H2171" s="1653"/>
      <c r="I2171" s="1692"/>
      <c r="J2171" s="1654">
        <v>1</v>
      </c>
      <c r="K2171" s="1691" t="s">
        <v>2741</v>
      </c>
      <c r="L2171" s="642"/>
      <c r="M2171" s="642"/>
      <c r="N2171" s="1654"/>
      <c r="O2171" s="1691"/>
      <c r="P2171" s="1643"/>
    </row>
    <row r="2172" spans="1:16" ht="15" x14ac:dyDescent="0.25">
      <c r="A2172" s="611">
        <v>2</v>
      </c>
      <c r="C2172" s="1640" t="s">
        <v>6337</v>
      </c>
      <c r="D2172" s="1641"/>
      <c r="E2172" s="1642"/>
      <c r="F2172" s="1653"/>
      <c r="G2172" s="1692"/>
      <c r="H2172" s="1653"/>
      <c r="I2172" s="1692"/>
      <c r="J2172" s="1653"/>
      <c r="K2172" s="1692"/>
      <c r="L2172" s="642" t="s">
        <v>3378</v>
      </c>
      <c r="M2172" s="642" t="s">
        <v>3378</v>
      </c>
      <c r="N2172" s="1654">
        <v>1</v>
      </c>
      <c r="O2172" s="1691" t="s">
        <v>6338</v>
      </c>
      <c r="P2172" s="1643" t="s">
        <v>7947</v>
      </c>
    </row>
    <row r="2173" spans="1:16" ht="15" x14ac:dyDescent="0.25">
      <c r="A2173" s="611">
        <v>3</v>
      </c>
      <c r="C2173" s="1640" t="s">
        <v>6339</v>
      </c>
      <c r="D2173" s="1641"/>
      <c r="E2173" s="1642"/>
      <c r="F2173" s="1653"/>
      <c r="G2173" s="1692"/>
      <c r="H2173" s="1653"/>
      <c r="I2173" s="1692"/>
      <c r="J2173" s="1653"/>
      <c r="K2173" s="1692"/>
      <c r="L2173" s="646" t="s">
        <v>3378</v>
      </c>
      <c r="M2173" s="646" t="s">
        <v>3378</v>
      </c>
      <c r="N2173" s="1652">
        <v>2</v>
      </c>
      <c r="O2173" s="1693" t="s">
        <v>6340</v>
      </c>
      <c r="P2173" s="1645" t="s">
        <v>7947</v>
      </c>
    </row>
    <row r="2174" spans="1:16" ht="15" x14ac:dyDescent="0.25">
      <c r="A2174" s="611">
        <v>2</v>
      </c>
      <c r="C2174" s="1640" t="s">
        <v>6341</v>
      </c>
      <c r="D2174" s="1641"/>
      <c r="E2174" s="1642"/>
      <c r="F2174" s="1653"/>
      <c r="G2174" s="1692"/>
      <c r="H2174" s="1653"/>
      <c r="I2174" s="1692"/>
      <c r="J2174" s="1653"/>
      <c r="K2174" s="1692"/>
      <c r="L2174" s="646" t="s">
        <v>3378</v>
      </c>
      <c r="M2174" s="646" t="s">
        <v>3378</v>
      </c>
      <c r="N2174" s="1652">
        <v>3</v>
      </c>
      <c r="O2174" s="1693" t="s">
        <v>6342</v>
      </c>
      <c r="P2174" s="1645" t="s">
        <v>7947</v>
      </c>
    </row>
    <row r="2175" spans="1:16" ht="15" x14ac:dyDescent="0.25">
      <c r="A2175" s="611">
        <v>3</v>
      </c>
      <c r="C2175" s="1640" t="s">
        <v>6343</v>
      </c>
      <c r="D2175" s="1641"/>
      <c r="E2175" s="1642"/>
      <c r="F2175" s="1653"/>
      <c r="G2175" s="1692"/>
      <c r="H2175" s="1653"/>
      <c r="I2175" s="1692"/>
      <c r="J2175" s="1653"/>
      <c r="K2175" s="1692"/>
      <c r="L2175" s="646" t="s">
        <v>3378</v>
      </c>
      <c r="M2175" s="646" t="s">
        <v>3378</v>
      </c>
      <c r="N2175" s="1652">
        <v>4</v>
      </c>
      <c r="O2175" s="1693" t="s">
        <v>6344</v>
      </c>
      <c r="P2175" s="1645" t="s">
        <v>7947</v>
      </c>
    </row>
    <row r="2176" spans="1:16" ht="15" x14ac:dyDescent="0.25">
      <c r="A2176" s="611">
        <v>2</v>
      </c>
      <c r="C2176" s="1640" t="s">
        <v>6345</v>
      </c>
      <c r="D2176" s="1641"/>
      <c r="E2176" s="1642"/>
      <c r="F2176" s="1653"/>
      <c r="G2176" s="1692"/>
      <c r="H2176" s="1653"/>
      <c r="I2176" s="1692"/>
      <c r="J2176" s="1653"/>
      <c r="K2176" s="1692"/>
      <c r="L2176" s="646" t="s">
        <v>3378</v>
      </c>
      <c r="M2176" s="646" t="s">
        <v>3378</v>
      </c>
      <c r="N2176" s="1652">
        <v>5</v>
      </c>
      <c r="O2176" s="1693" t="s">
        <v>6346</v>
      </c>
      <c r="P2176" s="1645" t="s">
        <v>7947</v>
      </c>
    </row>
    <row r="2177" spans="1:16" ht="15" x14ac:dyDescent="0.25">
      <c r="A2177" s="611">
        <v>3</v>
      </c>
      <c r="C2177" s="1640" t="s">
        <v>6347</v>
      </c>
      <c r="D2177" s="1641"/>
      <c r="E2177" s="1642"/>
      <c r="F2177" s="1653"/>
      <c r="G2177" s="1692"/>
      <c r="H2177" s="1653"/>
      <c r="I2177" s="1692"/>
      <c r="J2177" s="1653"/>
      <c r="K2177" s="1692"/>
      <c r="L2177" s="646" t="s">
        <v>3378</v>
      </c>
      <c r="M2177" s="646" t="s">
        <v>3378</v>
      </c>
      <c r="N2177" s="1652">
        <v>6</v>
      </c>
      <c r="O2177" s="1693" t="s">
        <v>6348</v>
      </c>
      <c r="P2177" s="1645" t="s">
        <v>7947</v>
      </c>
    </row>
    <row r="2178" spans="1:16" ht="15" x14ac:dyDescent="0.25">
      <c r="A2178" s="611">
        <v>3</v>
      </c>
      <c r="C2178" s="1640" t="s">
        <v>6349</v>
      </c>
      <c r="D2178" s="1641"/>
      <c r="E2178" s="1642"/>
      <c r="F2178" s="1653"/>
      <c r="G2178" s="1692"/>
      <c r="H2178" s="1653"/>
      <c r="I2178" s="1692"/>
      <c r="J2178" s="1653"/>
      <c r="K2178" s="1692"/>
      <c r="L2178" s="646" t="s">
        <v>3378</v>
      </c>
      <c r="M2178" s="646" t="s">
        <v>3378</v>
      </c>
      <c r="N2178" s="1652">
        <v>7</v>
      </c>
      <c r="O2178" s="1693" t="s">
        <v>6350</v>
      </c>
      <c r="P2178" s="1645" t="s">
        <v>7947</v>
      </c>
    </row>
    <row r="2179" spans="1:16" ht="15" x14ac:dyDescent="0.25">
      <c r="A2179" s="611">
        <v>2</v>
      </c>
      <c r="C2179" s="1640" t="s">
        <v>6351</v>
      </c>
      <c r="D2179" s="1641"/>
      <c r="E2179" s="1642"/>
      <c r="F2179" s="1653"/>
      <c r="G2179" s="1692"/>
      <c r="H2179" s="1653"/>
      <c r="I2179" s="1692"/>
      <c r="J2179" s="1653"/>
      <c r="K2179" s="1692"/>
      <c r="L2179" s="646" t="s">
        <v>3378</v>
      </c>
      <c r="M2179" s="646" t="s">
        <v>3378</v>
      </c>
      <c r="N2179" s="1652">
        <v>8</v>
      </c>
      <c r="O2179" s="1693" t="s">
        <v>6352</v>
      </c>
      <c r="P2179" s="1645" t="s">
        <v>7947</v>
      </c>
    </row>
    <row r="2180" spans="1:16" ht="15" x14ac:dyDescent="0.25">
      <c r="A2180" s="611">
        <v>3</v>
      </c>
      <c r="C2180" s="1640" t="s">
        <v>6353</v>
      </c>
      <c r="D2180" s="1641"/>
      <c r="E2180" s="1642"/>
      <c r="F2180" s="1653"/>
      <c r="G2180" s="1692"/>
      <c r="H2180" s="1653"/>
      <c r="I2180" s="1692"/>
      <c r="J2180" s="1652">
        <v>2</v>
      </c>
      <c r="K2180" s="1693" t="s">
        <v>6354</v>
      </c>
      <c r="L2180" s="646" t="s">
        <v>3339</v>
      </c>
      <c r="M2180" s="646" t="s">
        <v>3339</v>
      </c>
      <c r="N2180" s="1652"/>
      <c r="O2180" s="1693"/>
      <c r="P2180" s="1645" t="s">
        <v>7947</v>
      </c>
    </row>
    <row r="2181" spans="1:16" ht="15" x14ac:dyDescent="0.25">
      <c r="A2181" s="611">
        <v>2</v>
      </c>
      <c r="C2181" s="1640" t="s">
        <v>6355</v>
      </c>
      <c r="D2181" s="1641"/>
      <c r="E2181" s="1642"/>
      <c r="F2181" s="1653"/>
      <c r="G2181" s="1692"/>
      <c r="H2181" s="1653"/>
      <c r="I2181" s="1692"/>
      <c r="J2181" s="1652">
        <v>3</v>
      </c>
      <c r="K2181" s="1693" t="s">
        <v>6356</v>
      </c>
      <c r="L2181" s="646" t="s">
        <v>3323</v>
      </c>
      <c r="M2181" s="646" t="s">
        <v>3323</v>
      </c>
      <c r="N2181" s="1652"/>
      <c r="O2181" s="1693"/>
      <c r="P2181" s="1645" t="s">
        <v>7947</v>
      </c>
    </row>
    <row r="2182" spans="1:16" ht="15" x14ac:dyDescent="0.25">
      <c r="A2182" s="611">
        <v>3</v>
      </c>
      <c r="C2182" s="1640" t="s">
        <v>6357</v>
      </c>
      <c r="D2182" s="1641"/>
      <c r="E2182" s="1642"/>
      <c r="F2182" s="1653"/>
      <c r="G2182" s="1692"/>
      <c r="H2182" s="1653"/>
      <c r="I2182" s="1692"/>
      <c r="J2182" s="1652">
        <v>4</v>
      </c>
      <c r="K2182" s="1693" t="s">
        <v>2740</v>
      </c>
      <c r="L2182" s="646"/>
      <c r="M2182" s="646"/>
      <c r="N2182" s="1652"/>
      <c r="O2182" s="1693"/>
      <c r="P2182" s="1645" t="s">
        <v>7947</v>
      </c>
    </row>
    <row r="2183" spans="1:16" ht="15" x14ac:dyDescent="0.25">
      <c r="A2183" s="611">
        <v>3</v>
      </c>
      <c r="C2183" s="1640" t="s">
        <v>6358</v>
      </c>
      <c r="D2183" s="1641"/>
      <c r="E2183" s="1642"/>
      <c r="F2183" s="1653"/>
      <c r="G2183" s="1692"/>
      <c r="H2183" s="1653"/>
      <c r="I2183" s="1692"/>
      <c r="J2183" s="1653"/>
      <c r="K2183" s="1692"/>
      <c r="L2183" s="642" t="s">
        <v>3339</v>
      </c>
      <c r="M2183" s="642" t="s">
        <v>3378</v>
      </c>
      <c r="N2183" s="1654">
        <v>1</v>
      </c>
      <c r="O2183" s="1691" t="s">
        <v>6359</v>
      </c>
      <c r="P2183" s="1643" t="s">
        <v>7947</v>
      </c>
    </row>
    <row r="2184" spans="1:16" ht="15" x14ac:dyDescent="0.25">
      <c r="A2184" s="611">
        <v>2</v>
      </c>
      <c r="C2184" s="1640" t="s">
        <v>6360</v>
      </c>
      <c r="D2184" s="1641"/>
      <c r="E2184" s="1642"/>
      <c r="F2184" s="1653"/>
      <c r="G2184" s="1692"/>
      <c r="H2184" s="1653"/>
      <c r="I2184" s="1692"/>
      <c r="J2184" s="1653"/>
      <c r="K2184" s="1692"/>
      <c r="L2184" s="646" t="s">
        <v>3339</v>
      </c>
      <c r="M2184" s="646" t="s">
        <v>3378</v>
      </c>
      <c r="N2184" s="1652">
        <v>2</v>
      </c>
      <c r="O2184" s="1693" t="s">
        <v>6361</v>
      </c>
      <c r="P2184" s="1645" t="s">
        <v>7947</v>
      </c>
    </row>
    <row r="2185" spans="1:16" ht="15" x14ac:dyDescent="0.25">
      <c r="A2185" s="611">
        <v>3</v>
      </c>
      <c r="C2185" s="1640" t="s">
        <v>6362</v>
      </c>
      <c r="D2185" s="1641"/>
      <c r="E2185" s="1642"/>
      <c r="F2185" s="1653"/>
      <c r="G2185" s="1692"/>
      <c r="H2185" s="1653"/>
      <c r="I2185" s="1692"/>
      <c r="J2185" s="1653"/>
      <c r="K2185" s="1692"/>
      <c r="L2185" s="646" t="s">
        <v>3339</v>
      </c>
      <c r="M2185" s="646" t="s">
        <v>3378</v>
      </c>
      <c r="N2185" s="1652">
        <v>3</v>
      </c>
      <c r="O2185" s="1693" t="s">
        <v>6363</v>
      </c>
      <c r="P2185" s="1645" t="s">
        <v>7947</v>
      </c>
    </row>
    <row r="2186" spans="1:16" ht="15" x14ac:dyDescent="0.25">
      <c r="A2186" s="611">
        <v>3</v>
      </c>
      <c r="C2186" s="1640" t="s">
        <v>6364</v>
      </c>
      <c r="D2186" s="1641"/>
      <c r="E2186" s="1642"/>
      <c r="F2186" s="1653"/>
      <c r="G2186" s="1692"/>
      <c r="H2186" s="1653"/>
      <c r="I2186" s="1692"/>
      <c r="J2186" s="1652">
        <v>5</v>
      </c>
      <c r="K2186" s="1693" t="s">
        <v>6365</v>
      </c>
      <c r="L2186" s="646" t="s">
        <v>3323</v>
      </c>
      <c r="M2186" s="646" t="s">
        <v>3323</v>
      </c>
      <c r="N2186" s="1652"/>
      <c r="O2186" s="1693"/>
      <c r="P2186" s="1645" t="s">
        <v>7947</v>
      </c>
    </row>
    <row r="2187" spans="1:16" ht="15" x14ac:dyDescent="0.25">
      <c r="A2187" s="611">
        <v>3</v>
      </c>
      <c r="C2187" s="1640" t="s">
        <v>6366</v>
      </c>
      <c r="D2187" s="1641"/>
      <c r="E2187" s="1642"/>
      <c r="F2187" s="1653"/>
      <c r="G2187" s="1692"/>
      <c r="H2187" s="1653"/>
      <c r="I2187" s="1692"/>
      <c r="J2187" s="1652">
        <v>6</v>
      </c>
      <c r="K2187" s="1693" t="s">
        <v>1916</v>
      </c>
      <c r="L2187" s="646" t="s">
        <v>3323</v>
      </c>
      <c r="M2187" s="646" t="s">
        <v>3323</v>
      </c>
      <c r="N2187" s="1652"/>
      <c r="O2187" s="1693"/>
      <c r="P2187" s="1645" t="s">
        <v>7947</v>
      </c>
    </row>
    <row r="2188" spans="1:16" ht="15" x14ac:dyDescent="0.25">
      <c r="A2188" s="611">
        <v>3</v>
      </c>
      <c r="C2188" s="1640" t="s">
        <v>6367</v>
      </c>
      <c r="D2188" s="1641"/>
      <c r="E2188" s="1642"/>
      <c r="F2188" s="1653"/>
      <c r="G2188" s="1692"/>
      <c r="H2188" s="1653"/>
      <c r="I2188" s="1692"/>
      <c r="J2188" s="1652">
        <v>7</v>
      </c>
      <c r="K2188" s="1693" t="s">
        <v>1917</v>
      </c>
      <c r="L2188" s="646" t="s">
        <v>3339</v>
      </c>
      <c r="M2188" s="646" t="s">
        <v>3323</v>
      </c>
      <c r="N2188" s="1652"/>
      <c r="O2188" s="1693"/>
      <c r="P2188" s="1645" t="s">
        <v>7947</v>
      </c>
    </row>
    <row r="2189" spans="1:16" ht="15" x14ac:dyDescent="0.25">
      <c r="A2189" s="611">
        <v>3</v>
      </c>
      <c r="C2189" s="1640" t="s">
        <v>6368</v>
      </c>
      <c r="D2189" s="1641"/>
      <c r="E2189" s="1642"/>
      <c r="F2189" s="1653"/>
      <c r="G2189" s="1692"/>
      <c r="H2189" s="1653"/>
      <c r="I2189" s="1692"/>
      <c r="J2189" s="1652">
        <v>8</v>
      </c>
      <c r="K2189" s="1693" t="s">
        <v>1918</v>
      </c>
      <c r="L2189" s="646" t="s">
        <v>6369</v>
      </c>
      <c r="M2189" s="646" t="s">
        <v>3323</v>
      </c>
      <c r="N2189" s="1652"/>
      <c r="O2189" s="1693"/>
      <c r="P2189" s="1645" t="s">
        <v>7947</v>
      </c>
    </row>
    <row r="2190" spans="1:16" ht="15" x14ac:dyDescent="0.25">
      <c r="A2190" s="611">
        <v>1</v>
      </c>
      <c r="C2190" s="1640" t="s">
        <v>6370</v>
      </c>
      <c r="D2190" s="1641"/>
      <c r="E2190" s="1642"/>
      <c r="F2190" s="1653"/>
      <c r="G2190" s="1692"/>
      <c r="H2190" s="1653"/>
      <c r="I2190" s="1692"/>
      <c r="J2190" s="1652">
        <v>9</v>
      </c>
      <c r="K2190" s="1693" t="s">
        <v>1920</v>
      </c>
      <c r="L2190" s="646" t="s">
        <v>3323</v>
      </c>
      <c r="M2190" s="646" t="s">
        <v>3323</v>
      </c>
      <c r="N2190" s="1652"/>
      <c r="O2190" s="1693"/>
      <c r="P2190" s="1645" t="s">
        <v>7947</v>
      </c>
    </row>
    <row r="2191" spans="1:16" ht="15" x14ac:dyDescent="0.25">
      <c r="A2191" s="611">
        <v>2</v>
      </c>
      <c r="C2191" s="1640" t="s">
        <v>6371</v>
      </c>
      <c r="D2191" s="1641"/>
      <c r="E2191" s="1642"/>
      <c r="F2191" s="1653"/>
      <c r="G2191" s="1692"/>
      <c r="H2191" s="1653"/>
      <c r="I2191" s="1692"/>
      <c r="J2191" s="1652">
        <v>10</v>
      </c>
      <c r="K2191" s="1693" t="s">
        <v>1921</v>
      </c>
      <c r="L2191" s="646" t="s">
        <v>3339</v>
      </c>
      <c r="M2191" s="646" t="s">
        <v>3339</v>
      </c>
      <c r="N2191" s="1652"/>
      <c r="O2191" s="1693"/>
      <c r="P2191" s="1645" t="s">
        <v>7947</v>
      </c>
    </row>
    <row r="2192" spans="1:16" ht="15" x14ac:dyDescent="0.25">
      <c r="A2192" s="611">
        <v>3</v>
      </c>
      <c r="C2192" s="1640" t="s">
        <v>6372</v>
      </c>
      <c r="D2192" s="1641"/>
      <c r="E2192" s="1642"/>
      <c r="F2192" s="1653"/>
      <c r="G2192" s="1692"/>
      <c r="H2192" s="1653"/>
      <c r="I2192" s="1692"/>
      <c r="J2192" s="1652">
        <v>11</v>
      </c>
      <c r="K2192" s="1693" t="s">
        <v>1922</v>
      </c>
      <c r="L2192" s="646" t="s">
        <v>3339</v>
      </c>
      <c r="M2192" s="646" t="s">
        <v>3339</v>
      </c>
      <c r="N2192" s="1652"/>
      <c r="O2192" s="1693"/>
      <c r="P2192" s="1645" t="s">
        <v>7947</v>
      </c>
    </row>
    <row r="2193" spans="1:16" ht="15" x14ac:dyDescent="0.25">
      <c r="A2193" s="611">
        <v>3</v>
      </c>
      <c r="C2193" s="1640" t="s">
        <v>6373</v>
      </c>
      <c r="D2193" s="1641"/>
      <c r="E2193" s="1642"/>
      <c r="F2193" s="1653"/>
      <c r="G2193" s="1692"/>
      <c r="H2193" s="1653"/>
      <c r="I2193" s="1692"/>
      <c r="J2193" s="1652">
        <v>12</v>
      </c>
      <c r="K2193" s="1693" t="s">
        <v>2738</v>
      </c>
      <c r="L2193" s="646" t="s">
        <v>6369</v>
      </c>
      <c r="M2193" s="646" t="s">
        <v>3339</v>
      </c>
      <c r="N2193" s="1652"/>
      <c r="O2193" s="1693"/>
      <c r="P2193" s="1645" t="s">
        <v>7947</v>
      </c>
    </row>
    <row r="2194" spans="1:16" ht="15" x14ac:dyDescent="0.25">
      <c r="A2194" s="611">
        <v>2</v>
      </c>
      <c r="C2194" s="1640" t="s">
        <v>6374</v>
      </c>
      <c r="D2194" s="1641"/>
      <c r="E2194" s="1642"/>
      <c r="F2194" s="1653"/>
      <c r="G2194" s="1692"/>
      <c r="H2194" s="1652">
        <v>2</v>
      </c>
      <c r="I2194" s="1693" t="s">
        <v>2737</v>
      </c>
      <c r="J2194" s="1652"/>
      <c r="K2194" s="1693"/>
      <c r="L2194" s="646"/>
      <c r="M2194" s="646"/>
      <c r="N2194" s="1652"/>
      <c r="O2194" s="1693"/>
      <c r="P2194" s="1645"/>
    </row>
    <row r="2195" spans="1:16" ht="15" x14ac:dyDescent="0.25">
      <c r="A2195" s="611">
        <v>3</v>
      </c>
      <c r="C2195" s="1640" t="s">
        <v>853</v>
      </c>
      <c r="D2195" s="1641"/>
      <c r="E2195" s="1642"/>
      <c r="F2195" s="1653"/>
      <c r="G2195" s="1692"/>
      <c r="H2195" s="1653"/>
      <c r="I2195" s="1692"/>
      <c r="J2195" s="1654">
        <v>1</v>
      </c>
      <c r="K2195" s="1691" t="s">
        <v>6375</v>
      </c>
      <c r="L2195" s="642"/>
      <c r="M2195" s="642"/>
      <c r="N2195" s="1654"/>
      <c r="O2195" s="1691"/>
      <c r="P2195" s="1643" t="s">
        <v>7947</v>
      </c>
    </row>
    <row r="2196" spans="1:16" ht="15" x14ac:dyDescent="0.25">
      <c r="A2196" s="611">
        <v>4</v>
      </c>
      <c r="C2196" s="1640" t="s">
        <v>6376</v>
      </c>
      <c r="D2196" s="1641"/>
      <c r="E2196" s="1642"/>
      <c r="F2196" s="1653"/>
      <c r="G2196" s="1692"/>
      <c r="H2196" s="1653"/>
      <c r="I2196" s="1692"/>
      <c r="J2196" s="1653"/>
      <c r="K2196" s="1692"/>
      <c r="L2196" s="642" t="s">
        <v>3378</v>
      </c>
      <c r="M2196" s="642" t="s">
        <v>3378</v>
      </c>
      <c r="N2196" s="1654">
        <v>1</v>
      </c>
      <c r="O2196" s="1705" t="s">
        <v>6377</v>
      </c>
      <c r="P2196" s="1650" t="s">
        <v>7947</v>
      </c>
    </row>
    <row r="2197" spans="1:16" ht="15" x14ac:dyDescent="0.25">
      <c r="A2197" s="611">
        <v>5</v>
      </c>
      <c r="C2197" s="1640" t="s">
        <v>6378</v>
      </c>
      <c r="D2197" s="1641"/>
      <c r="E2197" s="1642"/>
      <c r="F2197" s="1653"/>
      <c r="G2197" s="1692"/>
      <c r="H2197" s="1653"/>
      <c r="I2197" s="1692"/>
      <c r="J2197" s="1653"/>
      <c r="K2197" s="1692"/>
      <c r="L2197" s="646" t="s">
        <v>3378</v>
      </c>
      <c r="M2197" s="646" t="s">
        <v>3378</v>
      </c>
      <c r="N2197" s="1652">
        <v>2</v>
      </c>
      <c r="O2197" s="1706" t="s">
        <v>6379</v>
      </c>
      <c r="P2197" s="1651" t="s">
        <v>7947</v>
      </c>
    </row>
    <row r="2198" spans="1:16" ht="15" x14ac:dyDescent="0.25">
      <c r="A2198" s="611">
        <v>5</v>
      </c>
      <c r="C2198" s="1640" t="s">
        <v>6380</v>
      </c>
      <c r="D2198" s="1641"/>
      <c r="E2198" s="1642"/>
      <c r="F2198" s="1653"/>
      <c r="G2198" s="1692"/>
      <c r="H2198" s="1653"/>
      <c r="I2198" s="1692"/>
      <c r="J2198" s="1653"/>
      <c r="K2198" s="1692"/>
      <c r="L2198" s="646" t="s">
        <v>3378</v>
      </c>
      <c r="M2198" s="646" t="s">
        <v>3378</v>
      </c>
      <c r="N2198" s="1652">
        <v>3</v>
      </c>
      <c r="O2198" s="1706" t="s">
        <v>7675</v>
      </c>
      <c r="P2198" s="1651" t="s">
        <v>7947</v>
      </c>
    </row>
    <row r="2199" spans="1:16" ht="15" x14ac:dyDescent="0.25">
      <c r="A2199" s="611">
        <v>5</v>
      </c>
      <c r="C2199" s="1640" t="s">
        <v>6381</v>
      </c>
      <c r="D2199" s="1641"/>
      <c r="E2199" s="1642"/>
      <c r="F2199" s="1653"/>
      <c r="G2199" s="1692"/>
      <c r="H2199" s="1653"/>
      <c r="I2199" s="1692"/>
      <c r="J2199" s="1652">
        <v>2</v>
      </c>
      <c r="K2199" s="1693" t="s">
        <v>6382</v>
      </c>
      <c r="L2199" s="646" t="s">
        <v>3378</v>
      </c>
      <c r="M2199" s="646" t="s">
        <v>3339</v>
      </c>
      <c r="N2199" s="1652"/>
      <c r="O2199" s="1693"/>
      <c r="P2199" s="1645" t="s">
        <v>7947</v>
      </c>
    </row>
    <row r="2200" spans="1:16" ht="15" x14ac:dyDescent="0.25">
      <c r="A2200" s="611">
        <v>5</v>
      </c>
      <c r="C2200" s="1640" t="s">
        <v>6383</v>
      </c>
      <c r="D2200" s="1641"/>
      <c r="E2200" s="1644"/>
      <c r="F2200" s="1652">
        <v>3</v>
      </c>
      <c r="G2200" s="1693" t="s">
        <v>6859</v>
      </c>
      <c r="H2200" s="1652"/>
      <c r="I2200" s="1693"/>
      <c r="J2200" s="1652"/>
      <c r="K2200" s="1693"/>
      <c r="L2200" s="646"/>
      <c r="M2200" s="646"/>
      <c r="N2200" s="1652"/>
      <c r="O2200" s="1693"/>
      <c r="P2200" s="1645"/>
    </row>
    <row r="2201" spans="1:16" ht="15" x14ac:dyDescent="0.25">
      <c r="A2201" s="611">
        <v>5</v>
      </c>
      <c r="C2201" s="1640" t="s">
        <v>6384</v>
      </c>
      <c r="D2201" s="1641"/>
      <c r="E2201" s="1642"/>
      <c r="F2201" s="1653"/>
      <c r="G2201" s="1692"/>
      <c r="H2201" s="1654">
        <v>1</v>
      </c>
      <c r="I2201" s="1691" t="s">
        <v>2736</v>
      </c>
      <c r="J2201" s="1654"/>
      <c r="K2201" s="1691"/>
      <c r="L2201" s="642"/>
      <c r="M2201" s="642"/>
      <c r="N2201" s="1654"/>
      <c r="O2201" s="1691"/>
      <c r="P2201" s="1643"/>
    </row>
    <row r="2202" spans="1:16" ht="15" x14ac:dyDescent="0.25">
      <c r="A2202" s="611">
        <v>5</v>
      </c>
      <c r="C2202" s="1640" t="s">
        <v>6385</v>
      </c>
      <c r="D2202" s="1641"/>
      <c r="E2202" s="1642"/>
      <c r="F2202" s="1653"/>
      <c r="G2202" s="1692"/>
      <c r="H2202" s="1653"/>
      <c r="I2202" s="1692"/>
      <c r="J2202" s="1654">
        <v>1</v>
      </c>
      <c r="K2202" s="1691" t="s">
        <v>2735</v>
      </c>
      <c r="L2202" s="642" t="s">
        <v>3378</v>
      </c>
      <c r="M2202" s="642" t="s">
        <v>3378</v>
      </c>
      <c r="N2202" s="1654"/>
      <c r="O2202" s="1691"/>
      <c r="P2202" s="1643" t="s">
        <v>7947</v>
      </c>
    </row>
    <row r="2203" spans="1:16" ht="15" x14ac:dyDescent="0.25">
      <c r="A2203" s="611">
        <v>5</v>
      </c>
      <c r="C2203" s="1640" t="s">
        <v>6386</v>
      </c>
      <c r="D2203" s="1641"/>
      <c r="E2203" s="1642"/>
      <c r="F2203" s="1653"/>
      <c r="G2203" s="1692"/>
      <c r="H2203" s="1653"/>
      <c r="I2203" s="1692"/>
      <c r="J2203" s="1652">
        <v>2</v>
      </c>
      <c r="K2203" s="1693" t="s">
        <v>1926</v>
      </c>
      <c r="L2203" s="646" t="s">
        <v>3378</v>
      </c>
      <c r="M2203" s="646" t="s">
        <v>3378</v>
      </c>
      <c r="N2203" s="1652"/>
      <c r="O2203" s="1693"/>
      <c r="P2203" s="1645" t="s">
        <v>7947</v>
      </c>
    </row>
    <row r="2204" spans="1:16" ht="15" x14ac:dyDescent="0.25">
      <c r="A2204" s="611">
        <v>5</v>
      </c>
      <c r="C2204" s="1640" t="s">
        <v>6387</v>
      </c>
      <c r="D2204" s="1641"/>
      <c r="E2204" s="1642"/>
      <c r="F2204" s="1653"/>
      <c r="G2204" s="1692"/>
      <c r="H2204" s="1652">
        <v>2</v>
      </c>
      <c r="I2204" s="1693" t="s">
        <v>2600</v>
      </c>
      <c r="J2204" s="1652"/>
      <c r="K2204" s="1693"/>
      <c r="L2204" s="646"/>
      <c r="M2204" s="646"/>
      <c r="N2204" s="1652"/>
      <c r="O2204" s="1693"/>
      <c r="P2204" s="1645"/>
    </row>
    <row r="2205" spans="1:16" ht="15" x14ac:dyDescent="0.25">
      <c r="A2205" s="611">
        <v>4</v>
      </c>
      <c r="C2205" s="1640" t="s">
        <v>859</v>
      </c>
      <c r="D2205" s="1641"/>
      <c r="E2205" s="1642"/>
      <c r="F2205" s="1653"/>
      <c r="G2205" s="1692"/>
      <c r="H2205" s="1653"/>
      <c r="I2205" s="1692"/>
      <c r="J2205" s="1654">
        <v>1</v>
      </c>
      <c r="K2205" s="1691" t="s">
        <v>6388</v>
      </c>
      <c r="L2205" s="642" t="s">
        <v>3378</v>
      </c>
      <c r="M2205" s="642" t="s">
        <v>3378</v>
      </c>
      <c r="N2205" s="1654"/>
      <c r="O2205" s="1691"/>
      <c r="P2205" s="1643" t="s">
        <v>7947</v>
      </c>
    </row>
    <row r="2206" spans="1:16" ht="15" x14ac:dyDescent="0.25">
      <c r="A2206" s="611">
        <v>4</v>
      </c>
      <c r="C2206" s="1640" t="s">
        <v>860</v>
      </c>
      <c r="D2206" s="1641"/>
      <c r="E2206" s="1642"/>
      <c r="F2206" s="1653"/>
      <c r="G2206" s="1692"/>
      <c r="H2206" s="1653"/>
      <c r="I2206" s="1692"/>
      <c r="J2206" s="1652">
        <v>2</v>
      </c>
      <c r="K2206" s="1693" t="s">
        <v>1931</v>
      </c>
      <c r="L2206" s="646" t="s">
        <v>3378</v>
      </c>
      <c r="M2206" s="646" t="s">
        <v>3378</v>
      </c>
      <c r="N2206" s="1652"/>
      <c r="O2206" s="1693"/>
      <c r="P2206" s="1645" t="s">
        <v>7947</v>
      </c>
    </row>
    <row r="2207" spans="1:16" ht="15" x14ac:dyDescent="0.25">
      <c r="A2207" s="611">
        <v>4</v>
      </c>
      <c r="C2207" s="1640" t="s">
        <v>861</v>
      </c>
      <c r="D2207" s="1641"/>
      <c r="E2207" s="1642"/>
      <c r="F2207" s="1653"/>
      <c r="G2207" s="1692"/>
      <c r="H2207" s="1653"/>
      <c r="I2207" s="1692"/>
      <c r="J2207" s="1652">
        <v>3</v>
      </c>
      <c r="K2207" s="1693" t="s">
        <v>1932</v>
      </c>
      <c r="L2207" s="646" t="s">
        <v>3339</v>
      </c>
      <c r="M2207" s="646" t="s">
        <v>3339</v>
      </c>
      <c r="N2207" s="1652"/>
      <c r="O2207" s="1693"/>
      <c r="P2207" s="1645" t="s">
        <v>7947</v>
      </c>
    </row>
    <row r="2208" spans="1:16" ht="15" x14ac:dyDescent="0.25">
      <c r="A2208" s="611">
        <v>5</v>
      </c>
      <c r="C2208" s="1640" t="s">
        <v>862</v>
      </c>
      <c r="D2208" s="1641"/>
      <c r="E2208" s="1642"/>
      <c r="F2208" s="1653"/>
      <c r="G2208" s="1692"/>
      <c r="H2208" s="1653"/>
      <c r="I2208" s="1692"/>
      <c r="J2208" s="1652">
        <v>4</v>
      </c>
      <c r="K2208" s="1693" t="s">
        <v>1933</v>
      </c>
      <c r="L2208" s="646" t="s">
        <v>3323</v>
      </c>
      <c r="M2208" s="646" t="s">
        <v>3323</v>
      </c>
      <c r="N2208" s="1652"/>
      <c r="O2208" s="1693"/>
      <c r="P2208" s="1645" t="s">
        <v>7947</v>
      </c>
    </row>
    <row r="2209" spans="1:16" ht="15" x14ac:dyDescent="0.25">
      <c r="A2209" s="611">
        <v>5</v>
      </c>
      <c r="C2209" s="1640" t="s">
        <v>863</v>
      </c>
      <c r="D2209" s="1641"/>
      <c r="E2209" s="1642"/>
      <c r="F2209" s="1653"/>
      <c r="G2209" s="1692"/>
      <c r="H2209" s="1653"/>
      <c r="I2209" s="1692"/>
      <c r="J2209" s="1652">
        <v>5</v>
      </c>
      <c r="K2209" s="1693" t="s">
        <v>1934</v>
      </c>
      <c r="L2209" s="646" t="s">
        <v>3378</v>
      </c>
      <c r="M2209" s="646" t="s">
        <v>3378</v>
      </c>
      <c r="N2209" s="1652"/>
      <c r="O2209" s="1693"/>
      <c r="P2209" s="1645" t="s">
        <v>7947</v>
      </c>
    </row>
    <row r="2210" spans="1:16" ht="15" x14ac:dyDescent="0.25">
      <c r="A2210" s="611">
        <v>5</v>
      </c>
      <c r="C2210" s="1640" t="s">
        <v>6389</v>
      </c>
      <c r="D2210" s="1641"/>
      <c r="E2210" s="1642"/>
      <c r="F2210" s="1653"/>
      <c r="G2210" s="1692"/>
      <c r="H2210" s="1652">
        <v>3</v>
      </c>
      <c r="I2210" s="1693" t="s">
        <v>2601</v>
      </c>
      <c r="J2210" s="1652"/>
      <c r="K2210" s="1693"/>
      <c r="L2210" s="646"/>
      <c r="M2210" s="646"/>
      <c r="N2210" s="1652"/>
      <c r="O2210" s="1693"/>
      <c r="P2210" s="1645"/>
    </row>
    <row r="2211" spans="1:16" ht="15" x14ac:dyDescent="0.25">
      <c r="A2211" s="611">
        <v>4</v>
      </c>
      <c r="C2211" s="1640" t="s">
        <v>6390</v>
      </c>
      <c r="D2211" s="1641"/>
      <c r="E2211" s="1642"/>
      <c r="F2211" s="1653"/>
      <c r="G2211" s="1692"/>
      <c r="H2211" s="1653"/>
      <c r="I2211" s="1692"/>
      <c r="J2211" s="1654">
        <v>1</v>
      </c>
      <c r="K2211" s="1705" t="s">
        <v>4517</v>
      </c>
      <c r="L2211" s="642"/>
      <c r="M2211" s="642"/>
      <c r="N2211" s="1654"/>
      <c r="O2211" s="1691"/>
      <c r="P2211" s="1643"/>
    </row>
    <row r="2212" spans="1:16" ht="15" x14ac:dyDescent="0.25">
      <c r="A2212" s="611">
        <v>4</v>
      </c>
      <c r="C2212" s="1640" t="s">
        <v>8095</v>
      </c>
      <c r="D2212" s="1641"/>
      <c r="E2212" s="1642"/>
      <c r="F2212" s="1653"/>
      <c r="G2212" s="1692"/>
      <c r="H2212" s="1653"/>
      <c r="I2212" s="1692"/>
      <c r="J2212" s="1700"/>
      <c r="K2212" s="1709"/>
      <c r="L2212" s="642" t="s">
        <v>3339</v>
      </c>
      <c r="M2212" s="642" t="s">
        <v>3378</v>
      </c>
      <c r="N2212" s="1654" t="s">
        <v>3327</v>
      </c>
      <c r="O2212" s="1691" t="s">
        <v>8100</v>
      </c>
      <c r="P2212" s="1643" t="s">
        <v>7947</v>
      </c>
    </row>
    <row r="2213" spans="1:16" ht="15" x14ac:dyDescent="0.25">
      <c r="A2213" s="611">
        <v>4</v>
      </c>
      <c r="C2213" s="1640" t="s">
        <v>6391</v>
      </c>
      <c r="D2213" s="1641"/>
      <c r="E2213" s="1642"/>
      <c r="F2213" s="1653"/>
      <c r="G2213" s="1692"/>
      <c r="H2213" s="1653"/>
      <c r="I2213" s="1692"/>
      <c r="J2213" s="1652">
        <v>2</v>
      </c>
      <c r="K2213" s="1706" t="s">
        <v>6392</v>
      </c>
      <c r="L2213" s="646" t="s">
        <v>3482</v>
      </c>
      <c r="M2213" s="646" t="s">
        <v>3378</v>
      </c>
      <c r="N2213" s="1652"/>
      <c r="O2213" s="1693"/>
      <c r="P2213" s="1645" t="s">
        <v>7947</v>
      </c>
    </row>
    <row r="2214" spans="1:16" ht="15" x14ac:dyDescent="0.25">
      <c r="A2214" s="611">
        <v>4</v>
      </c>
      <c r="C2214" s="1640" t="s">
        <v>6393</v>
      </c>
      <c r="D2214" s="1641"/>
      <c r="E2214" s="1642"/>
      <c r="F2214" s="1653"/>
      <c r="G2214" s="1692"/>
      <c r="H2214" s="1653"/>
      <c r="I2214" s="1692"/>
      <c r="J2214" s="1652">
        <v>3</v>
      </c>
      <c r="K2214" s="1706" t="s">
        <v>8078</v>
      </c>
      <c r="L2214" s="646" t="s">
        <v>3323</v>
      </c>
      <c r="M2214" s="646" t="s">
        <v>3323</v>
      </c>
      <c r="N2214" s="1652"/>
      <c r="O2214" s="1693"/>
      <c r="P2214" s="1645" t="s">
        <v>7947</v>
      </c>
    </row>
    <row r="2215" spans="1:16" ht="15" x14ac:dyDescent="0.25">
      <c r="A2215" s="611">
        <v>4</v>
      </c>
      <c r="C2215" s="1640" t="s">
        <v>6394</v>
      </c>
      <c r="D2215" s="1641"/>
      <c r="E2215" s="1642"/>
      <c r="F2215" s="1653"/>
      <c r="G2215" s="1692"/>
      <c r="H2215" s="1653"/>
      <c r="I2215" s="1692"/>
      <c r="J2215" s="1652">
        <v>4</v>
      </c>
      <c r="K2215" s="1706" t="s">
        <v>3431</v>
      </c>
      <c r="L2215" s="646"/>
      <c r="M2215" s="646"/>
      <c r="N2215" s="1652"/>
      <c r="O2215" s="1693"/>
      <c r="P2215" s="1645" t="s">
        <v>7947</v>
      </c>
    </row>
    <row r="2216" spans="1:16" ht="15" x14ac:dyDescent="0.25">
      <c r="A2216" s="611">
        <v>4</v>
      </c>
      <c r="C2216" s="1640" t="s">
        <v>6395</v>
      </c>
      <c r="D2216" s="1641"/>
      <c r="E2216" s="1642"/>
      <c r="F2216" s="1653"/>
      <c r="G2216" s="1692"/>
      <c r="H2216" s="1653"/>
      <c r="I2216" s="1692"/>
      <c r="J2216" s="1653"/>
      <c r="K2216" s="1692"/>
      <c r="L2216" s="642" t="s">
        <v>3377</v>
      </c>
      <c r="M2216" s="642" t="s">
        <v>3378</v>
      </c>
      <c r="N2216" s="1654">
        <v>1</v>
      </c>
      <c r="O2216" s="1705" t="s">
        <v>3433</v>
      </c>
      <c r="P2216" s="1650" t="s">
        <v>7947</v>
      </c>
    </row>
    <row r="2217" spans="1:16" ht="15" x14ac:dyDescent="0.25">
      <c r="A2217" s="611">
        <v>4</v>
      </c>
      <c r="C2217" s="1640" t="s">
        <v>6396</v>
      </c>
      <c r="D2217" s="1641"/>
      <c r="E2217" s="1642"/>
      <c r="F2217" s="1653"/>
      <c r="G2217" s="1692"/>
      <c r="H2217" s="1653"/>
      <c r="I2217" s="1692"/>
      <c r="J2217" s="1653"/>
      <c r="K2217" s="1692"/>
      <c r="L2217" s="646" t="s">
        <v>3377</v>
      </c>
      <c r="M2217" s="646" t="s">
        <v>3378</v>
      </c>
      <c r="N2217" s="1652">
        <v>2</v>
      </c>
      <c r="O2217" s="1706" t="s">
        <v>4478</v>
      </c>
      <c r="P2217" s="1651" t="s">
        <v>7947</v>
      </c>
    </row>
    <row r="2218" spans="1:16" ht="15" x14ac:dyDescent="0.25">
      <c r="A2218" s="611">
        <v>4</v>
      </c>
      <c r="C2218" s="1640" t="s">
        <v>6397</v>
      </c>
      <c r="D2218" s="1641"/>
      <c r="E2218" s="1642"/>
      <c r="F2218" s="1653"/>
      <c r="G2218" s="1692"/>
      <c r="H2218" s="1653"/>
      <c r="I2218" s="1692"/>
      <c r="J2218" s="1652">
        <v>5</v>
      </c>
      <c r="K2218" s="1693" t="s">
        <v>6398</v>
      </c>
      <c r="L2218" s="646" t="s">
        <v>3323</v>
      </c>
      <c r="M2218" s="646" t="s">
        <v>3323</v>
      </c>
      <c r="N2218" s="1652"/>
      <c r="O2218" s="1693"/>
      <c r="P2218" s="1645" t="s">
        <v>7947</v>
      </c>
    </row>
    <row r="2219" spans="1:16" ht="15" x14ac:dyDescent="0.25">
      <c r="A2219" s="611">
        <v>3</v>
      </c>
      <c r="C2219" s="1640" t="s">
        <v>6399</v>
      </c>
      <c r="D2219" s="1641"/>
      <c r="E2219" s="1642"/>
      <c r="F2219" s="1653"/>
      <c r="G2219" s="1692"/>
      <c r="H2219" s="1653"/>
      <c r="I2219" s="1692"/>
      <c r="J2219" s="1652">
        <v>6</v>
      </c>
      <c r="K2219" s="1693" t="s">
        <v>1941</v>
      </c>
      <c r="L2219" s="646" t="s">
        <v>3378</v>
      </c>
      <c r="M2219" s="646" t="s">
        <v>3323</v>
      </c>
      <c r="N2219" s="1652"/>
      <c r="O2219" s="1706"/>
      <c r="P2219" s="1651" t="s">
        <v>7947</v>
      </c>
    </row>
    <row r="2220" spans="1:16" ht="15" x14ac:dyDescent="0.25">
      <c r="A2220" s="611">
        <v>4</v>
      </c>
      <c r="C2220" s="1640" t="s">
        <v>6400</v>
      </c>
      <c r="D2220" s="1641"/>
      <c r="E2220" s="1642"/>
      <c r="F2220" s="1653"/>
      <c r="G2220" s="1692"/>
      <c r="H2220" s="1653"/>
      <c r="I2220" s="1692"/>
      <c r="J2220" s="1652">
        <v>7</v>
      </c>
      <c r="K2220" s="1693" t="s">
        <v>1884</v>
      </c>
      <c r="L2220" s="646"/>
      <c r="M2220" s="646"/>
      <c r="N2220" s="1652"/>
      <c r="O2220" s="1706"/>
      <c r="P2220" s="1651"/>
    </row>
    <row r="2221" spans="1:16" ht="15" x14ac:dyDescent="0.25">
      <c r="A2221" s="611">
        <v>5</v>
      </c>
      <c r="C2221" s="1640" t="s">
        <v>6401</v>
      </c>
      <c r="D2221" s="1641"/>
      <c r="E2221" s="1642"/>
      <c r="F2221" s="1653"/>
      <c r="G2221" s="1692"/>
      <c r="H2221" s="1653"/>
      <c r="I2221" s="1692"/>
      <c r="J2221" s="1653"/>
      <c r="K2221" s="1692"/>
      <c r="L2221" s="642" t="s">
        <v>3323</v>
      </c>
      <c r="M2221" s="642" t="s">
        <v>3323</v>
      </c>
      <c r="N2221" s="1654">
        <v>1</v>
      </c>
      <c r="O2221" s="1691" t="s">
        <v>4460</v>
      </c>
      <c r="P2221" s="1643" t="s">
        <v>7947</v>
      </c>
    </row>
    <row r="2222" spans="1:16" ht="15" x14ac:dyDescent="0.25">
      <c r="A2222" s="611">
        <v>5</v>
      </c>
      <c r="C2222" s="1640" t="s">
        <v>6402</v>
      </c>
      <c r="D2222" s="1641"/>
      <c r="E2222" s="1642"/>
      <c r="F2222" s="1653"/>
      <c r="G2222" s="1692"/>
      <c r="H2222" s="1653"/>
      <c r="I2222" s="1692"/>
      <c r="J2222" s="1653"/>
      <c r="K2222" s="1692"/>
      <c r="L2222" s="646" t="s">
        <v>3323</v>
      </c>
      <c r="M2222" s="646" t="s">
        <v>3323</v>
      </c>
      <c r="N2222" s="1652">
        <v>2</v>
      </c>
      <c r="O2222" s="1693" t="s">
        <v>4463</v>
      </c>
      <c r="P2222" s="1645" t="s">
        <v>7947</v>
      </c>
    </row>
    <row r="2223" spans="1:16" ht="15" x14ac:dyDescent="0.25">
      <c r="A2223" s="611">
        <v>5</v>
      </c>
      <c r="C2223" s="1640" t="s">
        <v>6403</v>
      </c>
      <c r="D2223" s="1641"/>
      <c r="E2223" s="1642"/>
      <c r="F2223" s="1653"/>
      <c r="G2223" s="1692"/>
      <c r="H2223" s="1653"/>
      <c r="I2223" s="1692"/>
      <c r="J2223" s="1653"/>
      <c r="K2223" s="1692"/>
      <c r="L2223" s="646" t="s">
        <v>3323</v>
      </c>
      <c r="M2223" s="646" t="s">
        <v>3323</v>
      </c>
      <c r="N2223" s="1652">
        <v>3</v>
      </c>
      <c r="O2223" s="1693" t="s">
        <v>4465</v>
      </c>
      <c r="P2223" s="1645" t="s">
        <v>7947</v>
      </c>
    </row>
    <row r="2224" spans="1:16" ht="15" x14ac:dyDescent="0.25">
      <c r="A2224" s="611">
        <v>4</v>
      </c>
      <c r="C2224" s="1640" t="s">
        <v>6404</v>
      </c>
      <c r="D2224" s="1641"/>
      <c r="E2224" s="1642"/>
      <c r="F2224" s="1653"/>
      <c r="G2224" s="1692"/>
      <c r="H2224" s="1653"/>
      <c r="I2224" s="1692"/>
      <c r="J2224" s="1653"/>
      <c r="K2224" s="1692"/>
      <c r="L2224" s="646" t="s">
        <v>3323</v>
      </c>
      <c r="M2224" s="646" t="s">
        <v>3323</v>
      </c>
      <c r="N2224" s="1652">
        <v>4</v>
      </c>
      <c r="O2224" s="1693" t="s">
        <v>4467</v>
      </c>
      <c r="P2224" s="1645" t="s">
        <v>7947</v>
      </c>
    </row>
    <row r="2225" spans="1:16" ht="15" x14ac:dyDescent="0.25">
      <c r="A2225" s="611">
        <v>2</v>
      </c>
      <c r="C2225" s="1640" t="s">
        <v>6405</v>
      </c>
      <c r="D2225" s="1641"/>
      <c r="E2225" s="1642"/>
      <c r="F2225" s="1653"/>
      <c r="G2225" s="1692"/>
      <c r="H2225" s="1653"/>
      <c r="I2225" s="1692"/>
      <c r="J2225" s="1653"/>
      <c r="K2225" s="1692"/>
      <c r="L2225" s="646" t="s">
        <v>3323</v>
      </c>
      <c r="M2225" s="646" t="s">
        <v>3323</v>
      </c>
      <c r="N2225" s="1652">
        <v>5</v>
      </c>
      <c r="O2225" s="1693" t="s">
        <v>4469</v>
      </c>
      <c r="P2225" s="1645" t="s">
        <v>7947</v>
      </c>
    </row>
    <row r="2226" spans="1:16" ht="15" x14ac:dyDescent="0.25">
      <c r="A2226" s="611">
        <v>3</v>
      </c>
      <c r="C2226" s="1640" t="s">
        <v>6406</v>
      </c>
      <c r="D2226" s="1641"/>
      <c r="E2226" s="1642"/>
      <c r="F2226" s="1653"/>
      <c r="G2226" s="1692"/>
      <c r="H2226" s="1653"/>
      <c r="I2226" s="1692"/>
      <c r="J2226" s="1652">
        <v>8</v>
      </c>
      <c r="K2226" s="1693" t="s">
        <v>1943</v>
      </c>
      <c r="L2226" s="646" t="s">
        <v>3378</v>
      </c>
      <c r="M2226" s="646" t="s">
        <v>3323</v>
      </c>
      <c r="N2226" s="1652"/>
      <c r="O2226" s="1706"/>
      <c r="P2226" s="1651" t="s">
        <v>7947</v>
      </c>
    </row>
    <row r="2227" spans="1:16" ht="15" x14ac:dyDescent="0.25">
      <c r="A2227" s="611">
        <v>4</v>
      </c>
      <c r="C2227" s="1640" t="s">
        <v>6407</v>
      </c>
      <c r="D2227" s="1641"/>
      <c r="E2227" s="1644"/>
      <c r="F2227" s="1652">
        <v>4</v>
      </c>
      <c r="G2227" s="1693" t="s">
        <v>2605</v>
      </c>
      <c r="H2227" s="1652"/>
      <c r="I2227" s="1693"/>
      <c r="J2227" s="1652"/>
      <c r="K2227" s="1693"/>
      <c r="L2227" s="646"/>
      <c r="M2227" s="646"/>
      <c r="N2227" s="1652"/>
      <c r="O2227" s="1693"/>
      <c r="P2227" s="1645"/>
    </row>
    <row r="2228" spans="1:16" ht="15" x14ac:dyDescent="0.25">
      <c r="A2228" s="611">
        <v>4</v>
      </c>
      <c r="C2228" s="1640" t="s">
        <v>6408</v>
      </c>
      <c r="D2228" s="1641"/>
      <c r="E2228" s="1642"/>
      <c r="F2228" s="1653"/>
      <c r="G2228" s="1692"/>
      <c r="H2228" s="1654">
        <v>1</v>
      </c>
      <c r="I2228" s="1691" t="s">
        <v>2606</v>
      </c>
      <c r="J2228" s="1654"/>
      <c r="K2228" s="1691"/>
      <c r="L2228" s="642"/>
      <c r="M2228" s="642"/>
      <c r="N2228" s="1654"/>
      <c r="O2228" s="1691"/>
      <c r="P2228" s="1643"/>
    </row>
    <row r="2229" spans="1:16" ht="15" x14ac:dyDescent="0.25">
      <c r="A2229" s="611">
        <v>3</v>
      </c>
      <c r="C2229" s="1640" t="s">
        <v>6409</v>
      </c>
      <c r="D2229" s="1641"/>
      <c r="E2229" s="1642"/>
      <c r="F2229" s="1653"/>
      <c r="G2229" s="1692"/>
      <c r="H2229" s="1653"/>
      <c r="I2229" s="1692"/>
      <c r="J2229" s="1654">
        <v>1</v>
      </c>
      <c r="K2229" s="1691" t="s">
        <v>6410</v>
      </c>
      <c r="L2229" s="642"/>
      <c r="M2229" s="642"/>
      <c r="N2229" s="1654"/>
      <c r="O2229" s="1691"/>
      <c r="P2229" s="1643"/>
    </row>
    <row r="2230" spans="1:16" ht="15" x14ac:dyDescent="0.25">
      <c r="A2230" s="611">
        <v>4</v>
      </c>
      <c r="C2230" s="1640" t="s">
        <v>875</v>
      </c>
      <c r="D2230" s="1641"/>
      <c r="E2230" s="1642"/>
      <c r="F2230" s="1653"/>
      <c r="G2230" s="1692"/>
      <c r="H2230" s="1653"/>
      <c r="I2230" s="1692"/>
      <c r="J2230" s="1653"/>
      <c r="K2230" s="1692"/>
      <c r="L2230" s="642" t="s">
        <v>3339</v>
      </c>
      <c r="M2230" s="642" t="s">
        <v>3339</v>
      </c>
      <c r="N2230" s="1654">
        <v>1</v>
      </c>
      <c r="O2230" s="1691" t="s">
        <v>6411</v>
      </c>
      <c r="P2230" s="1643" t="s">
        <v>7947</v>
      </c>
    </row>
    <row r="2231" spans="1:16" ht="15" x14ac:dyDescent="0.25">
      <c r="A2231" s="611">
        <v>4</v>
      </c>
      <c r="C2231" s="1640" t="s">
        <v>6412</v>
      </c>
      <c r="D2231" s="1641"/>
      <c r="E2231" s="1642"/>
      <c r="F2231" s="1653"/>
      <c r="G2231" s="1692"/>
      <c r="H2231" s="1653"/>
      <c r="I2231" s="1692"/>
      <c r="J2231" s="1653"/>
      <c r="K2231" s="1692"/>
      <c r="L2231" s="646" t="s">
        <v>3339</v>
      </c>
      <c r="M2231" s="646" t="s">
        <v>3339</v>
      </c>
      <c r="N2231" s="1652">
        <v>2</v>
      </c>
      <c r="O2231" s="1693" t="s">
        <v>6413</v>
      </c>
      <c r="P2231" s="1645" t="s">
        <v>7947</v>
      </c>
    </row>
    <row r="2232" spans="1:16" ht="15" x14ac:dyDescent="0.25">
      <c r="A2232" s="611">
        <v>4</v>
      </c>
      <c r="C2232" s="1640" t="s">
        <v>876</v>
      </c>
      <c r="D2232" s="1641"/>
      <c r="E2232" s="1642"/>
      <c r="F2232" s="1653"/>
      <c r="G2232" s="1692"/>
      <c r="H2232" s="1653"/>
      <c r="I2232" s="1692"/>
      <c r="J2232" s="1653"/>
      <c r="K2232" s="1692"/>
      <c r="L2232" s="646" t="s">
        <v>3339</v>
      </c>
      <c r="M2232" s="646" t="s">
        <v>3339</v>
      </c>
      <c r="N2232" s="1652">
        <v>3</v>
      </c>
      <c r="O2232" s="1693" t="s">
        <v>6414</v>
      </c>
      <c r="P2232" s="1645" t="s">
        <v>7947</v>
      </c>
    </row>
    <row r="2233" spans="1:16" ht="15" x14ac:dyDescent="0.25">
      <c r="A2233" s="611">
        <v>4</v>
      </c>
      <c r="C2233" s="1663" t="s">
        <v>6415</v>
      </c>
      <c r="D2233" s="1641"/>
      <c r="E2233" s="1642"/>
      <c r="F2233" s="1653"/>
      <c r="G2233" s="1692"/>
      <c r="H2233" s="1653"/>
      <c r="I2233" s="1692"/>
      <c r="J2233" s="1653"/>
      <c r="K2233" s="1692"/>
      <c r="L2233" s="646" t="s">
        <v>3339</v>
      </c>
      <c r="M2233" s="646" t="s">
        <v>3339</v>
      </c>
      <c r="N2233" s="1652">
        <v>4</v>
      </c>
      <c r="O2233" s="1693" t="s">
        <v>6416</v>
      </c>
      <c r="P2233" s="1645" t="s">
        <v>7947</v>
      </c>
    </row>
    <row r="2234" spans="1:16" ht="15" x14ac:dyDescent="0.25">
      <c r="A2234" s="611">
        <v>4</v>
      </c>
      <c r="C2234" s="1663" t="s">
        <v>6417</v>
      </c>
      <c r="D2234" s="1641"/>
      <c r="E2234" s="1642"/>
      <c r="F2234" s="1653"/>
      <c r="G2234" s="1692"/>
      <c r="H2234" s="1653"/>
      <c r="I2234" s="1692"/>
      <c r="J2234" s="1653"/>
      <c r="K2234" s="1692"/>
      <c r="L2234" s="646" t="s">
        <v>3339</v>
      </c>
      <c r="M2234" s="646" t="s">
        <v>3339</v>
      </c>
      <c r="N2234" s="1652">
        <v>5</v>
      </c>
      <c r="O2234" s="1693" t="s">
        <v>6418</v>
      </c>
      <c r="P2234" s="1645" t="s">
        <v>7947</v>
      </c>
    </row>
    <row r="2235" spans="1:16" ht="15" x14ac:dyDescent="0.25">
      <c r="A2235" s="611">
        <v>3</v>
      </c>
      <c r="C2235" s="1663" t="s">
        <v>6419</v>
      </c>
      <c r="D2235" s="1641"/>
      <c r="E2235" s="1642"/>
      <c r="F2235" s="1653"/>
      <c r="G2235" s="1692"/>
      <c r="H2235" s="1653"/>
      <c r="I2235" s="1692"/>
      <c r="J2235" s="1653"/>
      <c r="K2235" s="1692"/>
      <c r="L2235" s="646" t="s">
        <v>3339</v>
      </c>
      <c r="M2235" s="646" t="s">
        <v>3339</v>
      </c>
      <c r="N2235" s="1652">
        <v>6</v>
      </c>
      <c r="O2235" s="1693" t="s">
        <v>6420</v>
      </c>
      <c r="P2235" s="1645" t="s">
        <v>7947</v>
      </c>
    </row>
    <row r="2236" spans="1:16" ht="15" x14ac:dyDescent="0.25">
      <c r="A2236" s="611">
        <v>4</v>
      </c>
      <c r="C2236" s="1663" t="s">
        <v>6421</v>
      </c>
      <c r="D2236" s="1641"/>
      <c r="E2236" s="1642"/>
      <c r="F2236" s="1653"/>
      <c r="G2236" s="1692"/>
      <c r="H2236" s="1653"/>
      <c r="I2236" s="1692"/>
      <c r="J2236" s="1653"/>
      <c r="K2236" s="1692"/>
      <c r="L2236" s="646" t="s">
        <v>3339</v>
      </c>
      <c r="M2236" s="646" t="s">
        <v>3339</v>
      </c>
      <c r="N2236" s="1652">
        <v>7</v>
      </c>
      <c r="O2236" s="1693" t="s">
        <v>6422</v>
      </c>
      <c r="P2236" s="1645" t="s">
        <v>7947</v>
      </c>
    </row>
    <row r="2237" spans="1:16" ht="15" x14ac:dyDescent="0.25">
      <c r="A2237" s="611">
        <v>4</v>
      </c>
      <c r="C2237" s="1663" t="s">
        <v>6423</v>
      </c>
      <c r="D2237" s="1641"/>
      <c r="E2237" s="1642"/>
      <c r="F2237" s="1653"/>
      <c r="G2237" s="1692"/>
      <c r="H2237" s="1653"/>
      <c r="I2237" s="1692"/>
      <c r="J2237" s="1653"/>
      <c r="K2237" s="1692"/>
      <c r="L2237" s="646" t="s">
        <v>3339</v>
      </c>
      <c r="M2237" s="646" t="s">
        <v>3339</v>
      </c>
      <c r="N2237" s="1652">
        <v>8</v>
      </c>
      <c r="O2237" s="1693" t="s">
        <v>6424</v>
      </c>
      <c r="P2237" s="1645" t="s">
        <v>7947</v>
      </c>
    </row>
    <row r="2238" spans="1:16" ht="15" x14ac:dyDescent="0.25">
      <c r="A2238" s="611">
        <v>4</v>
      </c>
      <c r="C2238" s="1663" t="s">
        <v>6425</v>
      </c>
      <c r="D2238" s="1641"/>
      <c r="E2238" s="1642"/>
      <c r="F2238" s="1653"/>
      <c r="G2238" s="1692"/>
      <c r="H2238" s="1653"/>
      <c r="I2238" s="1692"/>
      <c r="J2238" s="1652">
        <v>2</v>
      </c>
      <c r="K2238" s="1693" t="s">
        <v>1949</v>
      </c>
      <c r="L2238" s="646" t="s">
        <v>3339</v>
      </c>
      <c r="M2238" s="646"/>
      <c r="N2238" s="1652"/>
      <c r="O2238" s="1693"/>
      <c r="P2238" s="1645" t="s">
        <v>7947</v>
      </c>
    </row>
    <row r="2239" spans="1:16" ht="15" x14ac:dyDescent="0.25">
      <c r="A2239" s="611">
        <v>4</v>
      </c>
      <c r="C2239" s="1663" t="s">
        <v>6426</v>
      </c>
      <c r="D2239" s="1641"/>
      <c r="E2239" s="1642"/>
      <c r="F2239" s="1653"/>
      <c r="G2239" s="1692"/>
      <c r="H2239" s="1653"/>
      <c r="I2239" s="1692"/>
      <c r="J2239" s="1653"/>
      <c r="K2239" s="1692"/>
      <c r="L2239" s="642" t="s">
        <v>3339</v>
      </c>
      <c r="M2239" s="642" t="s">
        <v>3339</v>
      </c>
      <c r="N2239" s="1654">
        <v>1</v>
      </c>
      <c r="O2239" s="1691" t="s">
        <v>6427</v>
      </c>
      <c r="P2239" s="1643" t="s">
        <v>7947</v>
      </c>
    </row>
    <row r="2240" spans="1:16" ht="15" x14ac:dyDescent="0.25">
      <c r="A2240" s="611">
        <v>5</v>
      </c>
      <c r="C2240" s="1640" t="s">
        <v>6428</v>
      </c>
      <c r="D2240" s="1641"/>
      <c r="E2240" s="1642"/>
      <c r="F2240" s="1653"/>
      <c r="G2240" s="1692"/>
      <c r="H2240" s="1653"/>
      <c r="I2240" s="1692"/>
      <c r="J2240" s="1652">
        <v>3</v>
      </c>
      <c r="K2240" s="1693" t="s">
        <v>1957</v>
      </c>
      <c r="L2240" s="646"/>
      <c r="M2240" s="646"/>
      <c r="N2240" s="1652"/>
      <c r="O2240" s="1693"/>
      <c r="P2240" s="1645" t="s">
        <v>7947</v>
      </c>
    </row>
    <row r="2241" spans="1:16" ht="15" x14ac:dyDescent="0.25">
      <c r="A2241" s="611">
        <v>5</v>
      </c>
      <c r="C2241" s="1663" t="s">
        <v>6429</v>
      </c>
      <c r="D2241" s="1641"/>
      <c r="E2241" s="1642"/>
      <c r="F2241" s="1653"/>
      <c r="G2241" s="1692"/>
      <c r="H2241" s="1653"/>
      <c r="I2241" s="1692"/>
      <c r="J2241" s="1653"/>
      <c r="K2241" s="1692"/>
      <c r="L2241" s="642" t="s">
        <v>3323</v>
      </c>
      <c r="M2241" s="642" t="s">
        <v>3323</v>
      </c>
      <c r="N2241" s="1654">
        <v>1</v>
      </c>
      <c r="O2241" s="1691" t="s">
        <v>6430</v>
      </c>
      <c r="P2241" s="1643" t="s">
        <v>7947</v>
      </c>
    </row>
    <row r="2242" spans="1:16" ht="15" x14ac:dyDescent="0.25">
      <c r="A2242" s="611">
        <v>4</v>
      </c>
      <c r="C2242" s="1640" t="s">
        <v>6431</v>
      </c>
      <c r="D2242" s="1641"/>
      <c r="E2242" s="1642"/>
      <c r="F2242" s="1653"/>
      <c r="G2242" s="1692"/>
      <c r="H2242" s="1653"/>
      <c r="I2242" s="1692"/>
      <c r="J2242" s="1653"/>
      <c r="K2242" s="1692"/>
      <c r="L2242" s="646" t="s">
        <v>3323</v>
      </c>
      <c r="M2242" s="646" t="s">
        <v>3323</v>
      </c>
      <c r="N2242" s="1652">
        <v>2</v>
      </c>
      <c r="O2242" s="1693" t="s">
        <v>6063</v>
      </c>
      <c r="P2242" s="1645" t="s">
        <v>7947</v>
      </c>
    </row>
    <row r="2243" spans="1:16" ht="15" x14ac:dyDescent="0.25">
      <c r="A2243" s="611">
        <v>4</v>
      </c>
      <c r="C2243" s="1640" t="s">
        <v>6432</v>
      </c>
      <c r="D2243" s="1641"/>
      <c r="E2243" s="1642"/>
      <c r="F2243" s="1653"/>
      <c r="G2243" s="1692"/>
      <c r="H2243" s="1653"/>
      <c r="I2243" s="1692"/>
      <c r="J2243" s="1653"/>
      <c r="K2243" s="1692"/>
      <c r="L2243" s="646" t="s">
        <v>3323</v>
      </c>
      <c r="M2243" s="646" t="s">
        <v>3323</v>
      </c>
      <c r="N2243" s="1652">
        <v>3</v>
      </c>
      <c r="O2243" s="1693" t="s">
        <v>6065</v>
      </c>
      <c r="P2243" s="1645" t="s">
        <v>7947</v>
      </c>
    </row>
    <row r="2244" spans="1:16" ht="15" x14ac:dyDescent="0.25">
      <c r="A2244" s="611">
        <v>4</v>
      </c>
      <c r="C2244" s="1640" t="s">
        <v>6433</v>
      </c>
      <c r="D2244" s="1641"/>
      <c r="E2244" s="1642"/>
      <c r="F2244" s="1653"/>
      <c r="G2244" s="1692"/>
      <c r="H2244" s="1652">
        <v>2</v>
      </c>
      <c r="I2244" s="1693" t="s">
        <v>2608</v>
      </c>
      <c r="J2244" s="1652"/>
      <c r="K2244" s="1693"/>
      <c r="L2244" s="646"/>
      <c r="M2244" s="646"/>
      <c r="N2244" s="1652"/>
      <c r="O2244" s="1693"/>
      <c r="P2244" s="1645"/>
    </row>
    <row r="2245" spans="1:16" ht="15" x14ac:dyDescent="0.25">
      <c r="A2245" s="611">
        <v>5</v>
      </c>
      <c r="C2245" s="1640" t="s">
        <v>6434</v>
      </c>
      <c r="D2245" s="1641"/>
      <c r="E2245" s="1642"/>
      <c r="F2245" s="1653"/>
      <c r="G2245" s="1692"/>
      <c r="H2245" s="1653"/>
      <c r="I2245" s="1692"/>
      <c r="J2245" s="1654">
        <v>1</v>
      </c>
      <c r="K2245" s="1691" t="s">
        <v>2609</v>
      </c>
      <c r="L2245" s="642" t="s">
        <v>3339</v>
      </c>
      <c r="M2245" s="642" t="s">
        <v>3339</v>
      </c>
      <c r="N2245" s="1654"/>
      <c r="O2245" s="1691"/>
      <c r="P2245" s="1643" t="s">
        <v>7947</v>
      </c>
    </row>
    <row r="2246" spans="1:16" ht="15" x14ac:dyDescent="0.25">
      <c r="A2246" s="611">
        <v>5</v>
      </c>
      <c r="C2246" s="1640" t="s">
        <v>6435</v>
      </c>
      <c r="D2246" s="1641"/>
      <c r="E2246" s="1642"/>
      <c r="F2246" s="1653"/>
      <c r="G2246" s="1692"/>
      <c r="H2246" s="1653"/>
      <c r="I2246" s="1692"/>
      <c r="J2246" s="1652">
        <v>2</v>
      </c>
      <c r="K2246" s="1693" t="s">
        <v>2610</v>
      </c>
      <c r="L2246" s="646" t="s">
        <v>3339</v>
      </c>
      <c r="M2246" s="646" t="s">
        <v>3339</v>
      </c>
      <c r="N2246" s="1652"/>
      <c r="O2246" s="1693"/>
      <c r="P2246" s="1645" t="s">
        <v>7947</v>
      </c>
    </row>
    <row r="2247" spans="1:16" ht="15" x14ac:dyDescent="0.25">
      <c r="A2247" s="611">
        <v>5</v>
      </c>
      <c r="C2247" s="1640" t="s">
        <v>887</v>
      </c>
      <c r="D2247" s="1641"/>
      <c r="E2247" s="1642"/>
      <c r="F2247" s="1653"/>
      <c r="G2247" s="1692"/>
      <c r="H2247" s="1653"/>
      <c r="I2247" s="1692"/>
      <c r="J2247" s="1652">
        <v>3</v>
      </c>
      <c r="K2247" s="1693" t="s">
        <v>1957</v>
      </c>
      <c r="L2247" s="646"/>
      <c r="M2247" s="646"/>
      <c r="N2247" s="1652"/>
      <c r="O2247" s="1693"/>
      <c r="P2247" s="1645" t="s">
        <v>7947</v>
      </c>
    </row>
    <row r="2248" spans="1:16" ht="15" x14ac:dyDescent="0.25">
      <c r="A2248" s="611">
        <v>5</v>
      </c>
      <c r="C2248" s="1640" t="s">
        <v>6436</v>
      </c>
      <c r="D2248" s="1641"/>
      <c r="E2248" s="1642"/>
      <c r="F2248" s="1653"/>
      <c r="G2248" s="1692"/>
      <c r="H2248" s="1653"/>
      <c r="I2248" s="1692"/>
      <c r="J2248" s="1653"/>
      <c r="K2248" s="1692"/>
      <c r="L2248" s="642" t="s">
        <v>3323</v>
      </c>
      <c r="M2248" s="642" t="s">
        <v>3323</v>
      </c>
      <c r="N2248" s="1654">
        <v>1</v>
      </c>
      <c r="O2248" s="1691" t="s">
        <v>6063</v>
      </c>
      <c r="P2248" s="1643" t="s">
        <v>7947</v>
      </c>
    </row>
    <row r="2249" spans="1:16" ht="15" x14ac:dyDescent="0.25">
      <c r="A2249" s="611">
        <v>5</v>
      </c>
      <c r="C2249" s="1640" t="s">
        <v>6437</v>
      </c>
      <c r="D2249" s="1641"/>
      <c r="E2249" s="1642"/>
      <c r="F2249" s="1653"/>
      <c r="G2249" s="1692"/>
      <c r="H2249" s="1653"/>
      <c r="I2249" s="1692"/>
      <c r="J2249" s="1653"/>
      <c r="K2249" s="1692"/>
      <c r="L2249" s="646" t="s">
        <v>3323</v>
      </c>
      <c r="M2249" s="646" t="s">
        <v>3323</v>
      </c>
      <c r="N2249" s="1652">
        <v>2</v>
      </c>
      <c r="O2249" s="1693" t="s">
        <v>6065</v>
      </c>
      <c r="P2249" s="1645" t="s">
        <v>7947</v>
      </c>
    </row>
    <row r="2250" spans="1:16" ht="15" x14ac:dyDescent="0.25">
      <c r="A2250" s="611">
        <v>4</v>
      </c>
      <c r="C2250" s="1640" t="s">
        <v>6438</v>
      </c>
      <c r="D2250" s="1641"/>
      <c r="E2250" s="1642"/>
      <c r="F2250" s="1653"/>
      <c r="G2250" s="1692"/>
      <c r="H2250" s="1652">
        <v>3</v>
      </c>
      <c r="I2250" s="1693" t="s">
        <v>1958</v>
      </c>
      <c r="J2250" s="1652"/>
      <c r="K2250" s="1693"/>
      <c r="L2250" s="646"/>
      <c r="M2250" s="646"/>
      <c r="N2250" s="1652"/>
      <c r="O2250" s="1693"/>
      <c r="P2250" s="1645"/>
    </row>
    <row r="2251" spans="1:16" ht="15" x14ac:dyDescent="0.25">
      <c r="A2251" s="611">
        <v>2</v>
      </c>
      <c r="C2251" s="1640" t="s">
        <v>888</v>
      </c>
      <c r="D2251" s="1641"/>
      <c r="E2251" s="1642"/>
      <c r="F2251" s="1653"/>
      <c r="G2251" s="1692"/>
      <c r="H2251" s="1653"/>
      <c r="I2251" s="1692"/>
      <c r="J2251" s="1654">
        <v>1</v>
      </c>
      <c r="K2251" s="1691" t="s">
        <v>1958</v>
      </c>
      <c r="L2251" s="642" t="s">
        <v>3339</v>
      </c>
      <c r="M2251" s="642" t="s">
        <v>3339</v>
      </c>
      <c r="N2251" s="1654"/>
      <c r="O2251" s="1691"/>
      <c r="P2251" s="1643" t="s">
        <v>7947</v>
      </c>
    </row>
    <row r="2252" spans="1:16" ht="15" x14ac:dyDescent="0.25">
      <c r="A2252" s="611">
        <v>3</v>
      </c>
      <c r="C2252" s="1640" t="s">
        <v>6439</v>
      </c>
      <c r="D2252" s="1641"/>
      <c r="E2252" s="1642"/>
      <c r="F2252" s="1653"/>
      <c r="G2252" s="1692"/>
      <c r="H2252" s="1653"/>
      <c r="I2252" s="1692"/>
      <c r="J2252" s="1652">
        <v>2</v>
      </c>
      <c r="K2252" s="1693" t="s">
        <v>6440</v>
      </c>
      <c r="L2252" s="646" t="s">
        <v>3339</v>
      </c>
      <c r="M2252" s="646" t="s">
        <v>3339</v>
      </c>
      <c r="N2252" s="1652"/>
      <c r="O2252" s="1693"/>
      <c r="P2252" s="1645" t="s">
        <v>7947</v>
      </c>
    </row>
    <row r="2253" spans="1:16" ht="15" x14ac:dyDescent="0.25">
      <c r="A2253" s="611">
        <v>4</v>
      </c>
      <c r="C2253" s="1640" t="s">
        <v>6441</v>
      </c>
      <c r="D2253" s="1641"/>
      <c r="E2253" s="1642"/>
      <c r="F2253" s="1653"/>
      <c r="G2253" s="1692"/>
      <c r="H2253" s="1652">
        <v>4</v>
      </c>
      <c r="I2253" s="1693" t="s">
        <v>2611</v>
      </c>
      <c r="J2253" s="1652"/>
      <c r="K2253" s="1693"/>
      <c r="L2253" s="646"/>
      <c r="M2253" s="646"/>
      <c r="N2253" s="1652"/>
      <c r="O2253" s="1693"/>
      <c r="P2253" s="1645"/>
    </row>
    <row r="2254" spans="1:16" ht="15" x14ac:dyDescent="0.25">
      <c r="A2254" s="611">
        <v>5</v>
      </c>
      <c r="C2254" s="1640" t="s">
        <v>6442</v>
      </c>
      <c r="D2254" s="1641"/>
      <c r="E2254" s="1642"/>
      <c r="F2254" s="1653"/>
      <c r="G2254" s="1692"/>
      <c r="H2254" s="1653"/>
      <c r="I2254" s="1692"/>
      <c r="J2254" s="1654">
        <v>1</v>
      </c>
      <c r="K2254" s="1691" t="s">
        <v>2612</v>
      </c>
      <c r="L2254" s="642" t="s">
        <v>3323</v>
      </c>
      <c r="M2254" s="642" t="s">
        <v>3323</v>
      </c>
      <c r="N2254" s="1654"/>
      <c r="O2254" s="1691"/>
      <c r="P2254" s="1643" t="s">
        <v>7947</v>
      </c>
    </row>
    <row r="2255" spans="1:16" ht="15" x14ac:dyDescent="0.25">
      <c r="A2255" s="611">
        <v>5</v>
      </c>
      <c r="C2255" s="1640" t="s">
        <v>6443</v>
      </c>
      <c r="D2255" s="1641"/>
      <c r="E2255" s="1642"/>
      <c r="F2255" s="1653"/>
      <c r="G2255" s="1692"/>
      <c r="H2255" s="1653"/>
      <c r="I2255" s="1692"/>
      <c r="J2255" s="1652">
        <v>2</v>
      </c>
      <c r="K2255" s="1693" t="s">
        <v>6444</v>
      </c>
      <c r="L2255" s="646" t="s">
        <v>3323</v>
      </c>
      <c r="M2255" s="646" t="s">
        <v>3323</v>
      </c>
      <c r="N2255" s="1652"/>
      <c r="O2255" s="1693"/>
      <c r="P2255" s="1645" t="s">
        <v>7947</v>
      </c>
    </row>
    <row r="2256" spans="1:16" ht="15" x14ac:dyDescent="0.25">
      <c r="A2256" s="611">
        <v>5</v>
      </c>
      <c r="C2256" s="1640" t="s">
        <v>6445</v>
      </c>
      <c r="D2256" s="1641"/>
      <c r="E2256" s="1642"/>
      <c r="F2256" s="1653"/>
      <c r="G2256" s="1692"/>
      <c r="H2256" s="1653"/>
      <c r="I2256" s="1692"/>
      <c r="J2256" s="1652">
        <v>3</v>
      </c>
      <c r="K2256" s="1693" t="s">
        <v>3581</v>
      </c>
      <c r="L2256" s="646" t="s">
        <v>3339</v>
      </c>
      <c r="M2256" s="646" t="s">
        <v>3339</v>
      </c>
      <c r="N2256" s="1652"/>
      <c r="O2256" s="1693"/>
      <c r="P2256" s="1645" t="s">
        <v>7947</v>
      </c>
    </row>
    <row r="2257" spans="1:16" ht="15" x14ac:dyDescent="0.25">
      <c r="A2257" s="611">
        <v>5</v>
      </c>
      <c r="C2257" s="1640" t="s">
        <v>6446</v>
      </c>
      <c r="D2257" s="1641"/>
      <c r="E2257" s="1642"/>
      <c r="F2257" s="1653"/>
      <c r="G2257" s="1692"/>
      <c r="H2257" s="1653"/>
      <c r="I2257" s="1692"/>
      <c r="J2257" s="1652">
        <v>4</v>
      </c>
      <c r="K2257" s="1693" t="s">
        <v>1962</v>
      </c>
      <c r="L2257" s="646"/>
      <c r="M2257" s="646"/>
      <c r="N2257" s="1652"/>
      <c r="O2257" s="1693"/>
      <c r="P2257" s="1645"/>
    </row>
    <row r="2258" spans="1:16" ht="15" x14ac:dyDescent="0.25">
      <c r="A2258" s="611">
        <v>5</v>
      </c>
      <c r="C2258" s="1640" t="s">
        <v>6447</v>
      </c>
      <c r="D2258" s="1641"/>
      <c r="E2258" s="1642"/>
      <c r="F2258" s="1653"/>
      <c r="G2258" s="1692"/>
      <c r="H2258" s="1653"/>
      <c r="I2258" s="1692"/>
      <c r="J2258" s="1653"/>
      <c r="K2258" s="1692"/>
      <c r="L2258" s="642" t="s">
        <v>3323</v>
      </c>
      <c r="M2258" s="642" t="s">
        <v>3323</v>
      </c>
      <c r="N2258" s="1654">
        <v>1</v>
      </c>
      <c r="O2258" s="1705" t="s">
        <v>6448</v>
      </c>
      <c r="P2258" s="1650" t="s">
        <v>7947</v>
      </c>
    </row>
    <row r="2259" spans="1:16" ht="15" x14ac:dyDescent="0.25">
      <c r="A2259" s="611">
        <v>5</v>
      </c>
      <c r="C2259" s="1640" t="s">
        <v>6449</v>
      </c>
      <c r="D2259" s="1641"/>
      <c r="E2259" s="1642"/>
      <c r="F2259" s="1653"/>
      <c r="G2259" s="1692"/>
      <c r="H2259" s="1653"/>
      <c r="I2259" s="1692"/>
      <c r="J2259" s="1653"/>
      <c r="K2259" s="1692"/>
      <c r="L2259" s="646" t="s">
        <v>3323</v>
      </c>
      <c r="M2259" s="646" t="s">
        <v>3323</v>
      </c>
      <c r="N2259" s="1652">
        <v>2</v>
      </c>
      <c r="O2259" s="1706" t="s">
        <v>6450</v>
      </c>
      <c r="P2259" s="1651" t="s">
        <v>7947</v>
      </c>
    </row>
    <row r="2260" spans="1:16" ht="15" x14ac:dyDescent="0.25">
      <c r="A2260" s="611">
        <v>5</v>
      </c>
      <c r="C2260" s="1640" t="s">
        <v>6451</v>
      </c>
      <c r="D2260" s="1641"/>
      <c r="E2260" s="1642"/>
      <c r="F2260" s="1653"/>
      <c r="G2260" s="1692"/>
      <c r="H2260" s="1653"/>
      <c r="I2260" s="1692"/>
      <c r="J2260" s="1653"/>
      <c r="K2260" s="1692"/>
      <c r="L2260" s="646" t="s">
        <v>3323</v>
      </c>
      <c r="M2260" s="646" t="s">
        <v>3323</v>
      </c>
      <c r="N2260" s="1652">
        <v>3</v>
      </c>
      <c r="O2260" s="1706" t="s">
        <v>6452</v>
      </c>
      <c r="P2260" s="1651" t="s">
        <v>7947</v>
      </c>
    </row>
    <row r="2261" spans="1:16" ht="15" x14ac:dyDescent="0.25">
      <c r="A2261" s="611">
        <v>5</v>
      </c>
      <c r="C2261" s="1640" t="s">
        <v>6453</v>
      </c>
      <c r="D2261" s="1641"/>
      <c r="E2261" s="1642"/>
      <c r="F2261" s="1653"/>
      <c r="G2261" s="1692"/>
      <c r="H2261" s="1653"/>
      <c r="I2261" s="1692"/>
      <c r="J2261" s="1653"/>
      <c r="K2261" s="1692"/>
      <c r="L2261" s="646" t="s">
        <v>3323</v>
      </c>
      <c r="M2261" s="646" t="s">
        <v>3323</v>
      </c>
      <c r="N2261" s="1652">
        <v>4</v>
      </c>
      <c r="O2261" s="1706" t="s">
        <v>3583</v>
      </c>
      <c r="P2261" s="1651" t="s">
        <v>7947</v>
      </c>
    </row>
    <row r="2262" spans="1:16" ht="15" x14ac:dyDescent="0.25">
      <c r="A2262" s="611">
        <v>4</v>
      </c>
      <c r="C2262" s="1640" t="s">
        <v>6454</v>
      </c>
      <c r="D2262" s="1641"/>
      <c r="E2262" s="1642"/>
      <c r="F2262" s="1653"/>
      <c r="G2262" s="1692"/>
      <c r="H2262" s="1653"/>
      <c r="I2262" s="1692"/>
      <c r="J2262" s="1653"/>
      <c r="K2262" s="1692"/>
      <c r="L2262" s="646" t="s">
        <v>3323</v>
      </c>
      <c r="M2262" s="646" t="s">
        <v>3323</v>
      </c>
      <c r="N2262" s="1652">
        <v>5</v>
      </c>
      <c r="O2262" s="1706" t="s">
        <v>3585</v>
      </c>
      <c r="P2262" s="1651" t="s">
        <v>7947</v>
      </c>
    </row>
    <row r="2263" spans="1:16" ht="15" x14ac:dyDescent="0.25">
      <c r="A2263" s="611">
        <v>5</v>
      </c>
      <c r="C2263" s="1640" t="s">
        <v>6455</v>
      </c>
      <c r="D2263" s="1641"/>
      <c r="E2263" s="1642"/>
      <c r="F2263" s="1653"/>
      <c r="G2263" s="1692"/>
      <c r="H2263" s="1653"/>
      <c r="I2263" s="1692"/>
      <c r="J2263" s="1653"/>
      <c r="K2263" s="1692"/>
      <c r="L2263" s="646" t="s">
        <v>3339</v>
      </c>
      <c r="M2263" s="646" t="s">
        <v>3339</v>
      </c>
      <c r="N2263" s="1652">
        <v>6</v>
      </c>
      <c r="O2263" s="1706" t="s">
        <v>6456</v>
      </c>
      <c r="P2263" s="1651" t="s">
        <v>7947</v>
      </c>
    </row>
    <row r="2264" spans="1:16" ht="15" x14ac:dyDescent="0.25">
      <c r="A2264" s="611">
        <v>4</v>
      </c>
      <c r="C2264" s="1640" t="s">
        <v>6457</v>
      </c>
      <c r="D2264" s="1641"/>
      <c r="E2264" s="1644"/>
      <c r="F2264" s="1652">
        <v>5</v>
      </c>
      <c r="G2264" s="1693" t="s">
        <v>6458</v>
      </c>
      <c r="H2264" s="1652"/>
      <c r="I2264" s="1693"/>
      <c r="J2264" s="1652"/>
      <c r="K2264" s="1693"/>
      <c r="L2264" s="646"/>
      <c r="M2264" s="646"/>
      <c r="N2264" s="1652"/>
      <c r="O2264" s="1693"/>
      <c r="P2264" s="1645"/>
    </row>
    <row r="2265" spans="1:16" ht="15" x14ac:dyDescent="0.25">
      <c r="A2265" s="611">
        <v>5</v>
      </c>
      <c r="C2265" s="1640" t="s">
        <v>6459</v>
      </c>
      <c r="D2265" s="1641"/>
      <c r="E2265" s="1642"/>
      <c r="F2265" s="1653"/>
      <c r="G2265" s="1692"/>
      <c r="H2265" s="1654">
        <v>1</v>
      </c>
      <c r="I2265" s="1691" t="s">
        <v>1977</v>
      </c>
      <c r="J2265" s="1654"/>
      <c r="K2265" s="1691"/>
      <c r="L2265" s="642"/>
      <c r="M2265" s="642"/>
      <c r="N2265" s="1654"/>
      <c r="O2265" s="1691"/>
      <c r="P2265" s="1643"/>
    </row>
    <row r="2266" spans="1:16" ht="15" x14ac:dyDescent="0.25">
      <c r="A2266" s="611">
        <v>5</v>
      </c>
      <c r="C2266" s="1640" t="s">
        <v>6460</v>
      </c>
      <c r="D2266" s="1641"/>
      <c r="E2266" s="1642"/>
      <c r="F2266" s="1653"/>
      <c r="G2266" s="1692"/>
      <c r="H2266" s="1653"/>
      <c r="I2266" s="1692"/>
      <c r="J2266" s="1654">
        <v>1</v>
      </c>
      <c r="K2266" s="1691" t="s">
        <v>1963</v>
      </c>
      <c r="L2266" s="642"/>
      <c r="M2266" s="642"/>
      <c r="N2266" s="1654"/>
      <c r="O2266" s="1705"/>
      <c r="P2266" s="1650"/>
    </row>
    <row r="2267" spans="1:16" ht="15" x14ac:dyDescent="0.25">
      <c r="A2267" s="611">
        <v>5</v>
      </c>
      <c r="C2267" s="1640" t="s">
        <v>893</v>
      </c>
      <c r="D2267" s="1641"/>
      <c r="E2267" s="1642"/>
      <c r="F2267" s="1653"/>
      <c r="G2267" s="1692"/>
      <c r="H2267" s="1653"/>
      <c r="I2267" s="1692"/>
      <c r="J2267" s="1653"/>
      <c r="K2267" s="1692"/>
      <c r="L2267" s="642" t="s">
        <v>3323</v>
      </c>
      <c r="M2267" s="642" t="s">
        <v>3323</v>
      </c>
      <c r="N2267" s="1654">
        <v>1</v>
      </c>
      <c r="O2267" s="1691" t="s">
        <v>6074</v>
      </c>
      <c r="P2267" s="1643" t="s">
        <v>7947</v>
      </c>
    </row>
    <row r="2268" spans="1:16" ht="15" x14ac:dyDescent="0.25">
      <c r="A2268" s="611">
        <v>5</v>
      </c>
      <c r="C2268" s="1640" t="s">
        <v>894</v>
      </c>
      <c r="D2268" s="1641"/>
      <c r="E2268" s="1642"/>
      <c r="F2268" s="1653"/>
      <c r="G2268" s="1692"/>
      <c r="H2268" s="1653"/>
      <c r="I2268" s="1692"/>
      <c r="J2268" s="1653"/>
      <c r="K2268" s="1692"/>
      <c r="L2268" s="646" t="s">
        <v>3323</v>
      </c>
      <c r="M2268" s="646" t="s">
        <v>3323</v>
      </c>
      <c r="N2268" s="1652">
        <v>2</v>
      </c>
      <c r="O2268" s="1693" t="s">
        <v>6461</v>
      </c>
      <c r="P2268" s="1645" t="s">
        <v>7947</v>
      </c>
    </row>
    <row r="2269" spans="1:16" ht="15" x14ac:dyDescent="0.25">
      <c r="A2269" s="611">
        <v>3</v>
      </c>
      <c r="C2269" s="1640" t="s">
        <v>6462</v>
      </c>
      <c r="D2269" s="1641"/>
      <c r="E2269" s="1642"/>
      <c r="F2269" s="1653"/>
      <c r="G2269" s="1692"/>
      <c r="H2269" s="1653"/>
      <c r="I2269" s="1692"/>
      <c r="J2269" s="1652">
        <v>2</v>
      </c>
      <c r="K2269" s="1693" t="s">
        <v>6463</v>
      </c>
      <c r="L2269" s="646"/>
      <c r="M2269" s="646"/>
      <c r="N2269" s="1652"/>
      <c r="O2269" s="1706"/>
      <c r="P2269" s="1651"/>
    </row>
    <row r="2270" spans="1:16" ht="15" x14ac:dyDescent="0.25">
      <c r="A2270" s="611">
        <v>4</v>
      </c>
      <c r="C2270" s="1640" t="s">
        <v>6464</v>
      </c>
      <c r="D2270" s="1641"/>
      <c r="E2270" s="1642"/>
      <c r="F2270" s="1653"/>
      <c r="G2270" s="1692"/>
      <c r="H2270" s="1653"/>
      <c r="I2270" s="1692"/>
      <c r="J2270" s="1653"/>
      <c r="K2270" s="1692"/>
      <c r="L2270" s="642" t="s">
        <v>3323</v>
      </c>
      <c r="M2270" s="642" t="s">
        <v>3323</v>
      </c>
      <c r="N2270" s="1654">
        <v>1</v>
      </c>
      <c r="O2270" s="1691" t="s">
        <v>6450</v>
      </c>
      <c r="P2270" s="1643" t="s">
        <v>7947</v>
      </c>
    </row>
    <row r="2271" spans="1:16" ht="15" x14ac:dyDescent="0.25">
      <c r="A2271" s="611">
        <v>4</v>
      </c>
      <c r="C2271" s="1640" t="s">
        <v>6465</v>
      </c>
      <c r="D2271" s="1641"/>
      <c r="E2271" s="1642"/>
      <c r="F2271" s="1653"/>
      <c r="G2271" s="1692"/>
      <c r="H2271" s="1653"/>
      <c r="I2271" s="1692"/>
      <c r="J2271" s="1653"/>
      <c r="K2271" s="1692"/>
      <c r="L2271" s="646" t="s">
        <v>3323</v>
      </c>
      <c r="M2271" s="646" t="s">
        <v>3323</v>
      </c>
      <c r="N2271" s="1652">
        <v>2</v>
      </c>
      <c r="O2271" s="1693" t="s">
        <v>6444</v>
      </c>
      <c r="P2271" s="1645" t="s">
        <v>7947</v>
      </c>
    </row>
    <row r="2272" spans="1:16" ht="15" x14ac:dyDescent="0.25">
      <c r="A2272" s="611">
        <v>4</v>
      </c>
      <c r="C2272" s="1640" t="s">
        <v>6466</v>
      </c>
      <c r="D2272" s="1641"/>
      <c r="E2272" s="1642"/>
      <c r="F2272" s="1653"/>
      <c r="G2272" s="1692"/>
      <c r="H2272" s="1653"/>
      <c r="I2272" s="1692"/>
      <c r="J2272" s="1653"/>
      <c r="K2272" s="1692"/>
      <c r="L2272" s="646" t="s">
        <v>3323</v>
      </c>
      <c r="M2272" s="646" t="s">
        <v>3323</v>
      </c>
      <c r="N2272" s="1652">
        <v>3</v>
      </c>
      <c r="O2272" s="1693" t="s">
        <v>6467</v>
      </c>
      <c r="P2272" s="1645" t="s">
        <v>7947</v>
      </c>
    </row>
    <row r="2273" spans="1:16" ht="15" x14ac:dyDescent="0.25">
      <c r="A2273" s="611">
        <v>5</v>
      </c>
      <c r="C2273" s="1640" t="s">
        <v>6468</v>
      </c>
      <c r="D2273" s="1641"/>
      <c r="E2273" s="1642"/>
      <c r="F2273" s="1653"/>
      <c r="G2273" s="1692"/>
      <c r="H2273" s="1653"/>
      <c r="I2273" s="1692"/>
      <c r="J2273" s="1653"/>
      <c r="K2273" s="1692"/>
      <c r="L2273" s="646" t="s">
        <v>3323</v>
      </c>
      <c r="M2273" s="646" t="s">
        <v>3323</v>
      </c>
      <c r="N2273" s="1652">
        <v>4</v>
      </c>
      <c r="O2273" s="1693" t="s">
        <v>6469</v>
      </c>
      <c r="P2273" s="1645" t="s">
        <v>7947</v>
      </c>
    </row>
    <row r="2274" spans="1:16" ht="15" x14ac:dyDescent="0.25">
      <c r="A2274" s="611">
        <v>5</v>
      </c>
      <c r="C2274" s="1640" t="s">
        <v>6470</v>
      </c>
      <c r="D2274" s="1641"/>
      <c r="E2274" s="1642"/>
      <c r="F2274" s="1653"/>
      <c r="G2274" s="1692"/>
      <c r="H2274" s="1653"/>
      <c r="I2274" s="1692"/>
      <c r="J2274" s="1652">
        <v>3</v>
      </c>
      <c r="K2274" s="1693" t="s">
        <v>1965</v>
      </c>
      <c r="L2274" s="646" t="s">
        <v>3323</v>
      </c>
      <c r="M2274" s="646" t="s">
        <v>3323</v>
      </c>
      <c r="N2274" s="1652"/>
      <c r="O2274" s="1706"/>
      <c r="P2274" s="1651" t="s">
        <v>7947</v>
      </c>
    </row>
    <row r="2275" spans="1:16" ht="15" x14ac:dyDescent="0.25">
      <c r="A2275" s="611">
        <v>5</v>
      </c>
      <c r="C2275" s="1640" t="s">
        <v>6471</v>
      </c>
      <c r="D2275" s="1641"/>
      <c r="E2275" s="1642"/>
      <c r="F2275" s="1653"/>
      <c r="G2275" s="1692"/>
      <c r="H2275" s="1653"/>
      <c r="I2275" s="1692"/>
      <c r="J2275" s="1652">
        <v>4</v>
      </c>
      <c r="K2275" s="1693" t="s">
        <v>1966</v>
      </c>
      <c r="L2275" s="646" t="s">
        <v>3323</v>
      </c>
      <c r="M2275" s="646" t="s">
        <v>3323</v>
      </c>
      <c r="N2275" s="1652"/>
      <c r="O2275" s="1706"/>
      <c r="P2275" s="1651" t="s">
        <v>7947</v>
      </c>
    </row>
    <row r="2276" spans="1:16" ht="15" x14ac:dyDescent="0.25">
      <c r="A2276" s="611">
        <v>3</v>
      </c>
      <c r="C2276" s="1640" t="s">
        <v>6472</v>
      </c>
      <c r="D2276" s="1641"/>
      <c r="E2276" s="1642"/>
      <c r="F2276" s="1653"/>
      <c r="G2276" s="1692"/>
      <c r="H2276" s="1653"/>
      <c r="I2276" s="1692"/>
      <c r="J2276" s="1652">
        <v>5</v>
      </c>
      <c r="K2276" s="1693" t="s">
        <v>1967</v>
      </c>
      <c r="L2276" s="646"/>
      <c r="M2276" s="646"/>
      <c r="N2276" s="1652"/>
      <c r="O2276" s="1706"/>
      <c r="P2276" s="1651"/>
    </row>
    <row r="2277" spans="1:16" ht="15" x14ac:dyDescent="0.25">
      <c r="A2277" s="611">
        <v>4</v>
      </c>
      <c r="C2277" s="1640" t="s">
        <v>6473</v>
      </c>
      <c r="D2277" s="1641"/>
      <c r="E2277" s="1642"/>
      <c r="F2277" s="1653"/>
      <c r="G2277" s="1692"/>
      <c r="H2277" s="1653"/>
      <c r="I2277" s="1692"/>
      <c r="J2277" s="1653"/>
      <c r="K2277" s="1692"/>
      <c r="L2277" s="642" t="s">
        <v>3323</v>
      </c>
      <c r="M2277" s="642" t="s">
        <v>3323</v>
      </c>
      <c r="N2277" s="1654">
        <v>1</v>
      </c>
      <c r="O2277" s="1691" t="s">
        <v>6474</v>
      </c>
      <c r="P2277" s="1643" t="s">
        <v>7947</v>
      </c>
    </row>
    <row r="2278" spans="1:16" ht="15" x14ac:dyDescent="0.25">
      <c r="A2278" s="611">
        <v>4</v>
      </c>
      <c r="C2278" s="1640" t="s">
        <v>6475</v>
      </c>
      <c r="D2278" s="1641"/>
      <c r="E2278" s="1642"/>
      <c r="F2278" s="1653"/>
      <c r="G2278" s="1692"/>
      <c r="H2278" s="1653"/>
      <c r="I2278" s="1692"/>
      <c r="J2278" s="1653"/>
      <c r="K2278" s="1692"/>
      <c r="L2278" s="646" t="s">
        <v>3323</v>
      </c>
      <c r="M2278" s="646" t="s">
        <v>3323</v>
      </c>
      <c r="N2278" s="1652">
        <v>2</v>
      </c>
      <c r="O2278" s="1693" t="s">
        <v>6476</v>
      </c>
      <c r="P2278" s="1645" t="s">
        <v>7947</v>
      </c>
    </row>
    <row r="2279" spans="1:16" ht="15" x14ac:dyDescent="0.25">
      <c r="A2279" s="611">
        <v>3</v>
      </c>
      <c r="C2279" s="1640" t="s">
        <v>6477</v>
      </c>
      <c r="D2279" s="1641"/>
      <c r="E2279" s="1642"/>
      <c r="F2279" s="1653"/>
      <c r="G2279" s="1692"/>
      <c r="H2279" s="1653"/>
      <c r="I2279" s="1692"/>
      <c r="J2279" s="1652">
        <v>6</v>
      </c>
      <c r="K2279" s="1693" t="s">
        <v>1968</v>
      </c>
      <c r="L2279" s="646" t="s">
        <v>3323</v>
      </c>
      <c r="M2279" s="646"/>
      <c r="N2279" s="1652"/>
      <c r="O2279" s="1706"/>
      <c r="P2279" s="1651" t="s">
        <v>7947</v>
      </c>
    </row>
    <row r="2280" spans="1:16" ht="15" x14ac:dyDescent="0.25">
      <c r="A2280" s="611">
        <v>4</v>
      </c>
      <c r="C2280" s="1640" t="s">
        <v>6478</v>
      </c>
      <c r="D2280" s="1641"/>
      <c r="E2280" s="1642"/>
      <c r="F2280" s="1653"/>
      <c r="G2280" s="1692"/>
      <c r="H2280" s="1653"/>
      <c r="I2280" s="1692"/>
      <c r="J2280" s="1653"/>
      <c r="K2280" s="1692"/>
      <c r="L2280" s="642" t="s">
        <v>3323</v>
      </c>
      <c r="M2280" s="642" t="s">
        <v>3323</v>
      </c>
      <c r="N2280" s="1654">
        <v>1</v>
      </c>
      <c r="O2280" s="1691" t="s">
        <v>6479</v>
      </c>
      <c r="P2280" s="1643" t="s">
        <v>7947</v>
      </c>
    </row>
    <row r="2281" spans="1:16" ht="15" x14ac:dyDescent="0.25">
      <c r="A2281" s="611">
        <v>4</v>
      </c>
      <c r="C2281" s="1640" t="s">
        <v>6480</v>
      </c>
      <c r="D2281" s="1641"/>
      <c r="E2281" s="1642"/>
      <c r="F2281" s="1653"/>
      <c r="G2281" s="1692"/>
      <c r="H2281" s="1653"/>
      <c r="I2281" s="1692"/>
      <c r="J2281" s="1653"/>
      <c r="K2281" s="1692"/>
      <c r="L2281" s="646" t="s">
        <v>3323</v>
      </c>
      <c r="M2281" s="646" t="s">
        <v>3323</v>
      </c>
      <c r="N2281" s="1652">
        <v>2</v>
      </c>
      <c r="O2281" s="1693" t="s">
        <v>6481</v>
      </c>
      <c r="P2281" s="1645" t="s">
        <v>7947</v>
      </c>
    </row>
    <row r="2282" spans="1:16" ht="15" x14ac:dyDescent="0.25">
      <c r="A2282" s="611">
        <v>4</v>
      </c>
      <c r="C2282" s="1640" t="s">
        <v>6482</v>
      </c>
      <c r="D2282" s="1641"/>
      <c r="E2282" s="1642"/>
      <c r="F2282" s="1653"/>
      <c r="G2282" s="1692"/>
      <c r="H2282" s="1653"/>
      <c r="I2282" s="1692"/>
      <c r="J2282" s="1652">
        <v>7</v>
      </c>
      <c r="K2282" s="1693" t="s">
        <v>6483</v>
      </c>
      <c r="L2282" s="646" t="s">
        <v>3323</v>
      </c>
      <c r="M2282" s="646" t="s">
        <v>3323</v>
      </c>
      <c r="N2282" s="1652"/>
      <c r="O2282" s="1706"/>
      <c r="P2282" s="1651" t="s">
        <v>7947</v>
      </c>
    </row>
    <row r="2283" spans="1:16" ht="15" x14ac:dyDescent="0.25">
      <c r="A2283" s="611">
        <v>4</v>
      </c>
      <c r="C2283" s="1640" t="s">
        <v>6484</v>
      </c>
      <c r="D2283" s="1641"/>
      <c r="E2283" s="1642"/>
      <c r="F2283" s="1653"/>
      <c r="G2283" s="1692"/>
      <c r="H2283" s="1653"/>
      <c r="I2283" s="1692"/>
      <c r="J2283" s="1652">
        <v>8</v>
      </c>
      <c r="K2283" s="1693" t="s">
        <v>1970</v>
      </c>
      <c r="L2283" s="646"/>
      <c r="M2283" s="646"/>
      <c r="N2283" s="1652"/>
      <c r="O2283" s="1706"/>
      <c r="P2283" s="1651"/>
    </row>
    <row r="2284" spans="1:16" ht="15" x14ac:dyDescent="0.25">
      <c r="A2284" s="611">
        <v>5</v>
      </c>
      <c r="C2284" s="1640" t="s">
        <v>8065</v>
      </c>
      <c r="D2284" s="1641"/>
      <c r="E2284" s="1642"/>
      <c r="F2284" s="1653"/>
      <c r="G2284" s="1692"/>
      <c r="H2284" s="1653"/>
      <c r="I2284" s="1692"/>
      <c r="J2284" s="1703"/>
      <c r="K2284" s="1710"/>
      <c r="L2284" s="646" t="s">
        <v>3323</v>
      </c>
      <c r="M2284" s="646" t="s">
        <v>3323</v>
      </c>
      <c r="N2284" s="1652">
        <v>1</v>
      </c>
      <c r="O2284" s="1706" t="s">
        <v>8066</v>
      </c>
      <c r="P2284" s="1651" t="s">
        <v>7947</v>
      </c>
    </row>
    <row r="2285" spans="1:16" ht="15" x14ac:dyDescent="0.25">
      <c r="A2285" s="611">
        <v>5</v>
      </c>
      <c r="C2285" s="1640" t="s">
        <v>8067</v>
      </c>
      <c r="D2285" s="1641"/>
      <c r="E2285" s="1642"/>
      <c r="F2285" s="1653"/>
      <c r="G2285" s="1692"/>
      <c r="H2285" s="1653"/>
      <c r="I2285" s="1692"/>
      <c r="J2285" s="1704"/>
      <c r="K2285" s="1711"/>
      <c r="L2285" s="646" t="s">
        <v>3323</v>
      </c>
      <c r="M2285" s="646" t="s">
        <v>3323</v>
      </c>
      <c r="N2285" s="1652">
        <v>2</v>
      </c>
      <c r="O2285" s="1706" t="s">
        <v>8068</v>
      </c>
      <c r="P2285" s="1651" t="s">
        <v>7947</v>
      </c>
    </row>
    <row r="2286" spans="1:16" ht="15" x14ac:dyDescent="0.25">
      <c r="A2286" s="611">
        <v>5</v>
      </c>
      <c r="C2286" s="1640" t="s">
        <v>6485</v>
      </c>
      <c r="D2286" s="1641"/>
      <c r="E2286" s="1642"/>
      <c r="F2286" s="1653"/>
      <c r="G2286" s="1692"/>
      <c r="H2286" s="1653"/>
      <c r="I2286" s="1692"/>
      <c r="J2286" s="1652">
        <v>9</v>
      </c>
      <c r="K2286" s="1693" t="s">
        <v>6486</v>
      </c>
      <c r="L2286" s="646" t="s">
        <v>3323</v>
      </c>
      <c r="M2286" s="646" t="s">
        <v>3323</v>
      </c>
      <c r="N2286" s="1652"/>
      <c r="O2286" s="1693"/>
      <c r="P2286" s="1645" t="s">
        <v>7947</v>
      </c>
    </row>
    <row r="2287" spans="1:16" ht="15" x14ac:dyDescent="0.25">
      <c r="A2287" s="611">
        <v>5</v>
      </c>
      <c r="C2287" s="1640" t="s">
        <v>6487</v>
      </c>
      <c r="D2287" s="1641"/>
      <c r="E2287" s="1642"/>
      <c r="F2287" s="1653"/>
      <c r="G2287" s="1692"/>
      <c r="H2287" s="1653"/>
      <c r="I2287" s="1692"/>
      <c r="J2287" s="1652">
        <v>10</v>
      </c>
      <c r="K2287" s="1693" t="s">
        <v>6488</v>
      </c>
      <c r="L2287" s="646" t="s">
        <v>3323</v>
      </c>
      <c r="M2287" s="646" t="s">
        <v>3323</v>
      </c>
      <c r="N2287" s="1652"/>
      <c r="O2287" s="1693"/>
      <c r="P2287" s="1645" t="s">
        <v>7947</v>
      </c>
    </row>
    <row r="2288" spans="1:16" ht="15" x14ac:dyDescent="0.25">
      <c r="A2288" s="611">
        <v>5</v>
      </c>
      <c r="C2288" s="1640" t="s">
        <v>6489</v>
      </c>
      <c r="D2288" s="1641"/>
      <c r="E2288" s="1642"/>
      <c r="F2288" s="1653"/>
      <c r="G2288" s="1692"/>
      <c r="H2288" s="1653"/>
      <c r="I2288" s="1692"/>
      <c r="J2288" s="1652">
        <v>11</v>
      </c>
      <c r="K2288" s="1693" t="s">
        <v>1973</v>
      </c>
      <c r="L2288" s="646" t="s">
        <v>3323</v>
      </c>
      <c r="M2288" s="646" t="s">
        <v>3323</v>
      </c>
      <c r="N2288" s="1652"/>
      <c r="O2288" s="1693"/>
      <c r="P2288" s="1645" t="s">
        <v>7947</v>
      </c>
    </row>
    <row r="2289" spans="1:16" ht="15" x14ac:dyDescent="0.25">
      <c r="A2289" s="611">
        <v>5</v>
      </c>
      <c r="C2289" s="1640" t="s">
        <v>6490</v>
      </c>
      <c r="D2289" s="1641"/>
      <c r="E2289" s="1642"/>
      <c r="F2289" s="1653"/>
      <c r="G2289" s="1692"/>
      <c r="H2289" s="1653"/>
      <c r="I2289" s="1692"/>
      <c r="J2289" s="1652">
        <v>12</v>
      </c>
      <c r="K2289" s="1693" t="s">
        <v>1974</v>
      </c>
      <c r="L2289" s="646" t="s">
        <v>3323</v>
      </c>
      <c r="M2289" s="646" t="s">
        <v>3323</v>
      </c>
      <c r="N2289" s="1652"/>
      <c r="O2289" s="1693"/>
      <c r="P2289" s="1645" t="s">
        <v>7947</v>
      </c>
    </row>
    <row r="2290" spans="1:16" ht="15" x14ac:dyDescent="0.25">
      <c r="A2290" s="611">
        <v>5</v>
      </c>
      <c r="C2290" s="1640" t="s">
        <v>6491</v>
      </c>
      <c r="D2290" s="1641"/>
      <c r="E2290" s="1642"/>
      <c r="F2290" s="1653"/>
      <c r="G2290" s="1692"/>
      <c r="H2290" s="1653"/>
      <c r="I2290" s="1692"/>
      <c r="J2290" s="1652">
        <v>13</v>
      </c>
      <c r="K2290" s="1693" t="s">
        <v>6492</v>
      </c>
      <c r="L2290" s="646" t="s">
        <v>3323</v>
      </c>
      <c r="M2290" s="646" t="s">
        <v>3323</v>
      </c>
      <c r="N2290" s="1652"/>
      <c r="O2290" s="1693"/>
      <c r="P2290" s="1645" t="s">
        <v>7947</v>
      </c>
    </row>
    <row r="2291" spans="1:16" ht="15" x14ac:dyDescent="0.25">
      <c r="A2291" s="611">
        <v>2</v>
      </c>
      <c r="C2291" s="1640" t="s">
        <v>6493</v>
      </c>
      <c r="D2291" s="1641"/>
      <c r="E2291" s="1642"/>
      <c r="F2291" s="1653"/>
      <c r="G2291" s="1692"/>
      <c r="H2291" s="1653"/>
      <c r="I2291" s="1692"/>
      <c r="J2291" s="1652">
        <v>14</v>
      </c>
      <c r="K2291" s="1706" t="s">
        <v>1976</v>
      </c>
      <c r="L2291" s="646" t="s">
        <v>3323</v>
      </c>
      <c r="M2291" s="646" t="s">
        <v>3323</v>
      </c>
      <c r="N2291" s="1652"/>
      <c r="O2291" s="1693"/>
      <c r="P2291" s="1645" t="s">
        <v>7947</v>
      </c>
    </row>
    <row r="2292" spans="1:16" ht="15" x14ac:dyDescent="0.25">
      <c r="A2292" s="611">
        <v>3</v>
      </c>
      <c r="C2292" s="1640" t="s">
        <v>6494</v>
      </c>
      <c r="D2292" s="1641"/>
      <c r="E2292" s="1642"/>
      <c r="F2292" s="1653"/>
      <c r="G2292" s="1692"/>
      <c r="H2292" s="1653"/>
      <c r="I2292" s="1692"/>
      <c r="J2292" s="1652">
        <v>15</v>
      </c>
      <c r="K2292" s="1706" t="s">
        <v>1977</v>
      </c>
      <c r="L2292" s="646" t="s">
        <v>3323</v>
      </c>
      <c r="M2292" s="646" t="s">
        <v>3323</v>
      </c>
      <c r="N2292" s="1652"/>
      <c r="O2292" s="1693"/>
      <c r="P2292" s="1645" t="s">
        <v>7947</v>
      </c>
    </row>
    <row r="2293" spans="1:16" ht="15" x14ac:dyDescent="0.25">
      <c r="A2293" s="611">
        <v>4</v>
      </c>
      <c r="C2293" s="1640" t="s">
        <v>6495</v>
      </c>
      <c r="D2293" s="1641"/>
      <c r="E2293" s="1642"/>
      <c r="F2293" s="1653"/>
      <c r="G2293" s="1692"/>
      <c r="H2293" s="1652">
        <v>2</v>
      </c>
      <c r="I2293" s="1693" t="s">
        <v>2614</v>
      </c>
      <c r="J2293" s="1652"/>
      <c r="K2293" s="1693"/>
      <c r="L2293" s="646"/>
      <c r="M2293" s="646"/>
      <c r="N2293" s="1652"/>
      <c r="O2293" s="1693"/>
      <c r="P2293" s="1645"/>
    </row>
    <row r="2294" spans="1:16" ht="15" x14ac:dyDescent="0.25">
      <c r="A2294" s="611">
        <v>5</v>
      </c>
      <c r="C2294" s="1640" t="s">
        <v>6496</v>
      </c>
      <c r="D2294" s="1641"/>
      <c r="E2294" s="1642"/>
      <c r="F2294" s="1653"/>
      <c r="G2294" s="1692"/>
      <c r="H2294" s="1653"/>
      <c r="I2294" s="1692"/>
      <c r="J2294" s="1654">
        <v>1</v>
      </c>
      <c r="K2294" s="1691" t="s">
        <v>2614</v>
      </c>
      <c r="L2294" s="642"/>
      <c r="M2294" s="642"/>
      <c r="N2294" s="1654"/>
      <c r="O2294" s="1691"/>
      <c r="P2294" s="1643" t="s">
        <v>7947</v>
      </c>
    </row>
    <row r="2295" spans="1:16" ht="15" x14ac:dyDescent="0.25">
      <c r="A2295" s="611">
        <v>5</v>
      </c>
      <c r="C2295" s="1640" t="s">
        <v>911</v>
      </c>
      <c r="D2295" s="1641"/>
      <c r="E2295" s="1642"/>
      <c r="F2295" s="1653"/>
      <c r="G2295" s="1692"/>
      <c r="H2295" s="1653"/>
      <c r="I2295" s="1692"/>
      <c r="J2295" s="1653"/>
      <c r="K2295" s="1692"/>
      <c r="L2295" s="642" t="s">
        <v>3323</v>
      </c>
      <c r="M2295" s="642" t="s">
        <v>3323</v>
      </c>
      <c r="N2295" s="1654">
        <v>1</v>
      </c>
      <c r="O2295" s="1705" t="s">
        <v>1980</v>
      </c>
      <c r="P2295" s="1650" t="s">
        <v>7947</v>
      </c>
    </row>
    <row r="2296" spans="1:16" ht="15" x14ac:dyDescent="0.25">
      <c r="A2296" s="611">
        <v>4</v>
      </c>
      <c r="C2296" s="1640" t="s">
        <v>6497</v>
      </c>
      <c r="D2296" s="1641"/>
      <c r="E2296" s="1644"/>
      <c r="F2296" s="1652">
        <v>6</v>
      </c>
      <c r="G2296" s="1693" t="s">
        <v>2615</v>
      </c>
      <c r="H2296" s="1652"/>
      <c r="I2296" s="1693"/>
      <c r="J2296" s="1652"/>
      <c r="K2296" s="1693"/>
      <c r="L2296" s="646"/>
      <c r="M2296" s="646"/>
      <c r="N2296" s="1652"/>
      <c r="O2296" s="1693"/>
      <c r="P2296" s="1645"/>
    </row>
    <row r="2297" spans="1:16" ht="15" x14ac:dyDescent="0.25">
      <c r="A2297" s="611">
        <v>5</v>
      </c>
      <c r="C2297" s="1640" t="s">
        <v>6498</v>
      </c>
      <c r="D2297" s="1641"/>
      <c r="E2297" s="1642"/>
      <c r="F2297" s="1653"/>
      <c r="G2297" s="1692"/>
      <c r="H2297" s="1654">
        <v>1</v>
      </c>
      <c r="I2297" s="1691" t="s">
        <v>6499</v>
      </c>
      <c r="J2297" s="1654"/>
      <c r="K2297" s="1691"/>
      <c r="L2297" s="642"/>
      <c r="M2297" s="642"/>
      <c r="N2297" s="1654"/>
      <c r="O2297" s="1691"/>
      <c r="P2297" s="1643"/>
    </row>
    <row r="2298" spans="1:16" ht="15" x14ac:dyDescent="0.25">
      <c r="A2298" s="611">
        <v>5</v>
      </c>
      <c r="C2298" s="1640" t="s">
        <v>6500</v>
      </c>
      <c r="D2298" s="1641"/>
      <c r="E2298" s="1642"/>
      <c r="F2298" s="1653"/>
      <c r="G2298" s="1692"/>
      <c r="H2298" s="1653"/>
      <c r="I2298" s="1692"/>
      <c r="J2298" s="1654">
        <v>1</v>
      </c>
      <c r="K2298" s="1691" t="s">
        <v>1983</v>
      </c>
      <c r="L2298" s="642" t="s">
        <v>3316</v>
      </c>
      <c r="M2298" s="642" t="s">
        <v>3339</v>
      </c>
      <c r="N2298" s="1654"/>
      <c r="O2298" s="1691"/>
      <c r="P2298" s="1643" t="s">
        <v>7721</v>
      </c>
    </row>
    <row r="2299" spans="1:16" ht="15" x14ac:dyDescent="0.25">
      <c r="A2299" s="611">
        <v>5</v>
      </c>
      <c r="C2299" s="1640" t="s">
        <v>6501</v>
      </c>
      <c r="D2299" s="1641"/>
      <c r="E2299" s="1642"/>
      <c r="F2299" s="1653"/>
      <c r="G2299" s="1692"/>
      <c r="H2299" s="1653"/>
      <c r="I2299" s="1692"/>
      <c r="J2299" s="1652">
        <v>2</v>
      </c>
      <c r="K2299" s="1693" t="s">
        <v>6502</v>
      </c>
      <c r="L2299" s="646"/>
      <c r="M2299" s="646"/>
      <c r="N2299" s="1652"/>
      <c r="O2299" s="1706"/>
      <c r="P2299" s="1651"/>
    </row>
    <row r="2300" spans="1:16" ht="15" x14ac:dyDescent="0.25">
      <c r="A2300" s="611">
        <v>5</v>
      </c>
      <c r="C2300" s="1640" t="s">
        <v>6503</v>
      </c>
      <c r="D2300" s="1641"/>
      <c r="E2300" s="1642"/>
      <c r="F2300" s="1653"/>
      <c r="G2300" s="1692"/>
      <c r="H2300" s="1653"/>
      <c r="I2300" s="1692"/>
      <c r="J2300" s="1653"/>
      <c r="K2300" s="1692"/>
      <c r="L2300" s="642" t="s">
        <v>3339</v>
      </c>
      <c r="M2300" s="642" t="s">
        <v>3339</v>
      </c>
      <c r="N2300" s="1654">
        <v>1</v>
      </c>
      <c r="O2300" s="1691" t="s">
        <v>6504</v>
      </c>
      <c r="P2300" s="1643" t="s">
        <v>7721</v>
      </c>
    </row>
    <row r="2301" spans="1:16" ht="15" x14ac:dyDescent="0.25">
      <c r="A2301" s="611">
        <v>4</v>
      </c>
      <c r="C2301" s="1640" t="s">
        <v>914</v>
      </c>
      <c r="D2301" s="1641"/>
      <c r="E2301" s="1642"/>
      <c r="F2301" s="1653"/>
      <c r="G2301" s="1692"/>
      <c r="H2301" s="1653"/>
      <c r="I2301" s="1692"/>
      <c r="J2301" s="1653"/>
      <c r="K2301" s="1692"/>
      <c r="L2301" s="646" t="s">
        <v>3339</v>
      </c>
      <c r="M2301" s="646" t="s">
        <v>3339</v>
      </c>
      <c r="N2301" s="1652">
        <v>2</v>
      </c>
      <c r="O2301" s="1693" t="s">
        <v>6505</v>
      </c>
      <c r="P2301" s="1645" t="s">
        <v>7721</v>
      </c>
    </row>
    <row r="2302" spans="1:16" ht="15" x14ac:dyDescent="0.25">
      <c r="A2302" s="611">
        <v>4</v>
      </c>
      <c r="C2302" s="1640" t="s">
        <v>6506</v>
      </c>
      <c r="D2302" s="1641"/>
      <c r="E2302" s="1642"/>
      <c r="F2302" s="1653"/>
      <c r="G2302" s="1692"/>
      <c r="H2302" s="1653"/>
      <c r="I2302" s="1692"/>
      <c r="J2302" s="1652">
        <v>3</v>
      </c>
      <c r="K2302" s="1693" t="s">
        <v>6507</v>
      </c>
      <c r="L2302" s="646" t="s">
        <v>3323</v>
      </c>
      <c r="M2302" s="646" t="s">
        <v>3323</v>
      </c>
      <c r="N2302" s="1652"/>
      <c r="O2302" s="1706"/>
      <c r="P2302" s="1651" t="s">
        <v>7721</v>
      </c>
    </row>
    <row r="2303" spans="1:16" ht="15" x14ac:dyDescent="0.25">
      <c r="A2303" s="611">
        <v>4</v>
      </c>
      <c r="C2303" s="1640" t="s">
        <v>6508</v>
      </c>
      <c r="D2303" s="1641"/>
      <c r="E2303" s="1642"/>
      <c r="F2303" s="1653"/>
      <c r="G2303" s="1692"/>
      <c r="H2303" s="1653"/>
      <c r="I2303" s="1692"/>
      <c r="J2303" s="1652">
        <v>4</v>
      </c>
      <c r="K2303" s="1693" t="s">
        <v>6509</v>
      </c>
      <c r="L2303" s="646"/>
      <c r="M2303" s="646"/>
      <c r="N2303" s="1652"/>
      <c r="O2303" s="1693"/>
      <c r="P2303" s="1645"/>
    </row>
    <row r="2304" spans="1:16" ht="15" x14ac:dyDescent="0.25">
      <c r="A2304" s="611">
        <v>5</v>
      </c>
      <c r="C2304" s="1640" t="s">
        <v>6510</v>
      </c>
      <c r="D2304" s="1641"/>
      <c r="E2304" s="1642"/>
      <c r="F2304" s="1653"/>
      <c r="G2304" s="1692"/>
      <c r="H2304" s="1653"/>
      <c r="I2304" s="1692"/>
      <c r="J2304" s="1653"/>
      <c r="K2304" s="1692"/>
      <c r="L2304" s="642" t="s">
        <v>3323</v>
      </c>
      <c r="M2304" s="642" t="s">
        <v>3323</v>
      </c>
      <c r="N2304" s="1654">
        <v>1</v>
      </c>
      <c r="O2304" s="1705" t="s">
        <v>1986</v>
      </c>
      <c r="P2304" s="1650" t="s">
        <v>7721</v>
      </c>
    </row>
    <row r="2305" spans="1:16" ht="15" x14ac:dyDescent="0.25">
      <c r="A2305" s="611">
        <v>5</v>
      </c>
      <c r="C2305" s="1640" t="s">
        <v>6511</v>
      </c>
      <c r="D2305" s="1641"/>
      <c r="E2305" s="1642"/>
      <c r="F2305" s="1653"/>
      <c r="G2305" s="1692"/>
      <c r="H2305" s="1653"/>
      <c r="I2305" s="1692"/>
      <c r="J2305" s="1653"/>
      <c r="K2305" s="1692"/>
      <c r="L2305" s="646" t="s">
        <v>3323</v>
      </c>
      <c r="M2305" s="646" t="s">
        <v>3323</v>
      </c>
      <c r="N2305" s="1652">
        <v>2</v>
      </c>
      <c r="O2305" s="1706" t="s">
        <v>1987</v>
      </c>
      <c r="P2305" s="1651" t="s">
        <v>7721</v>
      </c>
    </row>
    <row r="2306" spans="1:16" ht="15" x14ac:dyDescent="0.25">
      <c r="A2306" s="611">
        <v>4</v>
      </c>
      <c r="C2306" s="1640" t="s">
        <v>6512</v>
      </c>
      <c r="D2306" s="1641"/>
      <c r="E2306" s="1642"/>
      <c r="F2306" s="1653"/>
      <c r="G2306" s="1692"/>
      <c r="H2306" s="1653"/>
      <c r="I2306" s="1692"/>
      <c r="J2306" s="1653"/>
      <c r="K2306" s="1692"/>
      <c r="L2306" s="646" t="s">
        <v>3323</v>
      </c>
      <c r="M2306" s="646" t="s">
        <v>3323</v>
      </c>
      <c r="N2306" s="1652">
        <v>3</v>
      </c>
      <c r="O2306" s="1706" t="s">
        <v>1988</v>
      </c>
      <c r="P2306" s="1651" t="s">
        <v>7721</v>
      </c>
    </row>
    <row r="2307" spans="1:16" ht="15" x14ac:dyDescent="0.25">
      <c r="A2307" s="611">
        <v>5</v>
      </c>
      <c r="C2307" s="1640" t="s">
        <v>6513</v>
      </c>
      <c r="D2307" s="1641"/>
      <c r="E2307" s="1642"/>
      <c r="F2307" s="1653"/>
      <c r="G2307" s="1692"/>
      <c r="H2307" s="1653"/>
      <c r="I2307" s="1692"/>
      <c r="J2307" s="1653"/>
      <c r="K2307" s="1692"/>
      <c r="L2307" s="646" t="s">
        <v>3323</v>
      </c>
      <c r="M2307" s="646" t="s">
        <v>3323</v>
      </c>
      <c r="N2307" s="1652">
        <v>4</v>
      </c>
      <c r="O2307" s="1706" t="s">
        <v>1989</v>
      </c>
      <c r="P2307" s="1651" t="s">
        <v>7721</v>
      </c>
    </row>
    <row r="2308" spans="1:16" ht="15" x14ac:dyDescent="0.25">
      <c r="A2308" s="611">
        <v>5</v>
      </c>
      <c r="C2308" s="1640" t="s">
        <v>6514</v>
      </c>
      <c r="D2308" s="1641"/>
      <c r="E2308" s="1642"/>
      <c r="F2308" s="1653"/>
      <c r="G2308" s="1692"/>
      <c r="H2308" s="1653"/>
      <c r="I2308" s="1692"/>
      <c r="J2308" s="1653"/>
      <c r="K2308" s="1692"/>
      <c r="L2308" s="646" t="s">
        <v>3323</v>
      </c>
      <c r="M2308" s="646" t="s">
        <v>3323</v>
      </c>
      <c r="N2308" s="1652">
        <v>5</v>
      </c>
      <c r="O2308" s="1706" t="s">
        <v>1990</v>
      </c>
      <c r="P2308" s="1651" t="s">
        <v>7721</v>
      </c>
    </row>
    <row r="2309" spans="1:16" ht="15" x14ac:dyDescent="0.25">
      <c r="A2309" s="611">
        <v>4</v>
      </c>
      <c r="C2309" s="1640" t="s">
        <v>6515</v>
      </c>
      <c r="D2309" s="1641"/>
      <c r="E2309" s="1642"/>
      <c r="F2309" s="1653"/>
      <c r="G2309" s="1692"/>
      <c r="H2309" s="1653"/>
      <c r="I2309" s="1692"/>
      <c r="J2309" s="1653"/>
      <c r="K2309" s="1692"/>
      <c r="L2309" s="646" t="s">
        <v>3323</v>
      </c>
      <c r="M2309" s="646" t="s">
        <v>3323</v>
      </c>
      <c r="N2309" s="1652">
        <v>6</v>
      </c>
      <c r="O2309" s="1706" t="s">
        <v>1991</v>
      </c>
      <c r="P2309" s="1651" t="s">
        <v>7721</v>
      </c>
    </row>
    <row r="2310" spans="1:16" ht="15" x14ac:dyDescent="0.25">
      <c r="A2310" s="611">
        <v>4</v>
      </c>
      <c r="C2310" s="1640" t="s">
        <v>6516</v>
      </c>
      <c r="D2310" s="1641"/>
      <c r="E2310" s="1642"/>
      <c r="F2310" s="1653"/>
      <c r="G2310" s="1692"/>
      <c r="H2310" s="1653"/>
      <c r="I2310" s="1692"/>
      <c r="J2310" s="1652">
        <v>5</v>
      </c>
      <c r="K2310" s="1693" t="s">
        <v>6517</v>
      </c>
      <c r="L2310" s="646"/>
      <c r="M2310" s="646"/>
      <c r="N2310" s="1652"/>
      <c r="O2310" s="1693"/>
      <c r="P2310" s="1645"/>
    </row>
    <row r="2311" spans="1:16" ht="15" x14ac:dyDescent="0.25">
      <c r="A2311" s="611">
        <v>5</v>
      </c>
      <c r="C2311" s="1640" t="s">
        <v>6518</v>
      </c>
      <c r="D2311" s="1641"/>
      <c r="E2311" s="1642"/>
      <c r="F2311" s="1653"/>
      <c r="G2311" s="1692"/>
      <c r="H2311" s="1653"/>
      <c r="I2311" s="1692"/>
      <c r="J2311" s="1653"/>
      <c r="K2311" s="1692"/>
      <c r="L2311" s="642" t="s">
        <v>3378</v>
      </c>
      <c r="M2311" s="642" t="s">
        <v>3378</v>
      </c>
      <c r="N2311" s="1654">
        <v>1</v>
      </c>
      <c r="O2311" s="1691" t="s">
        <v>6519</v>
      </c>
      <c r="P2311" s="1643" t="s">
        <v>7721</v>
      </c>
    </row>
    <row r="2312" spans="1:16" ht="15" x14ac:dyDescent="0.25">
      <c r="A2312" s="611">
        <v>5</v>
      </c>
      <c r="C2312" s="1640" t="s">
        <v>6520</v>
      </c>
      <c r="D2312" s="1641"/>
      <c r="E2312" s="1642"/>
      <c r="F2312" s="1653"/>
      <c r="G2312" s="1692"/>
      <c r="H2312" s="1653"/>
      <c r="I2312" s="1692"/>
      <c r="J2312" s="1653"/>
      <c r="K2312" s="1692"/>
      <c r="L2312" s="646" t="s">
        <v>3378</v>
      </c>
      <c r="M2312" s="646" t="s">
        <v>3378</v>
      </c>
      <c r="N2312" s="1652">
        <v>2</v>
      </c>
      <c r="O2312" s="1693" t="s">
        <v>6521</v>
      </c>
      <c r="P2312" s="1645" t="s">
        <v>7721</v>
      </c>
    </row>
    <row r="2313" spans="1:16" ht="15" x14ac:dyDescent="0.25">
      <c r="A2313" s="611">
        <v>4</v>
      </c>
      <c r="C2313" s="1640" t="s">
        <v>6522</v>
      </c>
      <c r="D2313" s="1641"/>
      <c r="E2313" s="1642"/>
      <c r="F2313" s="1653"/>
      <c r="G2313" s="1692"/>
      <c r="H2313" s="1653"/>
      <c r="I2313" s="1692"/>
      <c r="J2313" s="1653"/>
      <c r="K2313" s="1692"/>
      <c r="L2313" s="646" t="s">
        <v>3378</v>
      </c>
      <c r="M2313" s="646" t="s">
        <v>3378</v>
      </c>
      <c r="N2313" s="1652">
        <v>3</v>
      </c>
      <c r="O2313" s="1693" t="s">
        <v>6523</v>
      </c>
      <c r="P2313" s="1645" t="s">
        <v>7721</v>
      </c>
    </row>
    <row r="2314" spans="1:16" ht="15" x14ac:dyDescent="0.25">
      <c r="A2314" s="611">
        <v>4</v>
      </c>
      <c r="C2314" s="1640" t="s">
        <v>6524</v>
      </c>
      <c r="D2314" s="1641"/>
      <c r="E2314" s="1642"/>
      <c r="F2314" s="1653"/>
      <c r="G2314" s="1692"/>
      <c r="H2314" s="1652">
        <v>2</v>
      </c>
      <c r="I2314" s="1693" t="s">
        <v>2618</v>
      </c>
      <c r="J2314" s="1652"/>
      <c r="K2314" s="1693"/>
      <c r="L2314" s="646"/>
      <c r="M2314" s="646"/>
      <c r="N2314" s="1652"/>
      <c r="O2314" s="1693"/>
      <c r="P2314" s="1645"/>
    </row>
    <row r="2315" spans="1:16" ht="15" x14ac:dyDescent="0.25">
      <c r="A2315" s="611">
        <v>4</v>
      </c>
      <c r="C2315" s="1640" t="s">
        <v>6525</v>
      </c>
      <c r="D2315" s="1641"/>
      <c r="E2315" s="1642"/>
      <c r="F2315" s="1653"/>
      <c r="G2315" s="1692"/>
      <c r="H2315" s="1653"/>
      <c r="I2315" s="1692"/>
      <c r="J2315" s="1654">
        <v>1</v>
      </c>
      <c r="K2315" s="1691" t="s">
        <v>2619</v>
      </c>
      <c r="L2315" s="642" t="s">
        <v>3323</v>
      </c>
      <c r="M2315" s="642" t="s">
        <v>3323</v>
      </c>
      <c r="N2315" s="1654"/>
      <c r="O2315" s="1691"/>
      <c r="P2315" s="1643" t="s">
        <v>7721</v>
      </c>
    </row>
    <row r="2316" spans="1:16" ht="15" x14ac:dyDescent="0.25">
      <c r="A2316" s="611">
        <v>4</v>
      </c>
      <c r="C2316" s="1640" t="s">
        <v>932</v>
      </c>
      <c r="D2316" s="1641"/>
      <c r="E2316" s="1642"/>
      <c r="F2316" s="1653"/>
      <c r="G2316" s="1692"/>
      <c r="H2316" s="1653"/>
      <c r="I2316" s="1692"/>
      <c r="J2316" s="1652">
        <v>2</v>
      </c>
      <c r="K2316" s="1693" t="s">
        <v>6526</v>
      </c>
      <c r="L2316" s="646"/>
      <c r="M2316" s="646"/>
      <c r="N2316" s="1652"/>
      <c r="O2316" s="1693"/>
      <c r="P2316" s="1645"/>
    </row>
    <row r="2317" spans="1:16" ht="15" x14ac:dyDescent="0.25">
      <c r="A2317" s="611">
        <v>4</v>
      </c>
      <c r="C2317" s="1640" t="s">
        <v>6527</v>
      </c>
      <c r="D2317" s="1641"/>
      <c r="E2317" s="1642"/>
      <c r="F2317" s="1653"/>
      <c r="G2317" s="1692"/>
      <c r="H2317" s="1653"/>
      <c r="I2317" s="1692"/>
      <c r="J2317" s="1653"/>
      <c r="K2317" s="1692"/>
      <c r="L2317" s="642" t="s">
        <v>3323</v>
      </c>
      <c r="M2317" s="642" t="s">
        <v>3323</v>
      </c>
      <c r="N2317" s="1654" t="s">
        <v>3327</v>
      </c>
      <c r="O2317" s="1691" t="s">
        <v>4550</v>
      </c>
      <c r="P2317" s="1643" t="s">
        <v>7721</v>
      </c>
    </row>
    <row r="2318" spans="1:16" ht="15" x14ac:dyDescent="0.25">
      <c r="A2318" s="611">
        <v>4</v>
      </c>
      <c r="C2318" s="1640" t="s">
        <v>933</v>
      </c>
      <c r="D2318" s="1641"/>
      <c r="E2318" s="1642"/>
      <c r="F2318" s="1653"/>
      <c r="G2318" s="1692"/>
      <c r="H2318" s="1653"/>
      <c r="I2318" s="1692"/>
      <c r="J2318" s="1652">
        <v>3</v>
      </c>
      <c r="K2318" s="1706" t="s">
        <v>1998</v>
      </c>
      <c r="L2318" s="646" t="s">
        <v>3323</v>
      </c>
      <c r="M2318" s="646" t="s">
        <v>3323</v>
      </c>
      <c r="N2318" s="1652"/>
      <c r="O2318" s="1693"/>
      <c r="P2318" s="1645" t="s">
        <v>7721</v>
      </c>
    </row>
    <row r="2319" spans="1:16" ht="15" x14ac:dyDescent="0.25">
      <c r="A2319" s="611">
        <v>4</v>
      </c>
      <c r="C2319" s="1640" t="s">
        <v>934</v>
      </c>
      <c r="D2319" s="1641"/>
      <c r="E2319" s="1642"/>
      <c r="F2319" s="1653"/>
      <c r="G2319" s="1692"/>
      <c r="H2319" s="1653"/>
      <c r="I2319" s="1692"/>
      <c r="J2319" s="1652">
        <v>4</v>
      </c>
      <c r="K2319" s="1693" t="s">
        <v>1999</v>
      </c>
      <c r="L2319" s="646" t="s">
        <v>3323</v>
      </c>
      <c r="M2319" s="646" t="s">
        <v>3323</v>
      </c>
      <c r="N2319" s="1652"/>
      <c r="O2319" s="1693"/>
      <c r="P2319" s="1645" t="s">
        <v>7721</v>
      </c>
    </row>
    <row r="2320" spans="1:16" ht="15" x14ac:dyDescent="0.25">
      <c r="A2320" s="611">
        <v>3</v>
      </c>
      <c r="C2320" s="1640" t="s">
        <v>935</v>
      </c>
      <c r="D2320" s="1641"/>
      <c r="E2320" s="1642"/>
      <c r="F2320" s="1653"/>
      <c r="G2320" s="1692"/>
      <c r="H2320" s="1653"/>
      <c r="I2320" s="1692"/>
      <c r="J2320" s="1652">
        <v>5</v>
      </c>
      <c r="K2320" s="1693" t="s">
        <v>2000</v>
      </c>
      <c r="L2320" s="646" t="s">
        <v>3323</v>
      </c>
      <c r="M2320" s="646" t="s">
        <v>3323</v>
      </c>
      <c r="N2320" s="1652"/>
      <c r="O2320" s="1693"/>
      <c r="P2320" s="1645" t="s">
        <v>7721</v>
      </c>
    </row>
    <row r="2321" spans="1:16" ht="15" x14ac:dyDescent="0.25">
      <c r="A2321" s="611">
        <v>4</v>
      </c>
      <c r="C2321" s="1640" t="s">
        <v>936</v>
      </c>
      <c r="D2321" s="1641"/>
      <c r="E2321" s="1642"/>
      <c r="F2321" s="1653"/>
      <c r="G2321" s="1692"/>
      <c r="H2321" s="1653"/>
      <c r="I2321" s="1692"/>
      <c r="J2321" s="1652">
        <v>6</v>
      </c>
      <c r="K2321" s="1693" t="s">
        <v>8096</v>
      </c>
      <c r="L2321" s="646"/>
      <c r="M2321" s="646"/>
      <c r="N2321" s="1652"/>
      <c r="O2321" s="1693"/>
      <c r="P2321" s="1645"/>
    </row>
    <row r="2322" spans="1:16" ht="15" x14ac:dyDescent="0.25">
      <c r="A2322" s="611">
        <v>5</v>
      </c>
      <c r="C2322" s="1640" t="s">
        <v>6528</v>
      </c>
      <c r="D2322" s="1641"/>
      <c r="E2322" s="1642"/>
      <c r="F2322" s="1653"/>
      <c r="G2322" s="1692"/>
      <c r="H2322" s="1653"/>
      <c r="I2322" s="1692"/>
      <c r="J2322" s="1653"/>
      <c r="K2322" s="1692"/>
      <c r="L2322" s="642" t="s">
        <v>3323</v>
      </c>
      <c r="M2322" s="642" t="s">
        <v>3323</v>
      </c>
      <c r="N2322" s="1654">
        <v>1</v>
      </c>
      <c r="O2322" s="1691" t="s">
        <v>4443</v>
      </c>
      <c r="P2322" s="1643" t="s">
        <v>7721</v>
      </c>
    </row>
    <row r="2323" spans="1:16" ht="15" x14ac:dyDescent="0.25">
      <c r="A2323" s="611">
        <v>2</v>
      </c>
      <c r="C2323" s="1640" t="s">
        <v>6529</v>
      </c>
      <c r="D2323" s="1641"/>
      <c r="E2323" s="1642"/>
      <c r="F2323" s="1653"/>
      <c r="G2323" s="1692"/>
      <c r="H2323" s="1653"/>
      <c r="I2323" s="1692"/>
      <c r="J2323" s="1653"/>
      <c r="K2323" s="1692"/>
      <c r="L2323" s="646" t="s">
        <v>3323</v>
      </c>
      <c r="M2323" s="646" t="s">
        <v>3323</v>
      </c>
      <c r="N2323" s="1652">
        <v>2</v>
      </c>
      <c r="O2323" s="1693" t="s">
        <v>6530</v>
      </c>
      <c r="P2323" s="1645" t="s">
        <v>7721</v>
      </c>
    </row>
    <row r="2324" spans="1:16" ht="15" x14ac:dyDescent="0.25">
      <c r="A2324" s="611">
        <v>3</v>
      </c>
      <c r="C2324" s="1640" t="s">
        <v>6531</v>
      </c>
      <c r="D2324" s="1641"/>
      <c r="E2324" s="1642"/>
      <c r="F2324" s="1653"/>
      <c r="G2324" s="1692"/>
      <c r="H2324" s="1653"/>
      <c r="I2324" s="1692"/>
      <c r="J2324" s="1653"/>
      <c r="K2324" s="1692"/>
      <c r="L2324" s="646" t="s">
        <v>3323</v>
      </c>
      <c r="M2324" s="646" t="s">
        <v>3323</v>
      </c>
      <c r="N2324" s="1652">
        <v>3</v>
      </c>
      <c r="O2324" s="1693" t="s">
        <v>6532</v>
      </c>
      <c r="P2324" s="1645" t="s">
        <v>7721</v>
      </c>
    </row>
    <row r="2325" spans="1:16" ht="15" x14ac:dyDescent="0.25">
      <c r="A2325" s="611">
        <v>4</v>
      </c>
      <c r="C2325" s="1640" t="s">
        <v>6533</v>
      </c>
      <c r="D2325" s="1641"/>
      <c r="E2325" s="1642"/>
      <c r="F2325" s="1653"/>
      <c r="G2325" s="1692"/>
      <c r="H2325" s="1653"/>
      <c r="I2325" s="1692"/>
      <c r="J2325" s="1653"/>
      <c r="K2325" s="1692"/>
      <c r="L2325" s="646" t="s">
        <v>3323</v>
      </c>
      <c r="M2325" s="646" t="s">
        <v>3323</v>
      </c>
      <c r="N2325" s="1652">
        <v>4</v>
      </c>
      <c r="O2325" s="1693" t="s">
        <v>6534</v>
      </c>
      <c r="P2325" s="1645" t="s">
        <v>7721</v>
      </c>
    </row>
    <row r="2326" spans="1:16" ht="15" x14ac:dyDescent="0.25">
      <c r="A2326" s="611">
        <v>4</v>
      </c>
      <c r="C2326" s="1640" t="s">
        <v>6535</v>
      </c>
      <c r="D2326" s="1641"/>
      <c r="E2326" s="1642"/>
      <c r="F2326" s="1653"/>
      <c r="G2326" s="1692"/>
      <c r="H2326" s="1653"/>
      <c r="I2326" s="1692"/>
      <c r="J2326" s="1653"/>
      <c r="K2326" s="1692"/>
      <c r="L2326" s="646" t="s">
        <v>3378</v>
      </c>
      <c r="M2326" s="646" t="s">
        <v>3378</v>
      </c>
      <c r="N2326" s="1652">
        <v>5</v>
      </c>
      <c r="O2326" s="1693" t="s">
        <v>6536</v>
      </c>
      <c r="P2326" s="1645" t="s">
        <v>7721</v>
      </c>
    </row>
    <row r="2327" spans="1:16" ht="15" x14ac:dyDescent="0.25">
      <c r="A2327" s="611">
        <v>5</v>
      </c>
      <c r="C2327" s="1640" t="s">
        <v>6537</v>
      </c>
      <c r="D2327" s="1641"/>
      <c r="E2327" s="1642"/>
      <c r="F2327" s="1653"/>
      <c r="G2327" s="1692"/>
      <c r="H2327" s="1653"/>
      <c r="I2327" s="1692"/>
      <c r="J2327" s="1653"/>
      <c r="K2327" s="1692"/>
      <c r="L2327" s="646" t="s">
        <v>3323</v>
      </c>
      <c r="M2327" s="646" t="s">
        <v>3323</v>
      </c>
      <c r="N2327" s="1652">
        <v>6</v>
      </c>
      <c r="O2327" s="1693" t="s">
        <v>4451</v>
      </c>
      <c r="P2327" s="1645" t="s">
        <v>7721</v>
      </c>
    </row>
    <row r="2328" spans="1:16" ht="15" x14ac:dyDescent="0.25">
      <c r="A2328" s="611">
        <v>5</v>
      </c>
      <c r="C2328" s="1640" t="s">
        <v>6538</v>
      </c>
      <c r="D2328" s="1641"/>
      <c r="E2328" s="1642"/>
      <c r="F2328" s="1653"/>
      <c r="G2328" s="1692"/>
      <c r="H2328" s="1653"/>
      <c r="I2328" s="1692"/>
      <c r="J2328" s="1652">
        <v>7</v>
      </c>
      <c r="K2328" s="1693" t="s">
        <v>2002</v>
      </c>
      <c r="L2328" s="646" t="s">
        <v>3323</v>
      </c>
      <c r="M2328" s="646" t="s">
        <v>3323</v>
      </c>
      <c r="N2328" s="1652"/>
      <c r="O2328" s="1693"/>
      <c r="P2328" s="1645" t="s">
        <v>7721</v>
      </c>
    </row>
    <row r="2329" spans="1:16" ht="15" x14ac:dyDescent="0.25">
      <c r="A2329" s="611">
        <v>4</v>
      </c>
      <c r="C2329" s="1640" t="s">
        <v>6539</v>
      </c>
      <c r="D2329" s="1641"/>
      <c r="E2329" s="1642"/>
      <c r="F2329" s="1653"/>
      <c r="G2329" s="1692"/>
      <c r="H2329" s="1653"/>
      <c r="I2329" s="1692"/>
      <c r="J2329" s="1652">
        <v>8</v>
      </c>
      <c r="K2329" s="1693" t="s">
        <v>4447</v>
      </c>
      <c r="L2329" s="646" t="s">
        <v>3378</v>
      </c>
      <c r="M2329" s="646" t="s">
        <v>3378</v>
      </c>
      <c r="N2329" s="1652"/>
      <c r="O2329" s="1693"/>
      <c r="P2329" s="1645" t="s">
        <v>7721</v>
      </c>
    </row>
    <row r="2330" spans="1:16" ht="15" x14ac:dyDescent="0.25">
      <c r="A2330" s="611">
        <v>4</v>
      </c>
      <c r="C2330" s="1640" t="s">
        <v>6540</v>
      </c>
      <c r="D2330" s="1641"/>
      <c r="E2330" s="1642"/>
      <c r="F2330" s="1653"/>
      <c r="G2330" s="1692"/>
      <c r="H2330" s="1652">
        <v>3</v>
      </c>
      <c r="I2330" s="1693" t="s">
        <v>2620</v>
      </c>
      <c r="J2330" s="1652"/>
      <c r="K2330" s="1693"/>
      <c r="L2330" s="646"/>
      <c r="M2330" s="646"/>
      <c r="N2330" s="1652"/>
      <c r="O2330" s="1693"/>
      <c r="P2330" s="1645"/>
    </row>
    <row r="2331" spans="1:16" ht="15" x14ac:dyDescent="0.25">
      <c r="A2331" s="611">
        <v>5</v>
      </c>
      <c r="C2331" s="1640" t="s">
        <v>6541</v>
      </c>
      <c r="D2331" s="1641"/>
      <c r="E2331" s="1642"/>
      <c r="F2331" s="1653"/>
      <c r="G2331" s="1692"/>
      <c r="H2331" s="1653"/>
      <c r="I2331" s="1692"/>
      <c r="J2331" s="1654">
        <v>1</v>
      </c>
      <c r="K2331" s="1691" t="s">
        <v>1983</v>
      </c>
      <c r="L2331" s="642" t="s">
        <v>3378</v>
      </c>
      <c r="M2331" s="642" t="s">
        <v>3378</v>
      </c>
      <c r="N2331" s="1654"/>
      <c r="O2331" s="1691"/>
      <c r="P2331" s="1643" t="s">
        <v>7730</v>
      </c>
    </row>
    <row r="2332" spans="1:16" ht="15" x14ac:dyDescent="0.25">
      <c r="A2332" s="611">
        <v>5</v>
      </c>
      <c r="C2332" s="1640" t="s">
        <v>6542</v>
      </c>
      <c r="D2332" s="1641"/>
      <c r="E2332" s="1642"/>
      <c r="F2332" s="1653"/>
      <c r="G2332" s="1692"/>
      <c r="H2332" s="1653"/>
      <c r="I2332" s="1692"/>
      <c r="J2332" s="1652">
        <v>2</v>
      </c>
      <c r="K2332" s="1693" t="s">
        <v>1984</v>
      </c>
      <c r="L2332" s="646" t="s">
        <v>3339</v>
      </c>
      <c r="M2332" s="646" t="s">
        <v>3339</v>
      </c>
      <c r="N2332" s="1652"/>
      <c r="O2332" s="1693"/>
      <c r="P2332" s="1645" t="s">
        <v>7730</v>
      </c>
    </row>
    <row r="2333" spans="1:16" ht="15" x14ac:dyDescent="0.25">
      <c r="A2333" s="611">
        <v>5</v>
      </c>
      <c r="C2333" s="1640" t="s">
        <v>6543</v>
      </c>
      <c r="D2333" s="1641"/>
      <c r="E2333" s="1642"/>
      <c r="F2333" s="1653"/>
      <c r="G2333" s="1692"/>
      <c r="H2333" s="1653"/>
      <c r="I2333" s="1692"/>
      <c r="J2333" s="1652">
        <v>3</v>
      </c>
      <c r="K2333" s="1693" t="s">
        <v>1940</v>
      </c>
      <c r="L2333" s="646" t="s">
        <v>3323</v>
      </c>
      <c r="M2333" s="646" t="s">
        <v>3323</v>
      </c>
      <c r="N2333" s="1652"/>
      <c r="O2333" s="1693"/>
      <c r="P2333" s="1645" t="s">
        <v>7730</v>
      </c>
    </row>
    <row r="2334" spans="1:16" ht="15" x14ac:dyDescent="0.25">
      <c r="A2334" s="611">
        <v>5</v>
      </c>
      <c r="C2334" s="1640" t="s">
        <v>6544</v>
      </c>
      <c r="D2334" s="1641"/>
      <c r="E2334" s="1642"/>
      <c r="F2334" s="1653"/>
      <c r="G2334" s="1692"/>
      <c r="H2334" s="1653"/>
      <c r="I2334" s="1692"/>
      <c r="J2334" s="1652">
        <v>4</v>
      </c>
      <c r="K2334" s="1693" t="s">
        <v>2006</v>
      </c>
      <c r="L2334" s="646"/>
      <c r="M2334" s="646"/>
      <c r="N2334" s="1652"/>
      <c r="O2334" s="1693"/>
      <c r="P2334" s="1645"/>
    </row>
    <row r="2335" spans="1:16" ht="15" x14ac:dyDescent="0.25">
      <c r="A2335" s="611">
        <v>5</v>
      </c>
      <c r="C2335" s="1640" t="s">
        <v>6545</v>
      </c>
      <c r="D2335" s="1641"/>
      <c r="E2335" s="1642"/>
      <c r="F2335" s="1653"/>
      <c r="G2335" s="1692"/>
      <c r="H2335" s="1653"/>
      <c r="I2335" s="1692"/>
      <c r="J2335" s="1653"/>
      <c r="K2335" s="1692"/>
      <c r="L2335" s="642" t="s">
        <v>3323</v>
      </c>
      <c r="M2335" s="642" t="s">
        <v>3323</v>
      </c>
      <c r="N2335" s="1654">
        <v>1</v>
      </c>
      <c r="O2335" s="1691" t="s">
        <v>4443</v>
      </c>
      <c r="P2335" s="1643" t="s">
        <v>7730</v>
      </c>
    </row>
    <row r="2336" spans="1:16" ht="15" x14ac:dyDescent="0.25">
      <c r="A2336" s="611">
        <v>5</v>
      </c>
      <c r="C2336" s="1640" t="s">
        <v>6546</v>
      </c>
      <c r="D2336" s="1641"/>
      <c r="E2336" s="1642"/>
      <c r="F2336" s="1653"/>
      <c r="G2336" s="1692"/>
      <c r="H2336" s="1653"/>
      <c r="I2336" s="1692"/>
      <c r="J2336" s="1653"/>
      <c r="K2336" s="1692"/>
      <c r="L2336" s="646" t="s">
        <v>3323</v>
      </c>
      <c r="M2336" s="646" t="s">
        <v>3323</v>
      </c>
      <c r="N2336" s="1652">
        <v>2</v>
      </c>
      <c r="O2336" s="1693" t="s">
        <v>6530</v>
      </c>
      <c r="P2336" s="1645" t="s">
        <v>7730</v>
      </c>
    </row>
    <row r="2337" spans="1:16" ht="15" x14ac:dyDescent="0.25">
      <c r="A2337" s="611">
        <v>4</v>
      </c>
      <c r="C2337" s="1640" t="s">
        <v>6547</v>
      </c>
      <c r="D2337" s="1641"/>
      <c r="E2337" s="1642"/>
      <c r="F2337" s="1653"/>
      <c r="G2337" s="1692"/>
      <c r="H2337" s="1653"/>
      <c r="I2337" s="1692"/>
      <c r="J2337" s="1653"/>
      <c r="K2337" s="1692"/>
      <c r="L2337" s="646" t="s">
        <v>3378</v>
      </c>
      <c r="M2337" s="646" t="s">
        <v>3378</v>
      </c>
      <c r="N2337" s="1652">
        <v>3</v>
      </c>
      <c r="O2337" s="1693" t="s">
        <v>4447</v>
      </c>
      <c r="P2337" s="1645" t="s">
        <v>7730</v>
      </c>
    </row>
    <row r="2338" spans="1:16" ht="15" x14ac:dyDescent="0.25">
      <c r="A2338" s="611">
        <v>5</v>
      </c>
      <c r="C2338" s="1640" t="s">
        <v>6548</v>
      </c>
      <c r="D2338" s="1641"/>
      <c r="E2338" s="1642"/>
      <c r="F2338" s="1653"/>
      <c r="G2338" s="1692"/>
      <c r="H2338" s="1653"/>
      <c r="I2338" s="1692"/>
      <c r="J2338" s="1653"/>
      <c r="K2338" s="1692"/>
      <c r="L2338" s="646" t="s">
        <v>3323</v>
      </c>
      <c r="M2338" s="646" t="s">
        <v>3323</v>
      </c>
      <c r="N2338" s="1652">
        <v>4</v>
      </c>
      <c r="O2338" s="1693" t="s">
        <v>4449</v>
      </c>
      <c r="P2338" s="1645" t="s">
        <v>7730</v>
      </c>
    </row>
    <row r="2339" spans="1:16" ht="15" x14ac:dyDescent="0.25">
      <c r="A2339" s="611">
        <v>5</v>
      </c>
      <c r="C2339" s="1640" t="s">
        <v>6549</v>
      </c>
      <c r="D2339" s="1641"/>
      <c r="E2339" s="1642"/>
      <c r="F2339" s="1653"/>
      <c r="G2339" s="1692"/>
      <c r="H2339" s="1653"/>
      <c r="I2339" s="1692"/>
      <c r="J2339" s="1653"/>
      <c r="K2339" s="1692"/>
      <c r="L2339" s="646" t="s">
        <v>3323</v>
      </c>
      <c r="M2339" s="646" t="s">
        <v>3323</v>
      </c>
      <c r="N2339" s="1652">
        <v>5</v>
      </c>
      <c r="O2339" s="1693" t="s">
        <v>4451</v>
      </c>
      <c r="P2339" s="1645" t="s">
        <v>7730</v>
      </c>
    </row>
    <row r="2340" spans="1:16" ht="15" x14ac:dyDescent="0.25">
      <c r="A2340" s="611">
        <v>5</v>
      </c>
      <c r="C2340" s="1640" t="s">
        <v>6550</v>
      </c>
      <c r="D2340" s="1641"/>
      <c r="E2340" s="1642"/>
      <c r="F2340" s="1653"/>
      <c r="G2340" s="1692"/>
      <c r="H2340" s="1653"/>
      <c r="I2340" s="1692"/>
      <c r="J2340" s="1653"/>
      <c r="K2340" s="1692"/>
      <c r="L2340" s="646" t="s">
        <v>3323</v>
      </c>
      <c r="M2340" s="646" t="s">
        <v>3323</v>
      </c>
      <c r="N2340" s="1652">
        <v>6</v>
      </c>
      <c r="O2340" s="1693" t="s">
        <v>6532</v>
      </c>
      <c r="P2340" s="1645" t="s">
        <v>7730</v>
      </c>
    </row>
    <row r="2341" spans="1:16" ht="15" x14ac:dyDescent="0.25">
      <c r="A2341" s="611">
        <v>3</v>
      </c>
      <c r="C2341" s="1640" t="s">
        <v>6551</v>
      </c>
      <c r="D2341" s="1641"/>
      <c r="E2341" s="1642"/>
      <c r="F2341" s="1653"/>
      <c r="G2341" s="1692"/>
      <c r="H2341" s="1653"/>
      <c r="I2341" s="1692"/>
      <c r="J2341" s="1653"/>
      <c r="K2341" s="1692"/>
      <c r="L2341" s="646" t="s">
        <v>3323</v>
      </c>
      <c r="M2341" s="646" t="s">
        <v>3323</v>
      </c>
      <c r="N2341" s="1652">
        <v>7</v>
      </c>
      <c r="O2341" s="1693" t="s">
        <v>6534</v>
      </c>
      <c r="P2341" s="1645" t="s">
        <v>7730</v>
      </c>
    </row>
    <row r="2342" spans="1:16" ht="15" x14ac:dyDescent="0.25">
      <c r="A2342" s="611">
        <v>4</v>
      </c>
      <c r="C2342" s="1640" t="s">
        <v>6552</v>
      </c>
      <c r="D2342" s="1641"/>
      <c r="E2342" s="1642"/>
      <c r="F2342" s="1653"/>
      <c r="G2342" s="1692"/>
      <c r="H2342" s="1653"/>
      <c r="I2342" s="1692"/>
      <c r="J2342" s="1653"/>
      <c r="K2342" s="1692"/>
      <c r="L2342" s="646" t="s">
        <v>3378</v>
      </c>
      <c r="M2342" s="646" t="s">
        <v>3378</v>
      </c>
      <c r="N2342" s="1652">
        <v>8</v>
      </c>
      <c r="O2342" s="1693" t="s">
        <v>6536</v>
      </c>
      <c r="P2342" s="1645" t="s">
        <v>7730</v>
      </c>
    </row>
    <row r="2343" spans="1:16" ht="15" x14ac:dyDescent="0.25">
      <c r="A2343" s="611">
        <v>4</v>
      </c>
      <c r="C2343" s="1640" t="s">
        <v>6553</v>
      </c>
      <c r="D2343" s="1641"/>
      <c r="E2343" s="1642"/>
      <c r="F2343" s="1653"/>
      <c r="G2343" s="1692"/>
      <c r="H2343" s="1653"/>
      <c r="I2343" s="1692"/>
      <c r="J2343" s="1652">
        <v>5</v>
      </c>
      <c r="K2343" s="1693" t="s">
        <v>2007</v>
      </c>
      <c r="L2343" s="646"/>
      <c r="M2343" s="646"/>
      <c r="N2343" s="1652"/>
      <c r="O2343" s="1706"/>
      <c r="P2343" s="1651"/>
    </row>
    <row r="2344" spans="1:16" ht="15" x14ac:dyDescent="0.25">
      <c r="A2344" s="611">
        <v>5</v>
      </c>
      <c r="C2344" s="1640" t="s">
        <v>6554</v>
      </c>
      <c r="D2344" s="1641"/>
      <c r="E2344" s="1642"/>
      <c r="F2344" s="1653"/>
      <c r="G2344" s="1692"/>
      <c r="H2344" s="1653"/>
      <c r="I2344" s="1692"/>
      <c r="J2344" s="1653"/>
      <c r="K2344" s="1692"/>
      <c r="L2344" s="642" t="s">
        <v>3323</v>
      </c>
      <c r="M2344" s="642" t="s">
        <v>3323</v>
      </c>
      <c r="N2344" s="1654">
        <v>1</v>
      </c>
      <c r="O2344" s="1691" t="s">
        <v>4460</v>
      </c>
      <c r="P2344" s="1643" t="s">
        <v>7730</v>
      </c>
    </row>
    <row r="2345" spans="1:16" ht="15" x14ac:dyDescent="0.25">
      <c r="A2345" s="611">
        <v>4</v>
      </c>
      <c r="C2345" s="1640" t="s">
        <v>6555</v>
      </c>
      <c r="D2345" s="1641"/>
      <c r="E2345" s="1642"/>
      <c r="F2345" s="1653"/>
      <c r="G2345" s="1692"/>
      <c r="H2345" s="1653"/>
      <c r="I2345" s="1692"/>
      <c r="J2345" s="1653"/>
      <c r="K2345" s="1692"/>
      <c r="L2345" s="646" t="s">
        <v>3323</v>
      </c>
      <c r="M2345" s="646" t="s">
        <v>3323</v>
      </c>
      <c r="N2345" s="1652">
        <v>2</v>
      </c>
      <c r="O2345" s="1693" t="s">
        <v>4667</v>
      </c>
      <c r="P2345" s="1645" t="s">
        <v>7730</v>
      </c>
    </row>
    <row r="2346" spans="1:16" ht="15" x14ac:dyDescent="0.25">
      <c r="A2346" s="611">
        <v>4</v>
      </c>
      <c r="C2346" s="1640" t="s">
        <v>6556</v>
      </c>
      <c r="D2346" s="1641"/>
      <c r="E2346" s="1642"/>
      <c r="F2346" s="1653"/>
      <c r="G2346" s="1692"/>
      <c r="H2346" s="1653"/>
      <c r="I2346" s="1692"/>
      <c r="J2346" s="1653"/>
      <c r="K2346" s="1692"/>
      <c r="L2346" s="646" t="s">
        <v>3323</v>
      </c>
      <c r="M2346" s="646" t="s">
        <v>3323</v>
      </c>
      <c r="N2346" s="1652">
        <v>3</v>
      </c>
      <c r="O2346" s="1693" t="s">
        <v>4463</v>
      </c>
      <c r="P2346" s="1645" t="s">
        <v>7730</v>
      </c>
    </row>
    <row r="2347" spans="1:16" ht="15" x14ac:dyDescent="0.25">
      <c r="A2347" s="611">
        <v>4</v>
      </c>
      <c r="C2347" s="1640" t="s">
        <v>6557</v>
      </c>
      <c r="D2347" s="1641"/>
      <c r="E2347" s="1642"/>
      <c r="F2347" s="1653"/>
      <c r="G2347" s="1692"/>
      <c r="H2347" s="1653"/>
      <c r="I2347" s="1692"/>
      <c r="J2347" s="1653"/>
      <c r="K2347" s="1692"/>
      <c r="L2347" s="646" t="s">
        <v>3323</v>
      </c>
      <c r="M2347" s="646" t="s">
        <v>3323</v>
      </c>
      <c r="N2347" s="1652">
        <v>4</v>
      </c>
      <c r="O2347" s="1693" t="s">
        <v>4465</v>
      </c>
      <c r="P2347" s="1645" t="s">
        <v>7730</v>
      </c>
    </row>
    <row r="2348" spans="1:16" ht="15" x14ac:dyDescent="0.25">
      <c r="A2348" s="611">
        <v>4</v>
      </c>
      <c r="C2348" s="1640" t="s">
        <v>6558</v>
      </c>
      <c r="D2348" s="1641"/>
      <c r="E2348" s="1642"/>
      <c r="F2348" s="1653"/>
      <c r="G2348" s="1692"/>
      <c r="H2348" s="1653"/>
      <c r="I2348" s="1692"/>
      <c r="J2348" s="1653"/>
      <c r="K2348" s="1692"/>
      <c r="L2348" s="646" t="s">
        <v>3323</v>
      </c>
      <c r="M2348" s="646" t="s">
        <v>3323</v>
      </c>
      <c r="N2348" s="1652">
        <v>5</v>
      </c>
      <c r="O2348" s="1693" t="s">
        <v>4467</v>
      </c>
      <c r="P2348" s="1645" t="s">
        <v>7730</v>
      </c>
    </row>
    <row r="2349" spans="1:16" ht="15" x14ac:dyDescent="0.25">
      <c r="A2349" s="611">
        <v>5</v>
      </c>
      <c r="C2349" s="1640" t="s">
        <v>6559</v>
      </c>
      <c r="D2349" s="1641"/>
      <c r="E2349" s="1642"/>
      <c r="F2349" s="1653"/>
      <c r="G2349" s="1692"/>
      <c r="H2349" s="1653"/>
      <c r="I2349" s="1692"/>
      <c r="J2349" s="1653"/>
      <c r="K2349" s="1692"/>
      <c r="L2349" s="646" t="s">
        <v>3323</v>
      </c>
      <c r="M2349" s="646" t="s">
        <v>3323</v>
      </c>
      <c r="N2349" s="1652">
        <v>6</v>
      </c>
      <c r="O2349" s="1693" t="s">
        <v>4469</v>
      </c>
      <c r="P2349" s="1645" t="s">
        <v>7730</v>
      </c>
    </row>
    <row r="2350" spans="1:16" ht="15" x14ac:dyDescent="0.25">
      <c r="A2350" s="611">
        <v>5</v>
      </c>
      <c r="C2350" s="1640" t="s">
        <v>6560</v>
      </c>
      <c r="D2350" s="1641"/>
      <c r="E2350" s="1642"/>
      <c r="F2350" s="1653"/>
      <c r="G2350" s="1692"/>
      <c r="H2350" s="1653"/>
      <c r="I2350" s="1692"/>
      <c r="J2350" s="1653"/>
      <c r="K2350" s="1692"/>
      <c r="L2350" s="646" t="s">
        <v>3323</v>
      </c>
      <c r="M2350" s="646" t="s">
        <v>3323</v>
      </c>
      <c r="N2350" s="1652">
        <v>7</v>
      </c>
      <c r="O2350" s="1693" t="s">
        <v>4370</v>
      </c>
      <c r="P2350" s="1645" t="s">
        <v>7730</v>
      </c>
    </row>
    <row r="2351" spans="1:16" ht="15" x14ac:dyDescent="0.25">
      <c r="A2351" s="611">
        <v>5</v>
      </c>
      <c r="C2351" s="1640" t="s">
        <v>6561</v>
      </c>
      <c r="D2351" s="1641"/>
      <c r="E2351" s="1642"/>
      <c r="F2351" s="1653"/>
      <c r="G2351" s="1692"/>
      <c r="H2351" s="1653"/>
      <c r="I2351" s="1692"/>
      <c r="J2351" s="1652">
        <v>6</v>
      </c>
      <c r="K2351" s="1693" t="s">
        <v>2008</v>
      </c>
      <c r="L2351" s="646" t="s">
        <v>3323</v>
      </c>
      <c r="M2351" s="646" t="s">
        <v>3323</v>
      </c>
      <c r="N2351" s="1652"/>
      <c r="O2351" s="1706"/>
      <c r="P2351" s="1651" t="s">
        <v>7730</v>
      </c>
    </row>
    <row r="2352" spans="1:16" ht="15" x14ac:dyDescent="0.25">
      <c r="A2352" s="611">
        <v>5</v>
      </c>
      <c r="C2352" s="1640" t="s">
        <v>6562</v>
      </c>
      <c r="D2352" s="1641"/>
      <c r="E2352" s="1642"/>
      <c r="F2352" s="1653"/>
      <c r="G2352" s="1692"/>
      <c r="H2352" s="1652">
        <v>4</v>
      </c>
      <c r="I2352" s="1693" t="s">
        <v>6563</v>
      </c>
      <c r="J2352" s="1652"/>
      <c r="K2352" s="1693"/>
      <c r="L2352" s="646"/>
      <c r="M2352" s="646"/>
      <c r="N2352" s="1652"/>
      <c r="O2352" s="1693"/>
      <c r="P2352" s="1645"/>
    </row>
    <row r="2353" spans="1:16" ht="15" x14ac:dyDescent="0.25">
      <c r="A2353" s="611">
        <v>5</v>
      </c>
      <c r="C2353" s="1640" t="s">
        <v>946</v>
      </c>
      <c r="D2353" s="1641"/>
      <c r="E2353" s="1642"/>
      <c r="F2353" s="1653"/>
      <c r="G2353" s="1692"/>
      <c r="H2353" s="1653"/>
      <c r="I2353" s="1692"/>
      <c r="J2353" s="1654">
        <v>1</v>
      </c>
      <c r="K2353" s="1691" t="s">
        <v>1988</v>
      </c>
      <c r="L2353" s="642" t="s">
        <v>3323</v>
      </c>
      <c r="M2353" s="642" t="s">
        <v>3323</v>
      </c>
      <c r="N2353" s="1654"/>
      <c r="O2353" s="1691"/>
      <c r="P2353" s="1643" t="s">
        <v>7721</v>
      </c>
    </row>
    <row r="2354" spans="1:16" ht="15" x14ac:dyDescent="0.25">
      <c r="A2354" s="611">
        <v>5</v>
      </c>
      <c r="C2354" s="1640" t="s">
        <v>6564</v>
      </c>
      <c r="D2354" s="1641"/>
      <c r="E2354" s="1642"/>
      <c r="F2354" s="1653"/>
      <c r="G2354" s="1692"/>
      <c r="H2354" s="1653"/>
      <c r="I2354" s="1692"/>
      <c r="J2354" s="1652">
        <v>2</v>
      </c>
      <c r="K2354" s="1693" t="s">
        <v>1940</v>
      </c>
      <c r="L2354" s="646" t="s">
        <v>3323</v>
      </c>
      <c r="M2354" s="646" t="s">
        <v>3323</v>
      </c>
      <c r="N2354" s="1652"/>
      <c r="O2354" s="1693"/>
      <c r="P2354" s="1645" t="s">
        <v>7721</v>
      </c>
    </row>
    <row r="2355" spans="1:16" ht="15" x14ac:dyDescent="0.25">
      <c r="A2355" s="611">
        <v>4</v>
      </c>
      <c r="C2355" s="1640" t="s">
        <v>6565</v>
      </c>
      <c r="D2355" s="1641"/>
      <c r="E2355" s="1642"/>
      <c r="F2355" s="1653"/>
      <c r="G2355" s="1692"/>
      <c r="H2355" s="1653"/>
      <c r="I2355" s="1692"/>
      <c r="J2355" s="1652">
        <v>3</v>
      </c>
      <c r="K2355" s="1693" t="s">
        <v>2010</v>
      </c>
      <c r="L2355" s="646" t="s">
        <v>3378</v>
      </c>
      <c r="M2355" s="646" t="s">
        <v>3378</v>
      </c>
      <c r="N2355" s="1652"/>
      <c r="O2355" s="1693"/>
      <c r="P2355" s="1645" t="s">
        <v>7721</v>
      </c>
    </row>
    <row r="2356" spans="1:16" ht="15" x14ac:dyDescent="0.25">
      <c r="A2356" s="611">
        <v>4</v>
      </c>
      <c r="C2356" s="1640" t="s">
        <v>6566</v>
      </c>
      <c r="D2356" s="1641"/>
      <c r="E2356" s="1644"/>
      <c r="F2356" s="1652">
        <v>7</v>
      </c>
      <c r="G2356" s="1693" t="s">
        <v>2623</v>
      </c>
      <c r="H2356" s="1652"/>
      <c r="I2356" s="1693"/>
      <c r="J2356" s="1652"/>
      <c r="K2356" s="1693"/>
      <c r="L2356" s="646"/>
      <c r="M2356" s="646"/>
      <c r="N2356" s="1652"/>
      <c r="O2356" s="1693"/>
      <c r="P2356" s="1645"/>
    </row>
    <row r="2357" spans="1:16" ht="15" x14ac:dyDescent="0.25">
      <c r="A2357" s="611">
        <v>3</v>
      </c>
      <c r="C2357" s="1640" t="s">
        <v>6567</v>
      </c>
      <c r="D2357" s="1641"/>
      <c r="E2357" s="1642"/>
      <c r="F2357" s="1653"/>
      <c r="G2357" s="1692"/>
      <c r="H2357" s="1654">
        <v>1</v>
      </c>
      <c r="I2357" s="1691" t="s">
        <v>2624</v>
      </c>
      <c r="J2357" s="1654"/>
      <c r="K2357" s="1691"/>
      <c r="L2357" s="642"/>
      <c r="M2357" s="642"/>
      <c r="N2357" s="1654"/>
      <c r="O2357" s="1691"/>
      <c r="P2357" s="1643"/>
    </row>
    <row r="2358" spans="1:16" ht="15" x14ac:dyDescent="0.25">
      <c r="A2358" s="611">
        <v>4</v>
      </c>
      <c r="C2358" s="1640" t="s">
        <v>6568</v>
      </c>
      <c r="D2358" s="1641"/>
      <c r="E2358" s="1642"/>
      <c r="F2358" s="1653"/>
      <c r="G2358" s="1692"/>
      <c r="H2358" s="1653"/>
      <c r="I2358" s="1692"/>
      <c r="J2358" s="1654">
        <v>1</v>
      </c>
      <c r="K2358" s="1705" t="s">
        <v>2014</v>
      </c>
      <c r="L2358" s="642" t="s">
        <v>3323</v>
      </c>
      <c r="M2358" s="642" t="s">
        <v>3323</v>
      </c>
      <c r="N2358" s="1654"/>
      <c r="O2358" s="1691"/>
      <c r="P2358" s="1643" t="s">
        <v>7721</v>
      </c>
    </row>
    <row r="2359" spans="1:16" ht="15" x14ac:dyDescent="0.25">
      <c r="A2359" s="611">
        <v>4</v>
      </c>
      <c r="C2359" s="1640" t="s">
        <v>6569</v>
      </c>
      <c r="D2359" s="1641"/>
      <c r="E2359" s="1642"/>
      <c r="F2359" s="1653"/>
      <c r="G2359" s="1692"/>
      <c r="H2359" s="1653"/>
      <c r="I2359" s="1692"/>
      <c r="J2359" s="1652">
        <v>2</v>
      </c>
      <c r="K2359" s="1706" t="s">
        <v>8078</v>
      </c>
      <c r="L2359" s="646" t="s">
        <v>3323</v>
      </c>
      <c r="M2359" s="646" t="s">
        <v>3323</v>
      </c>
      <c r="N2359" s="1652"/>
      <c r="O2359" s="1693"/>
      <c r="P2359" s="1645" t="s">
        <v>7721</v>
      </c>
    </row>
    <row r="2360" spans="1:16" ht="15" x14ac:dyDescent="0.25">
      <c r="A2360" s="611">
        <v>4</v>
      </c>
      <c r="C2360" s="1640" t="s">
        <v>6570</v>
      </c>
      <c r="D2360" s="1641"/>
      <c r="E2360" s="1642"/>
      <c r="F2360" s="1653"/>
      <c r="G2360" s="1692"/>
      <c r="H2360" s="1653"/>
      <c r="I2360" s="1692"/>
      <c r="J2360" s="1652">
        <v>3</v>
      </c>
      <c r="K2360" s="1693" t="s">
        <v>1787</v>
      </c>
      <c r="L2360" s="646"/>
      <c r="M2360" s="646"/>
      <c r="N2360" s="1652"/>
      <c r="O2360" s="1706"/>
      <c r="P2360" s="1651"/>
    </row>
    <row r="2361" spans="1:16" ht="15" x14ac:dyDescent="0.25">
      <c r="A2361" s="611">
        <v>4</v>
      </c>
      <c r="C2361" s="1640" t="s">
        <v>6571</v>
      </c>
      <c r="D2361" s="1641"/>
      <c r="E2361" s="1642"/>
      <c r="F2361" s="1653"/>
      <c r="G2361" s="1692"/>
      <c r="H2361" s="1653"/>
      <c r="I2361" s="1692"/>
      <c r="J2361" s="1653"/>
      <c r="K2361" s="1692"/>
      <c r="L2361" s="642" t="s">
        <v>3378</v>
      </c>
      <c r="M2361" s="642" t="s">
        <v>3378</v>
      </c>
      <c r="N2361" s="1654">
        <v>1</v>
      </c>
      <c r="O2361" s="1691" t="s">
        <v>3433</v>
      </c>
      <c r="P2361" s="1643" t="s">
        <v>7721</v>
      </c>
    </row>
    <row r="2362" spans="1:16" ht="15" x14ac:dyDescent="0.25">
      <c r="A2362" s="611">
        <v>5</v>
      </c>
      <c r="C2362" s="1640" t="s">
        <v>957</v>
      </c>
      <c r="D2362" s="1641"/>
      <c r="E2362" s="1642"/>
      <c r="F2362" s="1653"/>
      <c r="G2362" s="1692"/>
      <c r="H2362" s="1653"/>
      <c r="I2362" s="1692"/>
      <c r="J2362" s="1653"/>
      <c r="K2362" s="1692"/>
      <c r="L2362" s="646" t="s">
        <v>3378</v>
      </c>
      <c r="M2362" s="646" t="s">
        <v>3378</v>
      </c>
      <c r="N2362" s="1652">
        <v>2</v>
      </c>
      <c r="O2362" s="1693" t="s">
        <v>4478</v>
      </c>
      <c r="P2362" s="1645" t="s">
        <v>7721</v>
      </c>
    </row>
    <row r="2363" spans="1:16" ht="15" x14ac:dyDescent="0.25">
      <c r="A2363" s="611">
        <v>5</v>
      </c>
      <c r="C2363" s="1640" t="s">
        <v>6572</v>
      </c>
      <c r="D2363" s="1641"/>
      <c r="E2363" s="1642"/>
      <c r="F2363" s="1653"/>
      <c r="G2363" s="1692"/>
      <c r="H2363" s="1653"/>
      <c r="I2363" s="1692"/>
      <c r="J2363" s="1652">
        <v>4</v>
      </c>
      <c r="K2363" s="1706" t="s">
        <v>2019</v>
      </c>
      <c r="L2363" s="646"/>
      <c r="M2363" s="646"/>
      <c r="N2363" s="1652"/>
      <c r="O2363" s="1693"/>
      <c r="P2363" s="1645"/>
    </row>
    <row r="2364" spans="1:16" ht="15" x14ac:dyDescent="0.25">
      <c r="A2364" s="611">
        <v>5</v>
      </c>
      <c r="C2364" s="1640" t="s">
        <v>8097</v>
      </c>
      <c r="D2364" s="1641"/>
      <c r="E2364" s="1642"/>
      <c r="F2364" s="1653"/>
      <c r="G2364" s="1692"/>
      <c r="H2364" s="1653"/>
      <c r="I2364" s="1692"/>
      <c r="J2364" s="1700"/>
      <c r="K2364" s="1709"/>
      <c r="L2364" s="646" t="s">
        <v>3339</v>
      </c>
      <c r="M2364" s="646" t="s">
        <v>3339</v>
      </c>
      <c r="N2364" s="1652">
        <v>1</v>
      </c>
      <c r="O2364" s="1693" t="s">
        <v>3386</v>
      </c>
      <c r="P2364" s="1645" t="s">
        <v>7721</v>
      </c>
    </row>
    <row r="2365" spans="1:16" ht="15" x14ac:dyDescent="0.25">
      <c r="A2365" s="611">
        <v>5</v>
      </c>
      <c r="C2365" s="1640" t="s">
        <v>8098</v>
      </c>
      <c r="D2365" s="1641"/>
      <c r="E2365" s="1642"/>
      <c r="F2365" s="1653"/>
      <c r="G2365" s="1692"/>
      <c r="H2365" s="1653"/>
      <c r="I2365" s="1692"/>
      <c r="J2365" s="1700"/>
      <c r="K2365" s="1709"/>
      <c r="L2365" s="646" t="s">
        <v>3339</v>
      </c>
      <c r="M2365" s="646" t="s">
        <v>3339</v>
      </c>
      <c r="N2365" s="1652">
        <v>2</v>
      </c>
      <c r="O2365" s="1693" t="s">
        <v>4603</v>
      </c>
      <c r="P2365" s="1645" t="s">
        <v>7721</v>
      </c>
    </row>
    <row r="2366" spans="1:16" ht="15" x14ac:dyDescent="0.25">
      <c r="A2366" s="611">
        <v>5</v>
      </c>
      <c r="C2366" s="1640" t="s">
        <v>8099</v>
      </c>
      <c r="D2366" s="1641"/>
      <c r="E2366" s="1642"/>
      <c r="F2366" s="1653"/>
      <c r="G2366" s="1692"/>
      <c r="H2366" s="1653"/>
      <c r="I2366" s="1692"/>
      <c r="J2366" s="1701"/>
      <c r="K2366" s="1712"/>
      <c r="L2366" s="646" t="s">
        <v>3339</v>
      </c>
      <c r="M2366" s="646" t="s">
        <v>3339</v>
      </c>
      <c r="N2366" s="1652">
        <v>3</v>
      </c>
      <c r="O2366" s="1693" t="s">
        <v>4428</v>
      </c>
      <c r="P2366" s="1645" t="s">
        <v>7721</v>
      </c>
    </row>
    <row r="2367" spans="1:16" ht="15" x14ac:dyDescent="0.25">
      <c r="A2367" s="611">
        <v>5</v>
      </c>
      <c r="C2367" s="1640" t="s">
        <v>6573</v>
      </c>
      <c r="D2367" s="1641"/>
      <c r="E2367" s="1642"/>
      <c r="F2367" s="1653"/>
      <c r="G2367" s="1692"/>
      <c r="H2367" s="1653"/>
      <c r="I2367" s="1692"/>
      <c r="J2367" s="1652">
        <v>5</v>
      </c>
      <c r="K2367" s="1693" t="s">
        <v>2020</v>
      </c>
      <c r="L2367" s="646" t="s">
        <v>3323</v>
      </c>
      <c r="M2367" s="646" t="s">
        <v>3323</v>
      </c>
      <c r="N2367" s="1652"/>
      <c r="O2367" s="1693"/>
      <c r="P2367" s="1645" t="s">
        <v>7721</v>
      </c>
    </row>
    <row r="2368" spans="1:16" ht="15" x14ac:dyDescent="0.25">
      <c r="A2368" s="611">
        <v>5</v>
      </c>
      <c r="C2368" s="1640" t="s">
        <v>6574</v>
      </c>
      <c r="D2368" s="1641"/>
      <c r="E2368" s="1642"/>
      <c r="F2368" s="1653"/>
      <c r="G2368" s="1692"/>
      <c r="H2368" s="1653"/>
      <c r="I2368" s="1692"/>
      <c r="J2368" s="1652">
        <v>6</v>
      </c>
      <c r="K2368" s="1693" t="s">
        <v>2021</v>
      </c>
      <c r="L2368" s="646" t="s">
        <v>3323</v>
      </c>
      <c r="M2368" s="646" t="s">
        <v>3323</v>
      </c>
      <c r="N2368" s="1652"/>
      <c r="O2368" s="1693"/>
      <c r="P2368" s="1645" t="s">
        <v>7721</v>
      </c>
    </row>
    <row r="2369" spans="1:16" ht="15" x14ac:dyDescent="0.25">
      <c r="A2369" s="611">
        <v>5</v>
      </c>
      <c r="C2369" s="1640" t="s">
        <v>6575</v>
      </c>
      <c r="D2369" s="1641"/>
      <c r="E2369" s="1642"/>
      <c r="F2369" s="1653"/>
      <c r="G2369" s="1692"/>
      <c r="H2369" s="1652">
        <v>2</v>
      </c>
      <c r="I2369" s="1693" t="s">
        <v>2626</v>
      </c>
      <c r="J2369" s="1652"/>
      <c r="K2369" s="1693"/>
      <c r="L2369" s="646"/>
      <c r="M2369" s="646"/>
      <c r="N2369" s="1652"/>
      <c r="O2369" s="1693"/>
      <c r="P2369" s="1645"/>
    </row>
    <row r="2370" spans="1:16" ht="15" x14ac:dyDescent="0.25">
      <c r="A2370" s="611">
        <v>4</v>
      </c>
      <c r="C2370" s="1640" t="s">
        <v>6576</v>
      </c>
      <c r="D2370" s="1641"/>
      <c r="E2370" s="1642"/>
      <c r="F2370" s="1653"/>
      <c r="G2370" s="1692"/>
      <c r="H2370" s="1653"/>
      <c r="I2370" s="1692"/>
      <c r="J2370" s="1654">
        <v>1</v>
      </c>
      <c r="K2370" s="1691" t="s">
        <v>2023</v>
      </c>
      <c r="L2370" s="642" t="s">
        <v>3323</v>
      </c>
      <c r="M2370" s="642" t="s">
        <v>3323</v>
      </c>
      <c r="N2370" s="1654"/>
      <c r="O2370" s="1691"/>
      <c r="P2370" s="1643" t="s">
        <v>7723</v>
      </c>
    </row>
    <row r="2371" spans="1:16" ht="15" x14ac:dyDescent="0.25">
      <c r="A2371" s="611">
        <v>5</v>
      </c>
      <c r="C2371" s="1640" t="s">
        <v>962</v>
      </c>
      <c r="D2371" s="1641"/>
      <c r="E2371" s="1642"/>
      <c r="F2371" s="1653"/>
      <c r="G2371" s="1692"/>
      <c r="H2371" s="1653"/>
      <c r="I2371" s="1692"/>
      <c r="J2371" s="1652">
        <v>2</v>
      </c>
      <c r="K2371" s="1693" t="s">
        <v>6577</v>
      </c>
      <c r="L2371" s="646"/>
      <c r="M2371" s="646"/>
      <c r="N2371" s="1652"/>
      <c r="O2371" s="1693"/>
      <c r="P2371" s="1645"/>
    </row>
    <row r="2372" spans="1:16" ht="15" x14ac:dyDescent="0.25">
      <c r="A2372" s="611">
        <v>5</v>
      </c>
      <c r="C2372" s="1640" t="s">
        <v>6578</v>
      </c>
      <c r="D2372" s="1641"/>
      <c r="E2372" s="1642"/>
      <c r="F2372" s="1653"/>
      <c r="G2372" s="1692"/>
      <c r="H2372" s="1653"/>
      <c r="I2372" s="1692"/>
      <c r="J2372" s="1653"/>
      <c r="K2372" s="1692"/>
      <c r="L2372" s="642" t="s">
        <v>3323</v>
      </c>
      <c r="M2372" s="642" t="s">
        <v>3323</v>
      </c>
      <c r="N2372" s="1654">
        <v>1</v>
      </c>
      <c r="O2372" s="1705" t="s">
        <v>5559</v>
      </c>
      <c r="P2372" s="1650" t="s">
        <v>7723</v>
      </c>
    </row>
    <row r="2373" spans="1:16" ht="15" x14ac:dyDescent="0.25">
      <c r="A2373" s="611">
        <v>5</v>
      </c>
      <c r="C2373" s="1640" t="s">
        <v>6579</v>
      </c>
      <c r="D2373" s="1641"/>
      <c r="E2373" s="1642"/>
      <c r="F2373" s="1653"/>
      <c r="G2373" s="1692"/>
      <c r="H2373" s="1653"/>
      <c r="I2373" s="1692"/>
      <c r="J2373" s="1653"/>
      <c r="K2373" s="1692"/>
      <c r="L2373" s="646" t="s">
        <v>3323</v>
      </c>
      <c r="M2373" s="646" t="s">
        <v>3323</v>
      </c>
      <c r="N2373" s="1652">
        <v>2</v>
      </c>
      <c r="O2373" s="1706" t="s">
        <v>5560</v>
      </c>
      <c r="P2373" s="1651" t="s">
        <v>7723</v>
      </c>
    </row>
    <row r="2374" spans="1:16" ht="15" x14ac:dyDescent="0.25">
      <c r="A2374" s="611">
        <v>5</v>
      </c>
      <c r="C2374" s="1640" t="s">
        <v>6580</v>
      </c>
      <c r="D2374" s="1641"/>
      <c r="E2374" s="1642"/>
      <c r="F2374" s="1653"/>
      <c r="G2374" s="1692"/>
      <c r="H2374" s="1652">
        <v>3</v>
      </c>
      <c r="I2374" s="1693" t="s">
        <v>2628</v>
      </c>
      <c r="J2374" s="1652"/>
      <c r="K2374" s="1693"/>
      <c r="L2374" s="646"/>
      <c r="M2374" s="646"/>
      <c r="N2374" s="1652"/>
      <c r="O2374" s="1693"/>
      <c r="P2374" s="1645"/>
    </row>
    <row r="2375" spans="1:16" ht="15" x14ac:dyDescent="0.25">
      <c r="A2375" s="611">
        <v>5</v>
      </c>
      <c r="C2375" s="1640" t="s">
        <v>6581</v>
      </c>
      <c r="D2375" s="1641"/>
      <c r="E2375" s="1642"/>
      <c r="F2375" s="1653"/>
      <c r="G2375" s="1692"/>
      <c r="H2375" s="1653"/>
      <c r="I2375" s="1692"/>
      <c r="J2375" s="1654">
        <v>1</v>
      </c>
      <c r="K2375" s="1691" t="s">
        <v>2487</v>
      </c>
      <c r="L2375" s="642" t="s">
        <v>3323</v>
      </c>
      <c r="M2375" s="642" t="s">
        <v>3323</v>
      </c>
      <c r="N2375" s="1654"/>
      <c r="O2375" s="1691"/>
      <c r="P2375" s="1643" t="s">
        <v>7723</v>
      </c>
    </row>
    <row r="2376" spans="1:16" ht="15" x14ac:dyDescent="0.25">
      <c r="A2376" s="611">
        <v>5</v>
      </c>
      <c r="C2376" s="1640" t="s">
        <v>6582</v>
      </c>
      <c r="D2376" s="1641"/>
      <c r="E2376" s="1642"/>
      <c r="F2376" s="1653"/>
      <c r="G2376" s="1692"/>
      <c r="H2376" s="1653"/>
      <c r="I2376" s="1692"/>
      <c r="J2376" s="1652">
        <v>2</v>
      </c>
      <c r="K2376" s="1693" t="s">
        <v>2027</v>
      </c>
      <c r="L2376" s="646"/>
      <c r="M2376" s="646"/>
      <c r="N2376" s="1652"/>
      <c r="O2376" s="1693"/>
      <c r="P2376" s="1645"/>
    </row>
    <row r="2377" spans="1:16" ht="15" x14ac:dyDescent="0.25">
      <c r="A2377" s="611">
        <v>5</v>
      </c>
      <c r="C2377" s="1640" t="s">
        <v>6583</v>
      </c>
      <c r="D2377" s="1641"/>
      <c r="E2377" s="1642"/>
      <c r="F2377" s="1653"/>
      <c r="G2377" s="1692"/>
      <c r="H2377" s="1653"/>
      <c r="I2377" s="1692"/>
      <c r="J2377" s="1653"/>
      <c r="K2377" s="1692"/>
      <c r="L2377" s="642" t="s">
        <v>3323</v>
      </c>
      <c r="M2377" s="642" t="s">
        <v>3323</v>
      </c>
      <c r="N2377" s="1654">
        <v>1</v>
      </c>
      <c r="O2377" s="1691" t="s">
        <v>3426</v>
      </c>
      <c r="P2377" s="1643" t="s">
        <v>7723</v>
      </c>
    </row>
    <row r="2378" spans="1:16" ht="15" x14ac:dyDescent="0.25">
      <c r="A2378" s="611">
        <v>4</v>
      </c>
      <c r="C2378" s="1640" t="s">
        <v>967</v>
      </c>
      <c r="D2378" s="1641"/>
      <c r="E2378" s="1642"/>
      <c r="F2378" s="1653"/>
      <c r="G2378" s="1692"/>
      <c r="H2378" s="1653"/>
      <c r="I2378" s="1692"/>
      <c r="J2378" s="1653"/>
      <c r="K2378" s="1692"/>
      <c r="L2378" s="646" t="s">
        <v>3323</v>
      </c>
      <c r="M2378" s="646" t="s">
        <v>3323</v>
      </c>
      <c r="N2378" s="1652">
        <v>2</v>
      </c>
      <c r="O2378" s="1693" t="s">
        <v>3428</v>
      </c>
      <c r="P2378" s="1645" t="s">
        <v>7723</v>
      </c>
    </row>
    <row r="2379" spans="1:16" ht="15" x14ac:dyDescent="0.25">
      <c r="A2379" s="611">
        <v>3</v>
      </c>
      <c r="C2379" s="1640" t="s">
        <v>6584</v>
      </c>
      <c r="D2379" s="1641"/>
      <c r="E2379" s="1642"/>
      <c r="F2379" s="1653"/>
      <c r="G2379" s="1692"/>
      <c r="H2379" s="1653"/>
      <c r="I2379" s="1692"/>
      <c r="J2379" s="1653"/>
      <c r="K2379" s="1692"/>
      <c r="L2379" s="646" t="s">
        <v>3323</v>
      </c>
      <c r="M2379" s="646" t="s">
        <v>3323</v>
      </c>
      <c r="N2379" s="1652">
        <v>3</v>
      </c>
      <c r="O2379" s="1693" t="s">
        <v>3430</v>
      </c>
      <c r="P2379" s="1645" t="s">
        <v>7723</v>
      </c>
    </row>
    <row r="2380" spans="1:16" ht="15" x14ac:dyDescent="0.25">
      <c r="A2380" s="611">
        <v>4</v>
      </c>
      <c r="C2380" s="1640" t="s">
        <v>6585</v>
      </c>
      <c r="D2380" s="1641"/>
      <c r="E2380" s="1642"/>
      <c r="F2380" s="1653"/>
      <c r="G2380" s="1692"/>
      <c r="H2380" s="1652">
        <v>4</v>
      </c>
      <c r="I2380" s="1693" t="s">
        <v>2629</v>
      </c>
      <c r="J2380" s="1652"/>
      <c r="K2380" s="1693"/>
      <c r="L2380" s="646" t="s">
        <v>3323</v>
      </c>
      <c r="M2380" s="646" t="s">
        <v>1220</v>
      </c>
      <c r="N2380" s="1652"/>
      <c r="O2380" s="1693"/>
      <c r="P2380" s="1645" t="s">
        <v>7723</v>
      </c>
    </row>
    <row r="2381" spans="1:16" ht="15" x14ac:dyDescent="0.25">
      <c r="A2381" s="611">
        <v>4</v>
      </c>
      <c r="C2381" s="1640" t="s">
        <v>6586</v>
      </c>
      <c r="D2381" s="1641"/>
      <c r="E2381" s="1642"/>
      <c r="F2381" s="1653"/>
      <c r="G2381" s="1692"/>
      <c r="H2381" s="1652">
        <v>5</v>
      </c>
      <c r="I2381" s="1693" t="s">
        <v>2631</v>
      </c>
      <c r="J2381" s="1652"/>
      <c r="K2381" s="1693"/>
      <c r="L2381" s="646"/>
      <c r="M2381" s="646"/>
      <c r="N2381" s="1652"/>
      <c r="O2381" s="1693"/>
      <c r="P2381" s="1645"/>
    </row>
    <row r="2382" spans="1:16" ht="15" x14ac:dyDescent="0.25">
      <c r="A2382" s="611">
        <v>4</v>
      </c>
      <c r="C2382" s="1640" t="s">
        <v>6587</v>
      </c>
      <c r="D2382" s="1641"/>
      <c r="E2382" s="1642"/>
      <c r="F2382" s="1653"/>
      <c r="G2382" s="1692"/>
      <c r="H2382" s="1653"/>
      <c r="I2382" s="1692"/>
      <c r="J2382" s="1654">
        <v>1</v>
      </c>
      <c r="K2382" s="1691" t="s">
        <v>6588</v>
      </c>
      <c r="L2382" s="642" t="s">
        <v>3339</v>
      </c>
      <c r="M2382" s="642" t="s">
        <v>3339</v>
      </c>
      <c r="N2382" s="1654"/>
      <c r="O2382" s="1691"/>
      <c r="P2382" s="1643" t="s">
        <v>7724</v>
      </c>
    </row>
    <row r="2383" spans="1:16" ht="15" x14ac:dyDescent="0.25">
      <c r="A2383" s="611">
        <v>2</v>
      </c>
      <c r="C2383" s="1640" t="s">
        <v>6589</v>
      </c>
      <c r="D2383" s="1641"/>
      <c r="E2383" s="1642"/>
      <c r="F2383" s="1653"/>
      <c r="G2383" s="1692"/>
      <c r="H2383" s="1653"/>
      <c r="I2383" s="1692"/>
      <c r="J2383" s="1652">
        <v>2</v>
      </c>
      <c r="K2383" s="1693" t="s">
        <v>2038</v>
      </c>
      <c r="L2383" s="646" t="s">
        <v>3323</v>
      </c>
      <c r="M2383" s="646" t="s">
        <v>3323</v>
      </c>
      <c r="N2383" s="1652"/>
      <c r="O2383" s="1693"/>
      <c r="P2383" s="1645" t="s">
        <v>7724</v>
      </c>
    </row>
    <row r="2384" spans="1:16" ht="15" x14ac:dyDescent="0.25">
      <c r="A2384" s="611">
        <v>3</v>
      </c>
      <c r="C2384" s="1640" t="s">
        <v>6590</v>
      </c>
      <c r="D2384" s="1641"/>
      <c r="E2384" s="1642"/>
      <c r="F2384" s="1653"/>
      <c r="G2384" s="1692"/>
      <c r="H2384" s="1653"/>
      <c r="I2384" s="1692"/>
      <c r="J2384" s="1652">
        <v>3</v>
      </c>
      <c r="K2384" s="1693" t="s">
        <v>5599</v>
      </c>
      <c r="L2384" s="646" t="s">
        <v>3323</v>
      </c>
      <c r="M2384" s="646" t="s">
        <v>3323</v>
      </c>
      <c r="N2384" s="1652"/>
      <c r="O2384" s="1693"/>
      <c r="P2384" s="1645" t="s">
        <v>7724</v>
      </c>
    </row>
    <row r="2385" spans="1:16" ht="15" x14ac:dyDescent="0.25">
      <c r="A2385" s="611">
        <v>4</v>
      </c>
      <c r="C2385" s="1640" t="s">
        <v>6591</v>
      </c>
      <c r="D2385" s="1641"/>
      <c r="E2385" s="1642"/>
      <c r="F2385" s="1653"/>
      <c r="G2385" s="1692"/>
      <c r="H2385" s="1652">
        <v>6</v>
      </c>
      <c r="I2385" s="1693" t="s">
        <v>2633</v>
      </c>
      <c r="J2385" s="1652"/>
      <c r="K2385" s="1693"/>
      <c r="L2385" s="646" t="s">
        <v>3323</v>
      </c>
      <c r="M2385" s="646" t="s">
        <v>1220</v>
      </c>
      <c r="N2385" s="1652"/>
      <c r="O2385" s="1693"/>
      <c r="P2385" s="1645" t="s">
        <v>7730</v>
      </c>
    </row>
    <row r="2386" spans="1:16" ht="15" x14ac:dyDescent="0.25">
      <c r="A2386" s="611">
        <v>4</v>
      </c>
      <c r="C2386" s="1640" t="s">
        <v>6592</v>
      </c>
      <c r="D2386" s="1641"/>
      <c r="E2386" s="1642"/>
      <c r="F2386" s="1653"/>
      <c r="G2386" s="1692"/>
      <c r="H2386" s="1652">
        <v>7</v>
      </c>
      <c r="I2386" s="1693" t="s">
        <v>2634</v>
      </c>
      <c r="J2386" s="1652"/>
      <c r="K2386" s="1693"/>
      <c r="L2386" s="646"/>
      <c r="M2386" s="646"/>
      <c r="N2386" s="1652"/>
      <c r="O2386" s="1693"/>
      <c r="P2386" s="1645"/>
    </row>
    <row r="2387" spans="1:16" ht="15" x14ac:dyDescent="0.25">
      <c r="A2387" s="611">
        <v>4</v>
      </c>
      <c r="C2387" s="1640" t="s">
        <v>6593</v>
      </c>
      <c r="D2387" s="1641"/>
      <c r="E2387" s="1642"/>
      <c r="F2387" s="1653"/>
      <c r="G2387" s="1692"/>
      <c r="H2387" s="1653"/>
      <c r="I2387" s="1692"/>
      <c r="J2387" s="1654">
        <v>1</v>
      </c>
      <c r="K2387" s="1691" t="s">
        <v>6594</v>
      </c>
      <c r="L2387" s="642"/>
      <c r="M2387" s="642"/>
      <c r="N2387" s="1654"/>
      <c r="O2387" s="1691"/>
      <c r="P2387" s="1643"/>
    </row>
    <row r="2388" spans="1:16" ht="15" x14ac:dyDescent="0.25">
      <c r="A2388" s="611">
        <v>5</v>
      </c>
      <c r="C2388" s="1640" t="s">
        <v>985</v>
      </c>
      <c r="D2388" s="1641"/>
      <c r="E2388" s="1642"/>
      <c r="F2388" s="1653"/>
      <c r="G2388" s="1692"/>
      <c r="H2388" s="1653"/>
      <c r="I2388" s="1692"/>
      <c r="J2388" s="1653"/>
      <c r="K2388" s="1692"/>
      <c r="L2388" s="642" t="s">
        <v>3323</v>
      </c>
      <c r="M2388" s="642" t="s">
        <v>3323</v>
      </c>
      <c r="N2388" s="1654">
        <v>1</v>
      </c>
      <c r="O2388" s="1691" t="s">
        <v>5601</v>
      </c>
      <c r="P2388" s="1643" t="s">
        <v>7724</v>
      </c>
    </row>
    <row r="2389" spans="1:16" ht="15" x14ac:dyDescent="0.25">
      <c r="A2389" s="611">
        <v>5</v>
      </c>
      <c r="C2389" s="1640" t="s">
        <v>986</v>
      </c>
      <c r="D2389" s="1641"/>
      <c r="E2389" s="1642"/>
      <c r="F2389" s="1653"/>
      <c r="G2389" s="1692"/>
      <c r="H2389" s="1653"/>
      <c r="I2389" s="1692"/>
      <c r="J2389" s="1653"/>
      <c r="K2389" s="1692"/>
      <c r="L2389" s="646" t="s">
        <v>3323</v>
      </c>
      <c r="M2389" s="646" t="s">
        <v>3323</v>
      </c>
      <c r="N2389" s="1652">
        <v>2</v>
      </c>
      <c r="O2389" s="1693" t="s">
        <v>5603</v>
      </c>
      <c r="P2389" s="1645" t="s">
        <v>7724</v>
      </c>
    </row>
    <row r="2390" spans="1:16" ht="15" x14ac:dyDescent="0.25">
      <c r="A2390" s="611">
        <v>4</v>
      </c>
      <c r="C2390" s="1640" t="s">
        <v>993</v>
      </c>
      <c r="D2390" s="1641"/>
      <c r="E2390" s="1642"/>
      <c r="F2390" s="1653"/>
      <c r="G2390" s="1692"/>
      <c r="H2390" s="1653"/>
      <c r="I2390" s="1692"/>
      <c r="J2390" s="1652">
        <v>2</v>
      </c>
      <c r="K2390" s="1693" t="s">
        <v>2046</v>
      </c>
      <c r="L2390" s="646"/>
      <c r="M2390" s="646"/>
      <c r="N2390" s="1652"/>
      <c r="O2390" s="1706"/>
      <c r="P2390" s="1651"/>
    </row>
    <row r="2391" spans="1:16" ht="15" x14ac:dyDescent="0.25">
      <c r="A2391" s="611">
        <v>4</v>
      </c>
      <c r="C2391" s="1640" t="s">
        <v>6595</v>
      </c>
      <c r="D2391" s="1641"/>
      <c r="E2391" s="1642"/>
      <c r="F2391" s="1653"/>
      <c r="G2391" s="1692"/>
      <c r="H2391" s="1653"/>
      <c r="I2391" s="1692"/>
      <c r="J2391" s="1653"/>
      <c r="K2391" s="1692"/>
      <c r="L2391" s="642" t="s">
        <v>3316</v>
      </c>
      <c r="M2391" s="642" t="s">
        <v>3339</v>
      </c>
      <c r="N2391" s="1654">
        <v>1</v>
      </c>
      <c r="O2391" s="1691" t="s">
        <v>6596</v>
      </c>
      <c r="P2391" s="1643" t="s">
        <v>7724</v>
      </c>
    </row>
    <row r="2392" spans="1:16" ht="15" x14ac:dyDescent="0.25">
      <c r="A2392" s="611">
        <v>4</v>
      </c>
      <c r="C2392" s="1640" t="s">
        <v>6597</v>
      </c>
      <c r="D2392" s="1641"/>
      <c r="E2392" s="1642"/>
      <c r="F2392" s="1653"/>
      <c r="G2392" s="1692"/>
      <c r="H2392" s="1653"/>
      <c r="I2392" s="1692"/>
      <c r="J2392" s="1653"/>
      <c r="K2392" s="1692"/>
      <c r="L2392" s="646" t="s">
        <v>3316</v>
      </c>
      <c r="M2392" s="646" t="s">
        <v>3339</v>
      </c>
      <c r="N2392" s="1652">
        <v>2</v>
      </c>
      <c r="O2392" s="1693" t="s">
        <v>6598</v>
      </c>
      <c r="P2392" s="1645" t="s">
        <v>7724</v>
      </c>
    </row>
    <row r="2393" spans="1:16" ht="15" x14ac:dyDescent="0.25">
      <c r="A2393" s="611">
        <v>3</v>
      </c>
      <c r="C2393" s="1640" t="s">
        <v>6599</v>
      </c>
      <c r="D2393" s="1641"/>
      <c r="E2393" s="1642"/>
      <c r="F2393" s="1653"/>
      <c r="G2393" s="1692"/>
      <c r="H2393" s="1653"/>
      <c r="I2393" s="1692"/>
      <c r="J2393" s="1652">
        <v>3</v>
      </c>
      <c r="K2393" s="1693" t="s">
        <v>1787</v>
      </c>
      <c r="L2393" s="646"/>
      <c r="M2393" s="646"/>
      <c r="N2393" s="1652"/>
      <c r="O2393" s="1706"/>
      <c r="P2393" s="1651"/>
    </row>
    <row r="2394" spans="1:16" ht="15" x14ac:dyDescent="0.25">
      <c r="A2394" s="611">
        <v>4</v>
      </c>
      <c r="C2394" s="1640" t="s">
        <v>6600</v>
      </c>
      <c r="D2394" s="1641"/>
      <c r="E2394" s="1642"/>
      <c r="F2394" s="1653"/>
      <c r="G2394" s="1692"/>
      <c r="H2394" s="1653"/>
      <c r="I2394" s="1692"/>
      <c r="J2394" s="1653"/>
      <c r="K2394" s="1692"/>
      <c r="L2394" s="642" t="s">
        <v>3377</v>
      </c>
      <c r="M2394" s="642" t="s">
        <v>3378</v>
      </c>
      <c r="N2394" s="1654">
        <v>1</v>
      </c>
      <c r="O2394" s="1691" t="s">
        <v>3433</v>
      </c>
      <c r="P2394" s="1643" t="s">
        <v>7724</v>
      </c>
    </row>
    <row r="2395" spans="1:16" ht="15" x14ac:dyDescent="0.25">
      <c r="A2395" s="611">
        <v>4</v>
      </c>
      <c r="C2395" s="1640" t="s">
        <v>6601</v>
      </c>
      <c r="D2395" s="1641"/>
      <c r="E2395" s="1642"/>
      <c r="F2395" s="1653"/>
      <c r="G2395" s="1692"/>
      <c r="H2395" s="1653"/>
      <c r="I2395" s="1692"/>
      <c r="J2395" s="1653"/>
      <c r="K2395" s="1692"/>
      <c r="L2395" s="646" t="s">
        <v>3377</v>
      </c>
      <c r="M2395" s="646" t="s">
        <v>3378</v>
      </c>
      <c r="N2395" s="1652">
        <v>2</v>
      </c>
      <c r="O2395" s="1693" t="s">
        <v>4478</v>
      </c>
      <c r="P2395" s="1645" t="s">
        <v>7724</v>
      </c>
    </row>
    <row r="2396" spans="1:16" ht="15" x14ac:dyDescent="0.25">
      <c r="A2396" s="611">
        <v>5</v>
      </c>
      <c r="C2396" s="1640" t="s">
        <v>6602</v>
      </c>
      <c r="D2396" s="1641"/>
      <c r="E2396" s="1642"/>
      <c r="F2396" s="1653"/>
      <c r="G2396" s="1692"/>
      <c r="H2396" s="1653"/>
      <c r="I2396" s="1692"/>
      <c r="J2396" s="1652">
        <v>4</v>
      </c>
      <c r="K2396" s="1693" t="s">
        <v>2048</v>
      </c>
      <c r="L2396" s="646"/>
      <c r="M2396" s="646"/>
      <c r="N2396" s="1652"/>
      <c r="O2396" s="1706"/>
      <c r="P2396" s="1651"/>
    </row>
    <row r="2397" spans="1:16" ht="15" x14ac:dyDescent="0.25">
      <c r="A2397" s="611">
        <v>5</v>
      </c>
      <c r="C2397" s="1640" t="s">
        <v>6603</v>
      </c>
      <c r="D2397" s="1641"/>
      <c r="E2397" s="1642"/>
      <c r="F2397" s="1653"/>
      <c r="G2397" s="1692"/>
      <c r="H2397" s="1653"/>
      <c r="I2397" s="1692"/>
      <c r="J2397" s="1653"/>
      <c r="K2397" s="1692"/>
      <c r="L2397" s="642" t="s">
        <v>3323</v>
      </c>
      <c r="M2397" s="642" t="s">
        <v>3323</v>
      </c>
      <c r="N2397" s="1654">
        <v>1</v>
      </c>
      <c r="O2397" s="1691" t="s">
        <v>6604</v>
      </c>
      <c r="P2397" s="1643" t="s">
        <v>7724</v>
      </c>
    </row>
    <row r="2398" spans="1:16" ht="15" x14ac:dyDescent="0.25">
      <c r="A2398" s="611">
        <v>3</v>
      </c>
      <c r="C2398" s="1640" t="s">
        <v>6605</v>
      </c>
      <c r="D2398" s="1641"/>
      <c r="E2398" s="1642"/>
      <c r="F2398" s="1653"/>
      <c r="G2398" s="1692"/>
      <c r="H2398" s="1653"/>
      <c r="I2398" s="1692"/>
      <c r="J2398" s="1653"/>
      <c r="K2398" s="1692"/>
      <c r="L2398" s="646" t="s">
        <v>3323</v>
      </c>
      <c r="M2398" s="646" t="s">
        <v>3323</v>
      </c>
      <c r="N2398" s="1652">
        <v>2</v>
      </c>
      <c r="O2398" s="1693" t="s">
        <v>6606</v>
      </c>
      <c r="P2398" s="1645" t="s">
        <v>7724</v>
      </c>
    </row>
    <row r="2399" spans="1:16" ht="15" x14ac:dyDescent="0.25">
      <c r="A2399" s="611">
        <v>4</v>
      </c>
      <c r="C2399" s="1640" t="s">
        <v>6607</v>
      </c>
      <c r="D2399" s="1641"/>
      <c r="E2399" s="1642"/>
      <c r="F2399" s="1653"/>
      <c r="G2399" s="1692"/>
      <c r="H2399" s="1652">
        <v>8</v>
      </c>
      <c r="I2399" s="1693" t="s">
        <v>2636</v>
      </c>
      <c r="J2399" s="1652"/>
      <c r="K2399" s="1693"/>
      <c r="L2399" s="646"/>
      <c r="M2399" s="646"/>
      <c r="N2399" s="1652"/>
      <c r="O2399" s="1693"/>
      <c r="P2399" s="1645"/>
    </row>
    <row r="2400" spans="1:16" ht="15" x14ac:dyDescent="0.25">
      <c r="A2400" s="611">
        <v>4</v>
      </c>
      <c r="C2400" s="1640" t="s">
        <v>6608</v>
      </c>
      <c r="D2400" s="1641"/>
      <c r="E2400" s="1642"/>
      <c r="F2400" s="1653"/>
      <c r="G2400" s="1692"/>
      <c r="H2400" s="1653"/>
      <c r="I2400" s="1692"/>
      <c r="J2400" s="1654">
        <v>1</v>
      </c>
      <c r="K2400" s="1691" t="s">
        <v>2637</v>
      </c>
      <c r="L2400" s="642"/>
      <c r="M2400" s="642"/>
      <c r="N2400" s="1654"/>
      <c r="O2400" s="1691"/>
      <c r="P2400" s="1643"/>
    </row>
    <row r="2401" spans="1:16" ht="15" x14ac:dyDescent="0.25">
      <c r="A2401" s="611">
        <v>5</v>
      </c>
      <c r="C2401" s="1640" t="s">
        <v>994</v>
      </c>
      <c r="D2401" s="1641"/>
      <c r="E2401" s="1642"/>
      <c r="F2401" s="1653"/>
      <c r="G2401" s="1692"/>
      <c r="H2401" s="1653"/>
      <c r="I2401" s="1692"/>
      <c r="J2401" s="1653"/>
      <c r="K2401" s="1692"/>
      <c r="L2401" s="642" t="s">
        <v>3323</v>
      </c>
      <c r="M2401" s="642" t="s">
        <v>3323</v>
      </c>
      <c r="N2401" s="1654">
        <v>1</v>
      </c>
      <c r="O2401" s="1691" t="s">
        <v>6006</v>
      </c>
      <c r="P2401" s="1643" t="s">
        <v>7727</v>
      </c>
    </row>
    <row r="2402" spans="1:16" ht="15" x14ac:dyDescent="0.25">
      <c r="A2402" s="611">
        <v>5</v>
      </c>
      <c r="C2402" s="1640" t="s">
        <v>6609</v>
      </c>
      <c r="D2402" s="1641"/>
      <c r="E2402" s="1642"/>
      <c r="F2402" s="1653"/>
      <c r="G2402" s="1692"/>
      <c r="H2402" s="1653"/>
      <c r="I2402" s="1692"/>
      <c r="J2402" s="1652">
        <v>2</v>
      </c>
      <c r="K2402" s="1693" t="s">
        <v>2052</v>
      </c>
      <c r="L2402" s="646"/>
      <c r="M2402" s="646"/>
      <c r="N2402" s="1652"/>
      <c r="O2402" s="1693"/>
      <c r="P2402" s="1645"/>
    </row>
    <row r="2403" spans="1:16" ht="15" x14ac:dyDescent="0.25">
      <c r="A2403" s="611">
        <v>5</v>
      </c>
      <c r="C2403" s="1640" t="s">
        <v>6610</v>
      </c>
      <c r="D2403" s="1641"/>
      <c r="E2403" s="1642"/>
      <c r="F2403" s="1653"/>
      <c r="G2403" s="1692"/>
      <c r="H2403" s="1653"/>
      <c r="I2403" s="1692"/>
      <c r="J2403" s="1653"/>
      <c r="K2403" s="1692"/>
      <c r="L2403" s="642" t="s">
        <v>3323</v>
      </c>
      <c r="M2403" s="642" t="s">
        <v>3323</v>
      </c>
      <c r="N2403" s="1654">
        <v>1</v>
      </c>
      <c r="O2403" s="1691" t="s">
        <v>6611</v>
      </c>
      <c r="P2403" s="1643" t="s">
        <v>7727</v>
      </c>
    </row>
    <row r="2404" spans="1:16" ht="15" x14ac:dyDescent="0.25">
      <c r="A2404" s="611">
        <v>3</v>
      </c>
      <c r="C2404" s="1640" t="s">
        <v>997</v>
      </c>
      <c r="D2404" s="1641"/>
      <c r="E2404" s="1642"/>
      <c r="F2404" s="1653"/>
      <c r="G2404" s="1692"/>
      <c r="H2404" s="1653"/>
      <c r="I2404" s="1692"/>
      <c r="J2404" s="1653"/>
      <c r="K2404" s="1692"/>
      <c r="L2404" s="646" t="s">
        <v>3323</v>
      </c>
      <c r="M2404" s="646" t="s">
        <v>3323</v>
      </c>
      <c r="N2404" s="1652">
        <v>2</v>
      </c>
      <c r="O2404" s="1693" t="s">
        <v>6612</v>
      </c>
      <c r="P2404" s="1645" t="s">
        <v>7727</v>
      </c>
    </row>
    <row r="2405" spans="1:16" ht="15" x14ac:dyDescent="0.25">
      <c r="A2405" s="611">
        <v>3</v>
      </c>
      <c r="C2405" s="1640" t="s">
        <v>6613</v>
      </c>
      <c r="D2405" s="1641"/>
      <c r="E2405" s="1642"/>
      <c r="F2405" s="1653"/>
      <c r="G2405" s="1692"/>
      <c r="H2405" s="1653"/>
      <c r="I2405" s="1692"/>
      <c r="J2405" s="1653"/>
      <c r="K2405" s="1692"/>
      <c r="L2405" s="646" t="s">
        <v>3323</v>
      </c>
      <c r="M2405" s="646" t="s">
        <v>3323</v>
      </c>
      <c r="N2405" s="1652">
        <v>3</v>
      </c>
      <c r="O2405" s="1693" t="s">
        <v>6614</v>
      </c>
      <c r="P2405" s="1645" t="s">
        <v>7727</v>
      </c>
    </row>
    <row r="2406" spans="1:16" ht="15" x14ac:dyDescent="0.25">
      <c r="A2406" s="611">
        <v>4</v>
      </c>
      <c r="C2406" s="1640" t="s">
        <v>6615</v>
      </c>
      <c r="D2406" s="1641"/>
      <c r="E2406" s="1642"/>
      <c r="F2406" s="1653"/>
      <c r="G2406" s="1692"/>
      <c r="H2406" s="1653"/>
      <c r="I2406" s="1692"/>
      <c r="J2406" s="1653"/>
      <c r="K2406" s="1692"/>
      <c r="L2406" s="646" t="s">
        <v>3323</v>
      </c>
      <c r="M2406" s="646" t="s">
        <v>3323</v>
      </c>
      <c r="N2406" s="1652">
        <v>4</v>
      </c>
      <c r="O2406" s="1693" t="s">
        <v>6616</v>
      </c>
      <c r="P2406" s="1645" t="s">
        <v>7727</v>
      </c>
    </row>
    <row r="2407" spans="1:16" ht="15" x14ac:dyDescent="0.25">
      <c r="A2407" s="611">
        <v>4</v>
      </c>
      <c r="C2407" s="1640" t="s">
        <v>6617</v>
      </c>
      <c r="D2407" s="1641"/>
      <c r="E2407" s="1642"/>
      <c r="F2407" s="1653"/>
      <c r="G2407" s="1692"/>
      <c r="H2407" s="1653"/>
      <c r="I2407" s="1692"/>
      <c r="J2407" s="1653"/>
      <c r="K2407" s="1692"/>
      <c r="L2407" s="646" t="s">
        <v>3323</v>
      </c>
      <c r="M2407" s="646" t="s">
        <v>3323</v>
      </c>
      <c r="N2407" s="1652">
        <v>5</v>
      </c>
      <c r="O2407" s="1693" t="s">
        <v>6038</v>
      </c>
      <c r="P2407" s="1645" t="s">
        <v>7727</v>
      </c>
    </row>
    <row r="2408" spans="1:16" ht="15" x14ac:dyDescent="0.25">
      <c r="A2408" s="611">
        <v>4</v>
      </c>
      <c r="C2408" s="1640" t="s">
        <v>6618</v>
      </c>
      <c r="D2408" s="1641"/>
      <c r="E2408" s="1642"/>
      <c r="F2408" s="1653"/>
      <c r="G2408" s="1692"/>
      <c r="H2408" s="1653"/>
      <c r="I2408" s="1692"/>
      <c r="J2408" s="1653"/>
      <c r="K2408" s="1692"/>
      <c r="L2408" s="646" t="s">
        <v>3323</v>
      </c>
      <c r="M2408" s="646" t="s">
        <v>3323</v>
      </c>
      <c r="N2408" s="1652">
        <v>6</v>
      </c>
      <c r="O2408" s="1693" t="s">
        <v>6619</v>
      </c>
      <c r="P2408" s="1645" t="s">
        <v>7727</v>
      </c>
    </row>
    <row r="2409" spans="1:16" ht="15" x14ac:dyDescent="0.25">
      <c r="A2409" s="611">
        <v>3</v>
      </c>
      <c r="C2409" s="1640" t="s">
        <v>6620</v>
      </c>
      <c r="D2409" s="1641"/>
      <c r="E2409" s="1642"/>
      <c r="F2409" s="1653"/>
      <c r="G2409" s="1692"/>
      <c r="H2409" s="1653"/>
      <c r="I2409" s="1692"/>
      <c r="J2409" s="1653"/>
      <c r="K2409" s="1692"/>
      <c r="L2409" s="646" t="s">
        <v>3323</v>
      </c>
      <c r="M2409" s="646" t="s">
        <v>3323</v>
      </c>
      <c r="N2409" s="1652">
        <v>7</v>
      </c>
      <c r="O2409" s="1693" t="s">
        <v>6621</v>
      </c>
      <c r="P2409" s="1645" t="s">
        <v>7727</v>
      </c>
    </row>
    <row r="2410" spans="1:16" ht="15" x14ac:dyDescent="0.25">
      <c r="A2410" s="611">
        <v>3</v>
      </c>
      <c r="C2410" s="1640" t="s">
        <v>6622</v>
      </c>
      <c r="D2410" s="1641"/>
      <c r="E2410" s="1642"/>
      <c r="F2410" s="1653"/>
      <c r="G2410" s="1692"/>
      <c r="H2410" s="1653"/>
      <c r="I2410" s="1692"/>
      <c r="J2410" s="1653"/>
      <c r="K2410" s="1692"/>
      <c r="L2410" s="646" t="s">
        <v>3323</v>
      </c>
      <c r="M2410" s="646" t="s">
        <v>3323</v>
      </c>
      <c r="N2410" s="1652">
        <v>8</v>
      </c>
      <c r="O2410" s="1693" t="s">
        <v>6057</v>
      </c>
      <c r="P2410" s="1645" t="s">
        <v>7727</v>
      </c>
    </row>
    <row r="2411" spans="1:16" ht="15" x14ac:dyDescent="0.25">
      <c r="A2411" s="611">
        <v>4</v>
      </c>
      <c r="C2411" s="1640" t="s">
        <v>6623</v>
      </c>
      <c r="D2411" s="1641"/>
      <c r="E2411" s="1642"/>
      <c r="F2411" s="1653"/>
      <c r="G2411" s="1692"/>
      <c r="H2411" s="1653"/>
      <c r="I2411" s="1692"/>
      <c r="J2411" s="1652">
        <v>3</v>
      </c>
      <c r="K2411" s="1693" t="s">
        <v>1845</v>
      </c>
      <c r="L2411" s="646"/>
      <c r="M2411" s="646"/>
      <c r="N2411" s="1652"/>
      <c r="O2411" s="1706"/>
      <c r="P2411" s="1651"/>
    </row>
    <row r="2412" spans="1:16" ht="15" x14ac:dyDescent="0.25">
      <c r="A2412" s="611">
        <v>5</v>
      </c>
      <c r="C2412" s="1640" t="s">
        <v>6624</v>
      </c>
      <c r="D2412" s="1641"/>
      <c r="E2412" s="1642"/>
      <c r="F2412" s="1653"/>
      <c r="G2412" s="1692"/>
      <c r="H2412" s="1653"/>
      <c r="I2412" s="1692"/>
      <c r="J2412" s="1653"/>
      <c r="K2412" s="1692"/>
      <c r="L2412" s="642" t="s">
        <v>3323</v>
      </c>
      <c r="M2412" s="642" t="s">
        <v>3323</v>
      </c>
      <c r="N2412" s="1654">
        <v>1</v>
      </c>
      <c r="O2412" s="1691" t="s">
        <v>6026</v>
      </c>
      <c r="P2412" s="1643" t="s">
        <v>7727</v>
      </c>
    </row>
    <row r="2413" spans="1:16" ht="15" x14ac:dyDescent="0.25">
      <c r="A2413" s="611">
        <v>5</v>
      </c>
      <c r="C2413" s="1640" t="s">
        <v>6625</v>
      </c>
      <c r="D2413" s="1641"/>
      <c r="E2413" s="1642"/>
      <c r="F2413" s="1653"/>
      <c r="G2413" s="1692"/>
      <c r="H2413" s="1653"/>
      <c r="I2413" s="1692"/>
      <c r="J2413" s="1653"/>
      <c r="K2413" s="1692"/>
      <c r="L2413" s="646" t="s">
        <v>3323</v>
      </c>
      <c r="M2413" s="646" t="s">
        <v>3323</v>
      </c>
      <c r="N2413" s="1652">
        <v>2</v>
      </c>
      <c r="O2413" s="1693" t="s">
        <v>6626</v>
      </c>
      <c r="P2413" s="1645" t="s">
        <v>7727</v>
      </c>
    </row>
    <row r="2414" spans="1:16" ht="15" x14ac:dyDescent="0.25">
      <c r="A2414" s="611">
        <v>4</v>
      </c>
      <c r="C2414" s="1640" t="s">
        <v>998</v>
      </c>
      <c r="D2414" s="1641"/>
      <c r="E2414" s="1642"/>
      <c r="F2414" s="1653"/>
      <c r="G2414" s="1692"/>
      <c r="H2414" s="1653"/>
      <c r="I2414" s="1692"/>
      <c r="J2414" s="1653"/>
      <c r="K2414" s="1692"/>
      <c r="L2414" s="646" t="s">
        <v>3323</v>
      </c>
      <c r="M2414" s="646" t="s">
        <v>3323</v>
      </c>
      <c r="N2414" s="1652">
        <v>3</v>
      </c>
      <c r="O2414" s="1693" t="s">
        <v>6036</v>
      </c>
      <c r="P2414" s="1645" t="s">
        <v>7727</v>
      </c>
    </row>
    <row r="2415" spans="1:16" ht="15" x14ac:dyDescent="0.25">
      <c r="A2415" s="611">
        <v>5</v>
      </c>
      <c r="C2415" s="1640" t="s">
        <v>6627</v>
      </c>
      <c r="D2415" s="1641"/>
      <c r="E2415" s="1642"/>
      <c r="F2415" s="1653"/>
      <c r="G2415" s="1692"/>
      <c r="H2415" s="1653"/>
      <c r="I2415" s="1692"/>
      <c r="J2415" s="1652">
        <v>4</v>
      </c>
      <c r="K2415" s="1693" t="s">
        <v>2053</v>
      </c>
      <c r="L2415" s="646" t="s">
        <v>3323</v>
      </c>
      <c r="M2415" s="646" t="s">
        <v>3323</v>
      </c>
      <c r="N2415" s="1652"/>
      <c r="O2415" s="1706"/>
      <c r="P2415" s="1651" t="s">
        <v>7727</v>
      </c>
    </row>
    <row r="2416" spans="1:16" ht="15" x14ac:dyDescent="0.25">
      <c r="A2416" s="611">
        <v>5</v>
      </c>
      <c r="C2416" s="1640" t="s">
        <v>6628</v>
      </c>
      <c r="D2416" s="1641"/>
      <c r="E2416" s="1642"/>
      <c r="F2416" s="1653"/>
      <c r="G2416" s="1692"/>
      <c r="H2416" s="1653"/>
      <c r="I2416" s="1692"/>
      <c r="J2416" s="1652">
        <v>5</v>
      </c>
      <c r="K2416" s="1693" t="s">
        <v>2054</v>
      </c>
      <c r="L2416" s="646" t="s">
        <v>3323</v>
      </c>
      <c r="M2416" s="646" t="s">
        <v>3323</v>
      </c>
      <c r="N2416" s="1652"/>
      <c r="O2416" s="1706"/>
      <c r="P2416" s="1651" t="s">
        <v>7727</v>
      </c>
    </row>
    <row r="2417" spans="1:16" ht="15" x14ac:dyDescent="0.25">
      <c r="A2417" s="611">
        <v>4</v>
      </c>
      <c r="C2417" s="1640" t="s">
        <v>6629</v>
      </c>
      <c r="D2417" s="1641"/>
      <c r="E2417" s="1642"/>
      <c r="F2417" s="1653"/>
      <c r="G2417" s="1692"/>
      <c r="H2417" s="1653"/>
      <c r="I2417" s="1692"/>
      <c r="J2417" s="1652">
        <v>6</v>
      </c>
      <c r="K2417" s="1693" t="s">
        <v>1849</v>
      </c>
      <c r="L2417" s="646"/>
      <c r="M2417" s="646"/>
      <c r="N2417" s="1652"/>
      <c r="O2417" s="1706"/>
      <c r="P2417" s="1651"/>
    </row>
    <row r="2418" spans="1:16" ht="15" x14ac:dyDescent="0.25">
      <c r="A2418" s="611">
        <v>5</v>
      </c>
      <c r="C2418" s="1640" t="s">
        <v>6630</v>
      </c>
      <c r="D2418" s="1641"/>
      <c r="E2418" s="1642"/>
      <c r="F2418" s="1653"/>
      <c r="G2418" s="1692"/>
      <c r="H2418" s="1653"/>
      <c r="I2418" s="1692"/>
      <c r="J2418" s="1653"/>
      <c r="K2418" s="1692"/>
      <c r="L2418" s="642" t="s">
        <v>3323</v>
      </c>
      <c r="M2418" s="642" t="s">
        <v>3323</v>
      </c>
      <c r="N2418" s="1654">
        <v>1</v>
      </c>
      <c r="O2418" s="1691" t="s">
        <v>6051</v>
      </c>
      <c r="P2418" s="1643" t="s">
        <v>7727</v>
      </c>
    </row>
    <row r="2419" spans="1:16" ht="15" x14ac:dyDescent="0.25">
      <c r="A2419" s="611">
        <v>5</v>
      </c>
      <c r="C2419" s="1640" t="s">
        <v>6631</v>
      </c>
      <c r="D2419" s="1641"/>
      <c r="E2419" s="1642"/>
      <c r="F2419" s="1653"/>
      <c r="G2419" s="1692"/>
      <c r="H2419" s="1653"/>
      <c r="I2419" s="1692"/>
      <c r="J2419" s="1653"/>
      <c r="K2419" s="1692"/>
      <c r="L2419" s="646" t="s">
        <v>3323</v>
      </c>
      <c r="M2419" s="646" t="s">
        <v>3323</v>
      </c>
      <c r="N2419" s="1652">
        <v>2</v>
      </c>
      <c r="O2419" s="1693" t="s">
        <v>6053</v>
      </c>
      <c r="P2419" s="1645" t="s">
        <v>7727</v>
      </c>
    </row>
    <row r="2420" spans="1:16" ht="15" x14ac:dyDescent="0.25">
      <c r="A2420" s="611">
        <v>4</v>
      </c>
      <c r="C2420" s="1640" t="s">
        <v>6632</v>
      </c>
      <c r="D2420" s="1641"/>
      <c r="E2420" s="1642"/>
      <c r="F2420" s="1653"/>
      <c r="G2420" s="1692"/>
      <c r="H2420" s="1652">
        <v>9</v>
      </c>
      <c r="I2420" s="1693" t="s">
        <v>2638</v>
      </c>
      <c r="J2420" s="1652"/>
      <c r="K2420" s="1693"/>
      <c r="L2420" s="646"/>
      <c r="M2420" s="646"/>
      <c r="N2420" s="1652"/>
      <c r="O2420" s="1693"/>
      <c r="P2420" s="1645"/>
    </row>
    <row r="2421" spans="1:16" ht="15" x14ac:dyDescent="0.25">
      <c r="A2421" s="611">
        <v>5</v>
      </c>
      <c r="C2421" s="1640" t="s">
        <v>6633</v>
      </c>
      <c r="D2421" s="1641"/>
      <c r="E2421" s="1642"/>
      <c r="F2421" s="1653"/>
      <c r="G2421" s="1692"/>
      <c r="H2421" s="1653"/>
      <c r="I2421" s="1692"/>
      <c r="J2421" s="1654">
        <v>1</v>
      </c>
      <c r="K2421" s="1705" t="s">
        <v>6634</v>
      </c>
      <c r="L2421" s="642" t="s">
        <v>3323</v>
      </c>
      <c r="M2421" s="642" t="s">
        <v>3323</v>
      </c>
      <c r="N2421" s="1654"/>
      <c r="O2421" s="1691"/>
      <c r="P2421" s="1643" t="s">
        <v>7723</v>
      </c>
    </row>
    <row r="2422" spans="1:16" ht="15" x14ac:dyDescent="0.25">
      <c r="A2422" s="611">
        <v>5</v>
      </c>
      <c r="C2422" s="1640" t="s">
        <v>1010</v>
      </c>
      <c r="D2422" s="1641"/>
      <c r="E2422" s="1642"/>
      <c r="F2422" s="1653"/>
      <c r="G2422" s="1692"/>
      <c r="H2422" s="1653"/>
      <c r="I2422" s="1692"/>
      <c r="J2422" s="1652">
        <v>2</v>
      </c>
      <c r="K2422" s="1693" t="s">
        <v>2056</v>
      </c>
      <c r="L2422" s="646"/>
      <c r="M2422" s="646"/>
      <c r="N2422" s="1652"/>
      <c r="O2422" s="1693"/>
      <c r="P2422" s="1645"/>
    </row>
    <row r="2423" spans="1:16" ht="15" x14ac:dyDescent="0.25">
      <c r="A2423" s="611">
        <v>3</v>
      </c>
      <c r="C2423" s="1640" t="s">
        <v>6635</v>
      </c>
      <c r="D2423" s="1641"/>
      <c r="E2423" s="1642"/>
      <c r="F2423" s="1653"/>
      <c r="G2423" s="1692"/>
      <c r="H2423" s="1653"/>
      <c r="I2423" s="1692"/>
      <c r="J2423" s="1653"/>
      <c r="K2423" s="1692"/>
      <c r="L2423" s="642" t="s">
        <v>3323</v>
      </c>
      <c r="M2423" s="642" t="s">
        <v>3323</v>
      </c>
      <c r="N2423" s="1654">
        <v>1</v>
      </c>
      <c r="O2423" s="1691" t="s">
        <v>5524</v>
      </c>
      <c r="P2423" s="1643" t="s">
        <v>7723</v>
      </c>
    </row>
    <row r="2424" spans="1:16" ht="15" x14ac:dyDescent="0.25">
      <c r="A2424" s="611">
        <v>4</v>
      </c>
      <c r="C2424" s="1640" t="s">
        <v>6636</v>
      </c>
      <c r="D2424" s="1641"/>
      <c r="E2424" s="1642"/>
      <c r="F2424" s="1653"/>
      <c r="G2424" s="1692"/>
      <c r="H2424" s="1653"/>
      <c r="I2424" s="1692"/>
      <c r="J2424" s="1653"/>
      <c r="K2424" s="1692"/>
      <c r="L2424" s="646" t="s">
        <v>3323</v>
      </c>
      <c r="M2424" s="646" t="s">
        <v>3323</v>
      </c>
      <c r="N2424" s="1652">
        <v>2</v>
      </c>
      <c r="O2424" s="1693" t="s">
        <v>5526</v>
      </c>
      <c r="P2424" s="1645" t="s">
        <v>7723</v>
      </c>
    </row>
    <row r="2425" spans="1:16" ht="15" x14ac:dyDescent="0.25">
      <c r="A2425" s="611">
        <v>5</v>
      </c>
      <c r="C2425" s="1640" t="s">
        <v>6637</v>
      </c>
      <c r="D2425" s="1641"/>
      <c r="E2425" s="1642"/>
      <c r="F2425" s="1653"/>
      <c r="G2425" s="1692"/>
      <c r="H2425" s="1653"/>
      <c r="I2425" s="1692"/>
      <c r="J2425" s="1653"/>
      <c r="K2425" s="1692"/>
      <c r="L2425" s="646" t="s">
        <v>3323</v>
      </c>
      <c r="M2425" s="646" t="s">
        <v>3323</v>
      </c>
      <c r="N2425" s="1652">
        <v>3</v>
      </c>
      <c r="O2425" s="1693" t="s">
        <v>5528</v>
      </c>
      <c r="P2425" s="1645" t="s">
        <v>7723</v>
      </c>
    </row>
    <row r="2426" spans="1:16" ht="15" x14ac:dyDescent="0.25">
      <c r="A2426" s="611">
        <v>4</v>
      </c>
      <c r="C2426" s="1640" t="s">
        <v>6638</v>
      </c>
      <c r="D2426" s="1641"/>
      <c r="E2426" s="1642"/>
      <c r="F2426" s="1653"/>
      <c r="G2426" s="1692"/>
      <c r="H2426" s="1653"/>
      <c r="I2426" s="1692"/>
      <c r="J2426" s="1653"/>
      <c r="K2426" s="1692"/>
      <c r="L2426" s="646" t="s">
        <v>3323</v>
      </c>
      <c r="M2426" s="646" t="s">
        <v>3323</v>
      </c>
      <c r="N2426" s="1652">
        <v>4</v>
      </c>
      <c r="O2426" s="1693" t="s">
        <v>5530</v>
      </c>
      <c r="P2426" s="1645" t="s">
        <v>7723</v>
      </c>
    </row>
    <row r="2427" spans="1:16" ht="15" x14ac:dyDescent="0.25">
      <c r="A2427" s="611">
        <v>5</v>
      </c>
      <c r="C2427" s="1640" t="s">
        <v>1011</v>
      </c>
      <c r="D2427" s="1641"/>
      <c r="E2427" s="1642"/>
      <c r="F2427" s="1653"/>
      <c r="G2427" s="1692"/>
      <c r="H2427" s="1653"/>
      <c r="I2427" s="1692"/>
      <c r="J2427" s="1652">
        <v>3</v>
      </c>
      <c r="K2427" s="1693" t="s">
        <v>2057</v>
      </c>
      <c r="L2427" s="646" t="s">
        <v>3323</v>
      </c>
      <c r="M2427" s="646" t="s">
        <v>3323</v>
      </c>
      <c r="N2427" s="1652"/>
      <c r="O2427" s="1693"/>
      <c r="P2427" s="1645" t="s">
        <v>7723</v>
      </c>
    </row>
    <row r="2428" spans="1:16" ht="15" x14ac:dyDescent="0.25">
      <c r="A2428" s="611">
        <v>5</v>
      </c>
      <c r="C2428" s="1640" t="s">
        <v>6639</v>
      </c>
      <c r="D2428" s="1641"/>
      <c r="E2428" s="1642"/>
      <c r="F2428" s="1653"/>
      <c r="G2428" s="1692"/>
      <c r="H2428" s="1653"/>
      <c r="I2428" s="1692"/>
      <c r="J2428" s="1652">
        <v>4</v>
      </c>
      <c r="K2428" s="1693" t="s">
        <v>2061</v>
      </c>
      <c r="L2428" s="646" t="s">
        <v>3323</v>
      </c>
      <c r="M2428" s="646" t="s">
        <v>3323</v>
      </c>
      <c r="N2428" s="1652"/>
      <c r="O2428" s="1693"/>
      <c r="P2428" s="1645" t="s">
        <v>7723</v>
      </c>
    </row>
    <row r="2429" spans="1:16" ht="15" x14ac:dyDescent="0.25">
      <c r="A2429" s="611">
        <v>5</v>
      </c>
      <c r="C2429" s="1640" t="s">
        <v>6640</v>
      </c>
      <c r="D2429" s="1641"/>
      <c r="E2429" s="1642"/>
      <c r="F2429" s="1653"/>
      <c r="G2429" s="1692"/>
      <c r="H2429" s="1653"/>
      <c r="I2429" s="1692"/>
      <c r="J2429" s="1652">
        <v>5</v>
      </c>
      <c r="K2429" s="1693" t="s">
        <v>6641</v>
      </c>
      <c r="L2429" s="646" t="s">
        <v>3323</v>
      </c>
      <c r="M2429" s="646" t="s">
        <v>3323</v>
      </c>
      <c r="N2429" s="1652"/>
      <c r="O2429" s="1693"/>
      <c r="P2429" s="1645" t="s">
        <v>7723</v>
      </c>
    </row>
    <row r="2430" spans="1:16" ht="15" x14ac:dyDescent="0.25">
      <c r="A2430" s="611">
        <v>5</v>
      </c>
      <c r="C2430" s="1640" t="s">
        <v>6642</v>
      </c>
      <c r="D2430" s="1641"/>
      <c r="E2430" s="1642"/>
      <c r="F2430" s="1653"/>
      <c r="G2430" s="1692"/>
      <c r="H2430" s="1652">
        <v>10</v>
      </c>
      <c r="I2430" s="1693" t="s">
        <v>2640</v>
      </c>
      <c r="J2430" s="1652"/>
      <c r="K2430" s="1693"/>
      <c r="L2430" s="646" t="s">
        <v>2702</v>
      </c>
      <c r="M2430" s="646" t="s">
        <v>2702</v>
      </c>
      <c r="N2430" s="1652"/>
      <c r="O2430" s="1693"/>
      <c r="P2430" s="1659"/>
    </row>
    <row r="2431" spans="1:16" ht="15" x14ac:dyDescent="0.25">
      <c r="A2431" s="611">
        <v>5</v>
      </c>
      <c r="C2431" s="1640" t="s">
        <v>6643</v>
      </c>
      <c r="D2431" s="1641"/>
      <c r="E2431" s="1642"/>
      <c r="F2431" s="1653"/>
      <c r="G2431" s="1692"/>
      <c r="H2431" s="1652">
        <v>11</v>
      </c>
      <c r="I2431" s="1693" t="s">
        <v>2644</v>
      </c>
      <c r="J2431" s="1652"/>
      <c r="K2431" s="1693"/>
      <c r="L2431" s="646" t="s">
        <v>6369</v>
      </c>
      <c r="M2431" s="646" t="s">
        <v>1220</v>
      </c>
      <c r="N2431" s="1652"/>
      <c r="O2431" s="1693"/>
      <c r="P2431" s="1659"/>
    </row>
    <row r="2432" spans="1:16" ht="15" x14ac:dyDescent="0.25">
      <c r="A2432" s="611">
        <v>5</v>
      </c>
      <c r="C2432" s="1640" t="s">
        <v>6644</v>
      </c>
      <c r="D2432" s="1641"/>
      <c r="E2432" s="1644"/>
      <c r="F2432" s="1652">
        <v>8</v>
      </c>
      <c r="G2432" s="1693" t="s">
        <v>2646</v>
      </c>
      <c r="H2432" s="1652"/>
      <c r="I2432" s="1693"/>
      <c r="J2432" s="1652"/>
      <c r="K2432" s="1693"/>
      <c r="L2432" s="646"/>
      <c r="M2432" s="646"/>
      <c r="N2432" s="1652"/>
      <c r="O2432" s="1693"/>
      <c r="P2432" s="1645"/>
    </row>
    <row r="2433" spans="1:16" ht="15" x14ac:dyDescent="0.25">
      <c r="A2433" s="611">
        <v>5</v>
      </c>
      <c r="C2433" s="1640" t="s">
        <v>6645</v>
      </c>
      <c r="D2433" s="1641"/>
      <c r="E2433" s="1642"/>
      <c r="F2433" s="1653"/>
      <c r="G2433" s="1692"/>
      <c r="H2433" s="1654">
        <v>1</v>
      </c>
      <c r="I2433" s="1691" t="s">
        <v>2647</v>
      </c>
      <c r="J2433" s="1654"/>
      <c r="K2433" s="1691"/>
      <c r="L2433" s="642" t="s">
        <v>3319</v>
      </c>
      <c r="M2433" s="642" t="s">
        <v>3319</v>
      </c>
      <c r="N2433" s="1654"/>
      <c r="O2433" s="1691"/>
      <c r="P2433" s="1643"/>
    </row>
    <row r="2434" spans="1:16" ht="15" x14ac:dyDescent="0.25">
      <c r="A2434" s="611">
        <v>5</v>
      </c>
      <c r="C2434" s="1640" t="s">
        <v>6646</v>
      </c>
      <c r="D2434" s="1641"/>
      <c r="E2434" s="1642"/>
      <c r="F2434" s="1653"/>
      <c r="G2434" s="1692"/>
      <c r="H2434" s="1652">
        <v>2</v>
      </c>
      <c r="I2434" s="1693" t="s">
        <v>2649</v>
      </c>
      <c r="J2434" s="1652"/>
      <c r="K2434" s="1693"/>
      <c r="L2434" s="646"/>
      <c r="M2434" s="646"/>
      <c r="N2434" s="1652"/>
      <c r="O2434" s="1693"/>
      <c r="P2434" s="1645"/>
    </row>
    <row r="2435" spans="1:16" ht="15" x14ac:dyDescent="0.25">
      <c r="A2435" s="611">
        <v>4</v>
      </c>
      <c r="C2435" s="1640" t="s">
        <v>1029</v>
      </c>
      <c r="D2435" s="1641"/>
      <c r="E2435" s="1642"/>
      <c r="F2435" s="1653"/>
      <c r="G2435" s="1692"/>
      <c r="H2435" s="1653"/>
      <c r="I2435" s="1692"/>
      <c r="J2435" s="1654">
        <v>1</v>
      </c>
      <c r="K2435" s="1691" t="s">
        <v>2650</v>
      </c>
      <c r="L2435" s="642"/>
      <c r="M2435" s="642"/>
      <c r="N2435" s="1654"/>
      <c r="O2435" s="1691"/>
      <c r="P2435" s="1643"/>
    </row>
    <row r="2436" spans="1:16" ht="15" x14ac:dyDescent="0.25">
      <c r="A2436" s="611">
        <v>5</v>
      </c>
      <c r="C2436" s="1640" t="s">
        <v>6647</v>
      </c>
      <c r="D2436" s="1641"/>
      <c r="E2436" s="1642"/>
      <c r="F2436" s="1653"/>
      <c r="G2436" s="1692"/>
      <c r="H2436" s="1653"/>
      <c r="I2436" s="1692"/>
      <c r="J2436" s="1653"/>
      <c r="K2436" s="1692"/>
      <c r="L2436" s="644" t="s">
        <v>3323</v>
      </c>
      <c r="M2436" s="642" t="s">
        <v>3323</v>
      </c>
      <c r="N2436" s="1654">
        <v>1</v>
      </c>
      <c r="O2436" s="1691" t="s">
        <v>6648</v>
      </c>
      <c r="P2436" s="1643" t="s">
        <v>7716</v>
      </c>
    </row>
    <row r="2437" spans="1:16" ht="15" x14ac:dyDescent="0.25">
      <c r="A2437" s="611">
        <v>5</v>
      </c>
      <c r="C2437" s="1640" t="s">
        <v>6649</v>
      </c>
      <c r="D2437" s="1641"/>
      <c r="E2437" s="1642"/>
      <c r="F2437" s="1653"/>
      <c r="G2437" s="1692"/>
      <c r="H2437" s="1653"/>
      <c r="I2437" s="1692"/>
      <c r="J2437" s="1653"/>
      <c r="K2437" s="1692"/>
      <c r="L2437" s="630" t="s">
        <v>3323</v>
      </c>
      <c r="M2437" s="646" t="s">
        <v>3323</v>
      </c>
      <c r="N2437" s="1652">
        <v>2</v>
      </c>
      <c r="O2437" s="1693" t="s">
        <v>6650</v>
      </c>
      <c r="P2437" s="1645" t="s">
        <v>7716</v>
      </c>
    </row>
    <row r="2438" spans="1:16" ht="15" x14ac:dyDescent="0.25">
      <c r="A2438" s="611">
        <v>5</v>
      </c>
      <c r="C2438" s="1640" t="s">
        <v>6651</v>
      </c>
      <c r="D2438" s="1641"/>
      <c r="E2438" s="1642"/>
      <c r="F2438" s="1653"/>
      <c r="G2438" s="1692"/>
      <c r="H2438" s="1653"/>
      <c r="I2438" s="1692"/>
      <c r="J2438" s="1653"/>
      <c r="K2438" s="1692"/>
      <c r="L2438" s="630" t="s">
        <v>3323</v>
      </c>
      <c r="M2438" s="646" t="s">
        <v>3323</v>
      </c>
      <c r="N2438" s="1652">
        <v>3</v>
      </c>
      <c r="O2438" s="1693" t="s">
        <v>6652</v>
      </c>
      <c r="P2438" s="1645" t="s">
        <v>7716</v>
      </c>
    </row>
    <row r="2439" spans="1:16" ht="15" x14ac:dyDescent="0.25">
      <c r="A2439" s="611">
        <v>4</v>
      </c>
      <c r="C2439" s="1640" t="s">
        <v>6653</v>
      </c>
      <c r="D2439" s="1641"/>
      <c r="E2439" s="1642"/>
      <c r="F2439" s="1653"/>
      <c r="G2439" s="1692"/>
      <c r="H2439" s="1653"/>
      <c r="I2439" s="1692"/>
      <c r="J2439" s="1653"/>
      <c r="K2439" s="1692"/>
      <c r="L2439" s="630" t="s">
        <v>3323</v>
      </c>
      <c r="M2439" s="646" t="s">
        <v>3323</v>
      </c>
      <c r="N2439" s="1652">
        <v>4</v>
      </c>
      <c r="O2439" s="1693" t="s">
        <v>6654</v>
      </c>
      <c r="P2439" s="1645" t="s">
        <v>7716</v>
      </c>
    </row>
    <row r="2440" spans="1:16" ht="15" x14ac:dyDescent="0.25">
      <c r="A2440" s="611">
        <v>5</v>
      </c>
      <c r="C2440" s="1640" t="s">
        <v>6655</v>
      </c>
      <c r="D2440" s="1641"/>
      <c r="E2440" s="1642"/>
      <c r="F2440" s="1653"/>
      <c r="G2440" s="1692"/>
      <c r="H2440" s="1653"/>
      <c r="I2440" s="1692"/>
      <c r="J2440" s="1653"/>
      <c r="K2440" s="1692"/>
      <c r="L2440" s="630" t="s">
        <v>3323</v>
      </c>
      <c r="M2440" s="646" t="s">
        <v>3323</v>
      </c>
      <c r="N2440" s="1652">
        <v>5</v>
      </c>
      <c r="O2440" s="1693" t="s">
        <v>6656</v>
      </c>
      <c r="P2440" s="1645" t="s">
        <v>7716</v>
      </c>
    </row>
    <row r="2441" spans="1:16" ht="15" x14ac:dyDescent="0.25">
      <c r="A2441" s="611">
        <v>5</v>
      </c>
      <c r="C2441" s="1640" t="s">
        <v>6657</v>
      </c>
      <c r="D2441" s="1641"/>
      <c r="E2441" s="1642"/>
      <c r="F2441" s="1653"/>
      <c r="G2441" s="1692"/>
      <c r="H2441" s="1653"/>
      <c r="I2441" s="1692"/>
      <c r="J2441" s="1653"/>
      <c r="K2441" s="1692"/>
      <c r="L2441" s="630" t="s">
        <v>3323</v>
      </c>
      <c r="M2441" s="646" t="s">
        <v>3323</v>
      </c>
      <c r="N2441" s="1652">
        <v>6</v>
      </c>
      <c r="O2441" s="1693" t="s">
        <v>6658</v>
      </c>
      <c r="P2441" s="1645" t="s">
        <v>7716</v>
      </c>
    </row>
    <row r="2442" spans="1:16" ht="15" x14ac:dyDescent="0.25">
      <c r="A2442" s="611">
        <v>4</v>
      </c>
      <c r="C2442" s="1640" t="s">
        <v>6659</v>
      </c>
      <c r="D2442" s="1641"/>
      <c r="E2442" s="1642"/>
      <c r="F2442" s="1653"/>
      <c r="G2442" s="1692"/>
      <c r="H2442" s="1653"/>
      <c r="I2442" s="1692"/>
      <c r="J2442" s="1653"/>
      <c r="K2442" s="1692"/>
      <c r="L2442" s="630" t="s">
        <v>3323</v>
      </c>
      <c r="M2442" s="646" t="s">
        <v>3323</v>
      </c>
      <c r="N2442" s="1652">
        <v>7</v>
      </c>
      <c r="O2442" s="1693" t="s">
        <v>6660</v>
      </c>
      <c r="P2442" s="1645" t="s">
        <v>7716</v>
      </c>
    </row>
    <row r="2443" spans="1:16" ht="15.75" thickBot="1" x14ac:dyDescent="0.3">
      <c r="A2443" s="611">
        <v>4</v>
      </c>
      <c r="C2443" s="1640" t="s">
        <v>6661</v>
      </c>
      <c r="D2443" s="1641"/>
      <c r="E2443" s="1642"/>
      <c r="F2443" s="1653"/>
      <c r="G2443" s="1692"/>
      <c r="H2443" s="1652">
        <v>3</v>
      </c>
      <c r="I2443" s="1693" t="s">
        <v>6662</v>
      </c>
      <c r="J2443" s="1652"/>
      <c r="K2443" s="1693"/>
      <c r="L2443" s="646" t="s">
        <v>1220</v>
      </c>
      <c r="M2443" s="646" t="s">
        <v>1220</v>
      </c>
      <c r="N2443" s="1652"/>
      <c r="O2443" s="1693"/>
      <c r="P2443" s="1659"/>
    </row>
    <row r="2444" spans="1:16" ht="15" x14ac:dyDescent="0.25">
      <c r="A2444" s="611">
        <v>5</v>
      </c>
      <c r="C2444" s="1664" t="s">
        <v>6663</v>
      </c>
      <c r="D2444" s="1665">
        <v>9</v>
      </c>
      <c r="E2444" s="1666" t="s">
        <v>2720</v>
      </c>
      <c r="F2444" s="1685"/>
      <c r="G2444" s="1694"/>
      <c r="H2444" s="1685"/>
      <c r="I2444" s="1694"/>
      <c r="J2444" s="1685"/>
      <c r="K2444" s="1694"/>
      <c r="L2444" s="641"/>
      <c r="M2444" s="641"/>
      <c r="N2444" s="1685"/>
      <c r="O2444" s="1694"/>
      <c r="P2444" s="1667"/>
    </row>
    <row r="2445" spans="1:16" ht="15" x14ac:dyDescent="0.25">
      <c r="A2445" s="611">
        <v>5</v>
      </c>
      <c r="C2445" s="1668" t="s">
        <v>6664</v>
      </c>
      <c r="D2445" s="1641"/>
      <c r="E2445" s="1669"/>
      <c r="F2445" s="1686">
        <v>1</v>
      </c>
      <c r="G2445" s="1695" t="s">
        <v>2719</v>
      </c>
      <c r="H2445" s="1686"/>
      <c r="I2445" s="1695"/>
      <c r="J2445" s="1686"/>
      <c r="K2445" s="1695"/>
      <c r="L2445" s="642"/>
      <c r="M2445" s="642"/>
      <c r="N2445" s="1686"/>
      <c r="O2445" s="1695"/>
      <c r="P2445" s="1670"/>
    </row>
    <row r="2446" spans="1:16" ht="15" x14ac:dyDescent="0.25">
      <c r="A2446" s="611">
        <v>3</v>
      </c>
      <c r="C2446" s="1668" t="s">
        <v>6665</v>
      </c>
      <c r="D2446" s="1641"/>
      <c r="E2446" s="1669"/>
      <c r="F2446" s="1687"/>
      <c r="G2446" s="1696"/>
      <c r="H2446" s="1686">
        <v>1</v>
      </c>
      <c r="I2446" s="1695" t="s">
        <v>2718</v>
      </c>
      <c r="J2446" s="1686"/>
      <c r="K2446" s="1695"/>
      <c r="L2446" s="642" t="s">
        <v>2702</v>
      </c>
      <c r="M2446" s="642" t="s">
        <v>2702</v>
      </c>
      <c r="N2446" s="1686"/>
      <c r="O2446" s="1695"/>
      <c r="P2446" s="1670"/>
    </row>
    <row r="2447" spans="1:16" ht="15" x14ac:dyDescent="0.25">
      <c r="A2447" s="611">
        <v>4</v>
      </c>
      <c r="C2447" s="1668" t="s">
        <v>6666</v>
      </c>
      <c r="D2447" s="1641"/>
      <c r="E2447" s="1669"/>
      <c r="F2447" s="1687"/>
      <c r="G2447" s="1696"/>
      <c r="H2447" s="1688">
        <v>2</v>
      </c>
      <c r="I2447" s="1697" t="s">
        <v>2701</v>
      </c>
      <c r="J2447" s="1688"/>
      <c r="K2447" s="1697"/>
      <c r="L2447" s="646" t="s">
        <v>2702</v>
      </c>
      <c r="M2447" s="646" t="s">
        <v>2702</v>
      </c>
      <c r="N2447" s="1688"/>
      <c r="O2447" s="1697"/>
      <c r="P2447" s="1673"/>
    </row>
    <row r="2448" spans="1:16" ht="15" x14ac:dyDescent="0.25">
      <c r="A2448" s="611">
        <v>4</v>
      </c>
      <c r="C2448" s="1668" t="s">
        <v>6667</v>
      </c>
      <c r="D2448" s="1641"/>
      <c r="E2448" s="1669"/>
      <c r="F2448" s="1687"/>
      <c r="G2448" s="1696"/>
      <c r="H2448" s="1688">
        <v>3</v>
      </c>
      <c r="I2448" s="1697" t="s">
        <v>2717</v>
      </c>
      <c r="J2448" s="1688"/>
      <c r="K2448" s="1697"/>
      <c r="L2448" s="646" t="s">
        <v>2702</v>
      </c>
      <c r="M2448" s="646" t="s">
        <v>2702</v>
      </c>
      <c r="N2448" s="1688"/>
      <c r="O2448" s="1697"/>
      <c r="P2448" s="1673"/>
    </row>
    <row r="2449" spans="1:16" ht="15" x14ac:dyDescent="0.25">
      <c r="A2449" s="611">
        <v>5</v>
      </c>
      <c r="C2449" s="1668" t="s">
        <v>6668</v>
      </c>
      <c r="D2449" s="1641"/>
      <c r="E2449" s="1669"/>
      <c r="F2449" s="1687"/>
      <c r="G2449" s="1696"/>
      <c r="H2449" s="1688">
        <v>4</v>
      </c>
      <c r="I2449" s="1697" t="s">
        <v>2714</v>
      </c>
      <c r="J2449" s="1688"/>
      <c r="K2449" s="1697"/>
      <c r="L2449" s="646"/>
      <c r="M2449" s="646"/>
      <c r="N2449" s="1688"/>
      <c r="O2449" s="1697"/>
      <c r="P2449" s="1673"/>
    </row>
    <row r="2450" spans="1:16" ht="15" x14ac:dyDescent="0.25">
      <c r="A2450" s="611">
        <v>5</v>
      </c>
      <c r="C2450" s="1668" t="s">
        <v>1038</v>
      </c>
      <c r="D2450" s="1641"/>
      <c r="E2450" s="1669"/>
      <c r="F2450" s="1687"/>
      <c r="G2450" s="1696"/>
      <c r="H2450" s="1687"/>
      <c r="I2450" s="1696"/>
      <c r="J2450" s="1686">
        <v>1</v>
      </c>
      <c r="K2450" s="1695" t="s">
        <v>2082</v>
      </c>
      <c r="L2450" s="642"/>
      <c r="M2450" s="642"/>
      <c r="N2450" s="1686"/>
      <c r="O2450" s="1695"/>
      <c r="P2450" s="1670"/>
    </row>
    <row r="2451" spans="1:16" ht="15" x14ac:dyDescent="0.25">
      <c r="A2451" s="611">
        <v>5</v>
      </c>
      <c r="C2451" s="1668" t="s">
        <v>6669</v>
      </c>
      <c r="D2451" s="1641"/>
      <c r="E2451" s="1669"/>
      <c r="F2451" s="1687"/>
      <c r="G2451" s="1696"/>
      <c r="H2451" s="1687"/>
      <c r="I2451" s="1696"/>
      <c r="J2451" s="1687"/>
      <c r="K2451" s="1696"/>
      <c r="L2451" s="642" t="s">
        <v>3323</v>
      </c>
      <c r="M2451" s="642" t="s">
        <v>3323</v>
      </c>
      <c r="N2451" s="1686">
        <v>1</v>
      </c>
      <c r="O2451" s="1695" t="s">
        <v>6670</v>
      </c>
      <c r="P2451" s="1670" t="s">
        <v>7731</v>
      </c>
    </row>
    <row r="2452" spans="1:16" ht="15" x14ac:dyDescent="0.25">
      <c r="A2452" s="611">
        <v>5</v>
      </c>
      <c r="C2452" s="1668" t="s">
        <v>6671</v>
      </c>
      <c r="D2452" s="1641"/>
      <c r="E2452" s="1669"/>
      <c r="F2452" s="1687"/>
      <c r="G2452" s="1696"/>
      <c r="H2452" s="1687"/>
      <c r="I2452" s="1696"/>
      <c r="J2452" s="1687"/>
      <c r="K2452" s="1696"/>
      <c r="L2452" s="646" t="s">
        <v>3323</v>
      </c>
      <c r="M2452" s="646" t="s">
        <v>3323</v>
      </c>
      <c r="N2452" s="1688">
        <v>2</v>
      </c>
      <c r="O2452" s="1697" t="s">
        <v>6672</v>
      </c>
      <c r="P2452" s="1673" t="s">
        <v>7731</v>
      </c>
    </row>
    <row r="2453" spans="1:16" ht="15" x14ac:dyDescent="0.25">
      <c r="A2453" s="611">
        <v>4</v>
      </c>
      <c r="C2453" s="1668" t="s">
        <v>1039</v>
      </c>
      <c r="D2453" s="1641"/>
      <c r="E2453" s="1669"/>
      <c r="F2453" s="1687"/>
      <c r="G2453" s="1696"/>
      <c r="H2453" s="1687"/>
      <c r="I2453" s="1696"/>
      <c r="J2453" s="1688">
        <v>2</v>
      </c>
      <c r="K2453" s="1697" t="s">
        <v>2083</v>
      </c>
      <c r="L2453" s="646" t="s">
        <v>3323</v>
      </c>
      <c r="M2453" s="646" t="s">
        <v>3323</v>
      </c>
      <c r="N2453" s="1688"/>
      <c r="O2453" s="1697"/>
      <c r="P2453" s="1673" t="s">
        <v>7731</v>
      </c>
    </row>
    <row r="2454" spans="1:16" ht="15" x14ac:dyDescent="0.25">
      <c r="A2454" s="611">
        <v>4</v>
      </c>
      <c r="C2454" s="1668" t="s">
        <v>1040</v>
      </c>
      <c r="D2454" s="1641"/>
      <c r="E2454" s="1669"/>
      <c r="F2454" s="1687"/>
      <c r="G2454" s="1696"/>
      <c r="H2454" s="1687"/>
      <c r="I2454" s="1696"/>
      <c r="J2454" s="1688">
        <v>3</v>
      </c>
      <c r="K2454" s="1697" t="s">
        <v>2084</v>
      </c>
      <c r="L2454" s="646" t="s">
        <v>3323</v>
      </c>
      <c r="M2454" s="646" t="s">
        <v>3323</v>
      </c>
      <c r="N2454" s="1688"/>
      <c r="O2454" s="1697"/>
      <c r="P2454" s="1673" t="s">
        <v>7731</v>
      </c>
    </row>
    <row r="2455" spans="1:16" ht="15" x14ac:dyDescent="0.25">
      <c r="A2455" s="611">
        <v>4</v>
      </c>
      <c r="C2455" s="1668" t="s">
        <v>1041</v>
      </c>
      <c r="D2455" s="1641"/>
      <c r="E2455" s="1669"/>
      <c r="F2455" s="1687"/>
      <c r="G2455" s="1696"/>
      <c r="H2455" s="1687"/>
      <c r="I2455" s="1696"/>
      <c r="J2455" s="1688">
        <v>4</v>
      </c>
      <c r="K2455" s="1697" t="s">
        <v>2085</v>
      </c>
      <c r="L2455" s="646" t="s">
        <v>3323</v>
      </c>
      <c r="M2455" s="646" t="s">
        <v>3323</v>
      </c>
      <c r="N2455" s="1688"/>
      <c r="O2455" s="1697"/>
      <c r="P2455" s="1673" t="s">
        <v>7731</v>
      </c>
    </row>
    <row r="2456" spans="1:16" ht="15" x14ac:dyDescent="0.25">
      <c r="A2456" s="611">
        <v>3</v>
      </c>
      <c r="C2456" s="1668" t="s">
        <v>1042</v>
      </c>
      <c r="D2456" s="1641"/>
      <c r="E2456" s="1669"/>
      <c r="F2456" s="1687"/>
      <c r="G2456" s="1696"/>
      <c r="H2456" s="1687"/>
      <c r="I2456" s="1696"/>
      <c r="J2456" s="1688">
        <v>5</v>
      </c>
      <c r="K2456" s="1697" t="s">
        <v>2086</v>
      </c>
      <c r="L2456" s="646" t="s">
        <v>3323</v>
      </c>
      <c r="M2456" s="646" t="s">
        <v>3323</v>
      </c>
      <c r="N2456" s="1688"/>
      <c r="O2456" s="1697"/>
      <c r="P2456" s="1673" t="s">
        <v>7731</v>
      </c>
    </row>
    <row r="2457" spans="1:16" ht="15" x14ac:dyDescent="0.25">
      <c r="A2457" s="611">
        <v>3</v>
      </c>
      <c r="C2457" s="1668" t="s">
        <v>1043</v>
      </c>
      <c r="D2457" s="1641"/>
      <c r="E2457" s="1669"/>
      <c r="F2457" s="1687"/>
      <c r="G2457" s="1696"/>
      <c r="H2457" s="1687"/>
      <c r="I2457" s="1696"/>
      <c r="J2457" s="1688">
        <v>6</v>
      </c>
      <c r="K2457" s="1697" t="s">
        <v>2087</v>
      </c>
      <c r="L2457" s="646" t="s">
        <v>3323</v>
      </c>
      <c r="M2457" s="646" t="s">
        <v>3323</v>
      </c>
      <c r="N2457" s="1688"/>
      <c r="O2457" s="1697"/>
      <c r="P2457" s="1673" t="s">
        <v>7731</v>
      </c>
    </row>
    <row r="2458" spans="1:16" ht="15" x14ac:dyDescent="0.25">
      <c r="A2458" s="611">
        <v>2</v>
      </c>
      <c r="C2458" s="1668" t="s">
        <v>1044</v>
      </c>
      <c r="D2458" s="1641"/>
      <c r="E2458" s="1669"/>
      <c r="F2458" s="1687"/>
      <c r="G2458" s="1696"/>
      <c r="H2458" s="1687"/>
      <c r="I2458" s="1696"/>
      <c r="J2458" s="1688">
        <v>7</v>
      </c>
      <c r="K2458" s="1697" t="s">
        <v>2088</v>
      </c>
      <c r="L2458" s="646" t="s">
        <v>3323</v>
      </c>
      <c r="M2458" s="646" t="s">
        <v>3323</v>
      </c>
      <c r="N2458" s="1688"/>
      <c r="O2458" s="1697"/>
      <c r="P2458" s="1673" t="s">
        <v>7731</v>
      </c>
    </row>
    <row r="2459" spans="1:16" ht="15" x14ac:dyDescent="0.25">
      <c r="A2459" s="611">
        <v>3</v>
      </c>
      <c r="C2459" s="1668" t="s">
        <v>1045</v>
      </c>
      <c r="D2459" s="1641"/>
      <c r="E2459" s="1669"/>
      <c r="F2459" s="1687"/>
      <c r="G2459" s="1696"/>
      <c r="H2459" s="1687"/>
      <c r="I2459" s="1696"/>
      <c r="J2459" s="1688">
        <v>8</v>
      </c>
      <c r="K2459" s="1697" t="s">
        <v>2089</v>
      </c>
      <c r="L2459" s="646" t="s">
        <v>3323</v>
      </c>
      <c r="M2459" s="646" t="s">
        <v>3323</v>
      </c>
      <c r="N2459" s="1688"/>
      <c r="O2459" s="1697"/>
      <c r="P2459" s="1673" t="s">
        <v>7731</v>
      </c>
    </row>
    <row r="2460" spans="1:16" ht="15" x14ac:dyDescent="0.25">
      <c r="A2460" s="611">
        <v>3</v>
      </c>
      <c r="C2460" s="1668" t="s">
        <v>1046</v>
      </c>
      <c r="D2460" s="1641"/>
      <c r="E2460" s="1669"/>
      <c r="F2460" s="1687"/>
      <c r="G2460" s="1696"/>
      <c r="H2460" s="1687"/>
      <c r="I2460" s="1696"/>
      <c r="J2460" s="1688">
        <v>9</v>
      </c>
      <c r="K2460" s="1697" t="s">
        <v>2090</v>
      </c>
      <c r="L2460" s="646" t="s">
        <v>3323</v>
      </c>
      <c r="M2460" s="646" t="s">
        <v>3323</v>
      </c>
      <c r="N2460" s="1688"/>
      <c r="O2460" s="1697"/>
      <c r="P2460" s="1673" t="s">
        <v>7731</v>
      </c>
    </row>
    <row r="2461" spans="1:16" ht="15" x14ac:dyDescent="0.25">
      <c r="A2461" s="611">
        <v>4</v>
      </c>
      <c r="C2461" s="1668" t="s">
        <v>1047</v>
      </c>
      <c r="D2461" s="1641"/>
      <c r="E2461" s="1669"/>
      <c r="F2461" s="1687"/>
      <c r="G2461" s="1696"/>
      <c r="H2461" s="1687"/>
      <c r="I2461" s="1696"/>
      <c r="J2461" s="1688">
        <v>10</v>
      </c>
      <c r="K2461" s="1697" t="s">
        <v>2091</v>
      </c>
      <c r="L2461" s="646" t="s">
        <v>3323</v>
      </c>
      <c r="M2461" s="646" t="s">
        <v>3323</v>
      </c>
      <c r="N2461" s="1688"/>
      <c r="O2461" s="1697"/>
      <c r="P2461" s="1673" t="s">
        <v>7731</v>
      </c>
    </row>
    <row r="2462" spans="1:16" ht="15" x14ac:dyDescent="0.25">
      <c r="A2462" s="611">
        <v>5</v>
      </c>
      <c r="C2462" s="1668" t="s">
        <v>1048</v>
      </c>
      <c r="D2462" s="1641"/>
      <c r="E2462" s="1669"/>
      <c r="F2462" s="1687"/>
      <c r="G2462" s="1696"/>
      <c r="H2462" s="1687"/>
      <c r="I2462" s="1696"/>
      <c r="J2462" s="1688">
        <v>11</v>
      </c>
      <c r="K2462" s="1697" t="s">
        <v>2092</v>
      </c>
      <c r="L2462" s="646" t="s">
        <v>3323</v>
      </c>
      <c r="M2462" s="646" t="s">
        <v>3323</v>
      </c>
      <c r="N2462" s="1688"/>
      <c r="O2462" s="1697"/>
      <c r="P2462" s="1673" t="s">
        <v>7731</v>
      </c>
    </row>
    <row r="2463" spans="1:16" ht="15" x14ac:dyDescent="0.25">
      <c r="A2463" s="611">
        <v>5</v>
      </c>
      <c r="C2463" s="1668" t="s">
        <v>1049</v>
      </c>
      <c r="D2463" s="1641"/>
      <c r="E2463" s="1669"/>
      <c r="F2463" s="1687"/>
      <c r="G2463" s="1696"/>
      <c r="H2463" s="1687"/>
      <c r="I2463" s="1696"/>
      <c r="J2463" s="1688">
        <v>12</v>
      </c>
      <c r="K2463" s="1697" t="s">
        <v>2093</v>
      </c>
      <c r="L2463" s="646" t="s">
        <v>3323</v>
      </c>
      <c r="M2463" s="646" t="s">
        <v>3323</v>
      </c>
      <c r="N2463" s="1688"/>
      <c r="O2463" s="1697"/>
      <c r="P2463" s="1673" t="s">
        <v>7731</v>
      </c>
    </row>
    <row r="2464" spans="1:16" ht="15" x14ac:dyDescent="0.25">
      <c r="A2464" s="611">
        <v>5</v>
      </c>
      <c r="C2464" s="1668" t="s">
        <v>1050</v>
      </c>
      <c r="D2464" s="1641"/>
      <c r="E2464" s="1669"/>
      <c r="F2464" s="1687"/>
      <c r="G2464" s="1696"/>
      <c r="H2464" s="1687"/>
      <c r="I2464" s="1696"/>
      <c r="J2464" s="1688">
        <v>13</v>
      </c>
      <c r="K2464" s="1697" t="s">
        <v>2094</v>
      </c>
      <c r="L2464" s="646" t="s">
        <v>3323</v>
      </c>
      <c r="M2464" s="646" t="s">
        <v>3323</v>
      </c>
      <c r="N2464" s="1688"/>
      <c r="O2464" s="1697"/>
      <c r="P2464" s="1673" t="s">
        <v>7731</v>
      </c>
    </row>
    <row r="2465" spans="1:16" ht="15" x14ac:dyDescent="0.25">
      <c r="A2465" s="611">
        <v>5</v>
      </c>
      <c r="C2465" s="1668" t="s">
        <v>1051</v>
      </c>
      <c r="D2465" s="1641"/>
      <c r="E2465" s="1669"/>
      <c r="F2465" s="1687"/>
      <c r="G2465" s="1696"/>
      <c r="H2465" s="1687"/>
      <c r="I2465" s="1696"/>
      <c r="J2465" s="1688">
        <v>14</v>
      </c>
      <c r="K2465" s="1697" t="s">
        <v>2095</v>
      </c>
      <c r="L2465" s="646" t="s">
        <v>3323</v>
      </c>
      <c r="M2465" s="646" t="s">
        <v>3323</v>
      </c>
      <c r="N2465" s="1688"/>
      <c r="O2465" s="1697"/>
      <c r="P2465" s="1673" t="s">
        <v>7731</v>
      </c>
    </row>
    <row r="2466" spans="1:16" ht="15" x14ac:dyDescent="0.25">
      <c r="A2466" s="611">
        <v>5</v>
      </c>
      <c r="C2466" s="1668" t="s">
        <v>1052</v>
      </c>
      <c r="D2466" s="1641"/>
      <c r="E2466" s="1669"/>
      <c r="F2466" s="1687"/>
      <c r="G2466" s="1696"/>
      <c r="H2466" s="1687"/>
      <c r="I2466" s="1696"/>
      <c r="J2466" s="1688">
        <v>15</v>
      </c>
      <c r="K2466" s="1697" t="s">
        <v>2096</v>
      </c>
      <c r="L2466" s="646" t="s">
        <v>3323</v>
      </c>
      <c r="M2466" s="646" t="s">
        <v>3323</v>
      </c>
      <c r="N2466" s="1688"/>
      <c r="O2466" s="1697"/>
      <c r="P2466" s="1673" t="s">
        <v>7731</v>
      </c>
    </row>
    <row r="2467" spans="1:16" ht="15" x14ac:dyDescent="0.25">
      <c r="A2467" s="611">
        <v>5</v>
      </c>
      <c r="C2467" s="1668" t="s">
        <v>1053</v>
      </c>
      <c r="D2467" s="1641"/>
      <c r="E2467" s="1669"/>
      <c r="F2467" s="1687"/>
      <c r="G2467" s="1696"/>
      <c r="H2467" s="1687"/>
      <c r="I2467" s="1696"/>
      <c r="J2467" s="1688">
        <v>16</v>
      </c>
      <c r="K2467" s="1697" t="s">
        <v>2097</v>
      </c>
      <c r="L2467" s="646" t="s">
        <v>3323</v>
      </c>
      <c r="M2467" s="646" t="s">
        <v>3323</v>
      </c>
      <c r="N2467" s="1688"/>
      <c r="O2467" s="1697"/>
      <c r="P2467" s="1673" t="s">
        <v>7731</v>
      </c>
    </row>
    <row r="2468" spans="1:16" ht="15" x14ac:dyDescent="0.25">
      <c r="A2468" s="611">
        <v>5</v>
      </c>
      <c r="C2468" s="1668" t="s">
        <v>1054</v>
      </c>
      <c r="D2468" s="1641"/>
      <c r="E2468" s="1669"/>
      <c r="F2468" s="1687"/>
      <c r="G2468" s="1696"/>
      <c r="H2468" s="1687"/>
      <c r="I2468" s="1696"/>
      <c r="J2468" s="1688">
        <v>17</v>
      </c>
      <c r="K2468" s="1697" t="s">
        <v>2098</v>
      </c>
      <c r="L2468" s="646" t="s">
        <v>3323</v>
      </c>
      <c r="M2468" s="646" t="s">
        <v>3323</v>
      </c>
      <c r="N2468" s="1688"/>
      <c r="O2468" s="1697"/>
      <c r="P2468" s="1673" t="s">
        <v>7731</v>
      </c>
    </row>
    <row r="2469" spans="1:16" ht="15" x14ac:dyDescent="0.25">
      <c r="A2469" s="611">
        <v>3</v>
      </c>
      <c r="C2469" s="1668" t="s">
        <v>1055</v>
      </c>
      <c r="D2469" s="1641"/>
      <c r="E2469" s="1669"/>
      <c r="F2469" s="1687"/>
      <c r="G2469" s="1696"/>
      <c r="H2469" s="1687"/>
      <c r="I2469" s="1696"/>
      <c r="J2469" s="1688">
        <v>18</v>
      </c>
      <c r="K2469" s="1697" t="s">
        <v>2099</v>
      </c>
      <c r="L2469" s="646" t="s">
        <v>3323</v>
      </c>
      <c r="M2469" s="646" t="s">
        <v>3323</v>
      </c>
      <c r="N2469" s="1688"/>
      <c r="O2469" s="1697"/>
      <c r="P2469" s="1673" t="s">
        <v>7731</v>
      </c>
    </row>
    <row r="2470" spans="1:16" ht="15" x14ac:dyDescent="0.25">
      <c r="A2470" s="611">
        <v>1</v>
      </c>
      <c r="C2470" s="1668" t="s">
        <v>1056</v>
      </c>
      <c r="D2470" s="1641"/>
      <c r="E2470" s="1669"/>
      <c r="F2470" s="1687"/>
      <c r="G2470" s="1696"/>
      <c r="H2470" s="1687"/>
      <c r="I2470" s="1696"/>
      <c r="J2470" s="1688">
        <v>19</v>
      </c>
      <c r="K2470" s="1697" t="s">
        <v>2100</v>
      </c>
      <c r="L2470" s="646" t="s">
        <v>3323</v>
      </c>
      <c r="M2470" s="646" t="s">
        <v>3323</v>
      </c>
      <c r="N2470" s="1688"/>
      <c r="O2470" s="1697"/>
      <c r="P2470" s="1673" t="s">
        <v>7731</v>
      </c>
    </row>
    <row r="2471" spans="1:16" ht="15" x14ac:dyDescent="0.25">
      <c r="A2471" s="611">
        <v>2</v>
      </c>
      <c r="C2471" s="1668" t="s">
        <v>1057</v>
      </c>
      <c r="D2471" s="1641"/>
      <c r="E2471" s="1669"/>
      <c r="F2471" s="1687"/>
      <c r="G2471" s="1696"/>
      <c r="H2471" s="1687"/>
      <c r="I2471" s="1696"/>
      <c r="J2471" s="1688">
        <v>20</v>
      </c>
      <c r="K2471" s="1697" t="s">
        <v>2101</v>
      </c>
      <c r="L2471" s="646" t="s">
        <v>3323</v>
      </c>
      <c r="M2471" s="646" t="s">
        <v>3323</v>
      </c>
      <c r="N2471" s="1688"/>
      <c r="O2471" s="1697"/>
      <c r="P2471" s="1673" t="s">
        <v>7731</v>
      </c>
    </row>
    <row r="2472" spans="1:16" ht="15" x14ac:dyDescent="0.25">
      <c r="A2472" s="611">
        <v>3</v>
      </c>
      <c r="C2472" s="1668" t="s">
        <v>1058</v>
      </c>
      <c r="D2472" s="1641"/>
      <c r="E2472" s="1669"/>
      <c r="F2472" s="1687"/>
      <c r="G2472" s="1696"/>
      <c r="H2472" s="1687"/>
      <c r="I2472" s="1696"/>
      <c r="J2472" s="1688">
        <v>21</v>
      </c>
      <c r="K2472" s="1697" t="s">
        <v>3218</v>
      </c>
      <c r="L2472" s="646" t="s">
        <v>3323</v>
      </c>
      <c r="M2472" s="646" t="s">
        <v>3323</v>
      </c>
      <c r="N2472" s="1688"/>
      <c r="O2472" s="1697"/>
      <c r="P2472" s="1673" t="s">
        <v>7731</v>
      </c>
    </row>
    <row r="2473" spans="1:16" ht="15" x14ac:dyDescent="0.25">
      <c r="A2473" s="611">
        <v>3</v>
      </c>
      <c r="C2473" s="1668" t="s">
        <v>6673</v>
      </c>
      <c r="D2473" s="1641"/>
      <c r="E2473" s="1669"/>
      <c r="F2473" s="1687"/>
      <c r="G2473" s="1696"/>
      <c r="H2473" s="1687"/>
      <c r="I2473" s="1696"/>
      <c r="J2473" s="1688">
        <v>22</v>
      </c>
      <c r="K2473" s="1697" t="s">
        <v>3256</v>
      </c>
      <c r="L2473" s="646" t="s">
        <v>3323</v>
      </c>
      <c r="M2473" s="646" t="s">
        <v>3323</v>
      </c>
      <c r="N2473" s="1688"/>
      <c r="O2473" s="1697"/>
      <c r="P2473" s="1673" t="s">
        <v>7731</v>
      </c>
    </row>
    <row r="2474" spans="1:16" ht="15" x14ac:dyDescent="0.25">
      <c r="A2474" s="611">
        <v>3</v>
      </c>
      <c r="C2474" s="1668" t="s">
        <v>6674</v>
      </c>
      <c r="D2474" s="1641"/>
      <c r="E2474" s="1669"/>
      <c r="F2474" s="1687"/>
      <c r="G2474" s="1696"/>
      <c r="H2474" s="1687"/>
      <c r="I2474" s="1696"/>
      <c r="J2474" s="1688">
        <v>23</v>
      </c>
      <c r="K2474" s="1697" t="s">
        <v>3257</v>
      </c>
      <c r="L2474" s="646" t="s">
        <v>3323</v>
      </c>
      <c r="M2474" s="646" t="s">
        <v>3323</v>
      </c>
      <c r="N2474" s="1688"/>
      <c r="O2474" s="1697"/>
      <c r="P2474" s="1673" t="s">
        <v>7731</v>
      </c>
    </row>
    <row r="2475" spans="1:16" ht="15" x14ac:dyDescent="0.25">
      <c r="A2475" s="611">
        <v>3</v>
      </c>
      <c r="C2475" s="1668" t="s">
        <v>6675</v>
      </c>
      <c r="D2475" s="1641"/>
      <c r="E2475" s="1669"/>
      <c r="F2475" s="1687"/>
      <c r="G2475" s="1696"/>
      <c r="H2475" s="1687"/>
      <c r="I2475" s="1696"/>
      <c r="J2475" s="1688">
        <v>24</v>
      </c>
      <c r="K2475" s="1697" t="s">
        <v>3248</v>
      </c>
      <c r="L2475" s="646" t="s">
        <v>3323</v>
      </c>
      <c r="M2475" s="646" t="s">
        <v>3323</v>
      </c>
      <c r="N2475" s="1688"/>
      <c r="O2475" s="1697"/>
      <c r="P2475" s="1673" t="s">
        <v>7731</v>
      </c>
    </row>
    <row r="2476" spans="1:16" ht="15" x14ac:dyDescent="0.25">
      <c r="A2476" s="611">
        <v>4</v>
      </c>
      <c r="C2476" s="1668" t="s">
        <v>6676</v>
      </c>
      <c r="D2476" s="1641"/>
      <c r="E2476" s="1669"/>
      <c r="F2476" s="1687"/>
      <c r="G2476" s="1696"/>
      <c r="H2476" s="1687"/>
      <c r="I2476" s="1696"/>
      <c r="J2476" s="1688">
        <v>25</v>
      </c>
      <c r="K2476" s="1697" t="s">
        <v>3249</v>
      </c>
      <c r="L2476" s="646" t="s">
        <v>3323</v>
      </c>
      <c r="M2476" s="646" t="s">
        <v>3323</v>
      </c>
      <c r="N2476" s="1688"/>
      <c r="O2476" s="1697"/>
      <c r="P2476" s="1673" t="s">
        <v>7731</v>
      </c>
    </row>
    <row r="2477" spans="1:16" ht="15" x14ac:dyDescent="0.25">
      <c r="A2477" s="611">
        <v>5</v>
      </c>
      <c r="C2477" s="1668" t="s">
        <v>6677</v>
      </c>
      <c r="D2477" s="1641"/>
      <c r="E2477" s="1669"/>
      <c r="F2477" s="1687"/>
      <c r="G2477" s="1696"/>
      <c r="H2477" s="1687"/>
      <c r="I2477" s="1696"/>
      <c r="J2477" s="1688">
        <v>26</v>
      </c>
      <c r="K2477" s="1697" t="s">
        <v>3250</v>
      </c>
      <c r="L2477" s="646" t="s">
        <v>3323</v>
      </c>
      <c r="M2477" s="646" t="s">
        <v>3323</v>
      </c>
      <c r="N2477" s="1688"/>
      <c r="O2477" s="1697"/>
      <c r="P2477" s="1673" t="s">
        <v>7731</v>
      </c>
    </row>
    <row r="2478" spans="1:16" ht="15" x14ac:dyDescent="0.25">
      <c r="A2478" s="611">
        <v>5</v>
      </c>
      <c r="C2478" s="1668" t="s">
        <v>6678</v>
      </c>
      <c r="D2478" s="1641"/>
      <c r="E2478" s="1669"/>
      <c r="F2478" s="1687"/>
      <c r="G2478" s="1696"/>
      <c r="H2478" s="1687"/>
      <c r="I2478" s="1696"/>
      <c r="J2478" s="1688">
        <v>27</v>
      </c>
      <c r="K2478" s="1697" t="s">
        <v>3251</v>
      </c>
      <c r="L2478" s="646" t="s">
        <v>3323</v>
      </c>
      <c r="M2478" s="646" t="s">
        <v>3323</v>
      </c>
      <c r="N2478" s="1688"/>
      <c r="O2478" s="1697"/>
      <c r="P2478" s="1673" t="s">
        <v>7731</v>
      </c>
    </row>
    <row r="2479" spans="1:16" ht="15" x14ac:dyDescent="0.25">
      <c r="A2479" s="611">
        <v>4</v>
      </c>
      <c r="C2479" s="1668" t="s">
        <v>6679</v>
      </c>
      <c r="D2479" s="1641"/>
      <c r="E2479" s="1669"/>
      <c r="F2479" s="1687"/>
      <c r="G2479" s="1696"/>
      <c r="H2479" s="1687"/>
      <c r="I2479" s="1696"/>
      <c r="J2479" s="1688">
        <v>28</v>
      </c>
      <c r="K2479" s="1697" t="s">
        <v>3252</v>
      </c>
      <c r="L2479" s="646" t="s">
        <v>3323</v>
      </c>
      <c r="M2479" s="646" t="s">
        <v>3323</v>
      </c>
      <c r="N2479" s="1688"/>
      <c r="O2479" s="1697"/>
      <c r="P2479" s="1673" t="s">
        <v>7731</v>
      </c>
    </row>
    <row r="2480" spans="1:16" ht="15" x14ac:dyDescent="0.25">
      <c r="A2480" s="611">
        <v>4</v>
      </c>
      <c r="C2480" s="1668" t="s">
        <v>6680</v>
      </c>
      <c r="D2480" s="1641"/>
      <c r="E2480" s="1669"/>
      <c r="F2480" s="1687"/>
      <c r="G2480" s="1696"/>
      <c r="H2480" s="1687"/>
      <c r="I2480" s="1696"/>
      <c r="J2480" s="1688">
        <v>29</v>
      </c>
      <c r="K2480" s="1697" t="s">
        <v>3253</v>
      </c>
      <c r="L2480" s="646" t="s">
        <v>3323</v>
      </c>
      <c r="M2480" s="646" t="s">
        <v>3323</v>
      </c>
      <c r="N2480" s="1688"/>
      <c r="O2480" s="1697"/>
      <c r="P2480" s="1673" t="s">
        <v>7731</v>
      </c>
    </row>
    <row r="2481" spans="1:16" ht="15" x14ac:dyDescent="0.25">
      <c r="A2481" s="611">
        <v>4</v>
      </c>
      <c r="C2481" s="1668" t="s">
        <v>6681</v>
      </c>
      <c r="D2481" s="1641"/>
      <c r="E2481" s="1669"/>
      <c r="F2481" s="1687"/>
      <c r="G2481" s="1696"/>
      <c r="H2481" s="1687"/>
      <c r="I2481" s="1696"/>
      <c r="J2481" s="1688">
        <v>30</v>
      </c>
      <c r="K2481" s="1697" t="s">
        <v>3254</v>
      </c>
      <c r="L2481" s="646" t="s">
        <v>3323</v>
      </c>
      <c r="M2481" s="646" t="s">
        <v>3323</v>
      </c>
      <c r="N2481" s="1688"/>
      <c r="O2481" s="1697"/>
      <c r="P2481" s="1673" t="s">
        <v>7731</v>
      </c>
    </row>
    <row r="2482" spans="1:16" ht="15" x14ac:dyDescent="0.25">
      <c r="A2482" s="611">
        <v>4</v>
      </c>
      <c r="C2482" s="1668" t="s">
        <v>6682</v>
      </c>
      <c r="D2482" s="1641"/>
      <c r="E2482" s="1669"/>
      <c r="F2482" s="1687"/>
      <c r="G2482" s="1696"/>
      <c r="H2482" s="1687"/>
      <c r="I2482" s="1696"/>
      <c r="J2482" s="1688">
        <v>31</v>
      </c>
      <c r="K2482" s="1697" t="s">
        <v>3255</v>
      </c>
      <c r="L2482" s="646" t="s">
        <v>3323</v>
      </c>
      <c r="M2482" s="646" t="s">
        <v>3323</v>
      </c>
      <c r="N2482" s="1688"/>
      <c r="O2482" s="1697"/>
      <c r="P2482" s="1673" t="s">
        <v>7731</v>
      </c>
    </row>
    <row r="2483" spans="1:16" ht="15" x14ac:dyDescent="0.25">
      <c r="A2483" s="611">
        <v>4</v>
      </c>
      <c r="C2483" s="1668" t="s">
        <v>6683</v>
      </c>
      <c r="D2483" s="1641"/>
      <c r="E2483" s="1672"/>
      <c r="F2483" s="1688">
        <v>2</v>
      </c>
      <c r="G2483" s="1697" t="s">
        <v>2713</v>
      </c>
      <c r="H2483" s="1688"/>
      <c r="I2483" s="1697"/>
      <c r="J2483" s="1688"/>
      <c r="K2483" s="1697"/>
      <c r="L2483" s="646"/>
      <c r="M2483" s="646"/>
      <c r="N2483" s="1688"/>
      <c r="O2483" s="1697"/>
      <c r="P2483" s="1673"/>
    </row>
    <row r="2484" spans="1:16" ht="15" x14ac:dyDescent="0.25">
      <c r="A2484" s="611">
        <v>4</v>
      </c>
      <c r="C2484" s="1668" t="s">
        <v>6684</v>
      </c>
      <c r="D2484" s="1641"/>
      <c r="E2484" s="1669"/>
      <c r="F2484" s="1687"/>
      <c r="G2484" s="1696"/>
      <c r="H2484" s="1686">
        <v>1</v>
      </c>
      <c r="I2484" s="1695" t="s">
        <v>2207</v>
      </c>
      <c r="J2484" s="1686"/>
      <c r="K2484" s="1695"/>
      <c r="L2484" s="642" t="s">
        <v>3316</v>
      </c>
      <c r="M2484" s="642" t="s">
        <v>3316</v>
      </c>
      <c r="N2484" s="1686"/>
      <c r="O2484" s="1695"/>
      <c r="P2484" s="1670" t="s">
        <v>7731</v>
      </c>
    </row>
    <row r="2485" spans="1:16" ht="15" x14ac:dyDescent="0.25">
      <c r="A2485" s="611">
        <v>4</v>
      </c>
      <c r="C2485" s="1668" t="s">
        <v>6685</v>
      </c>
      <c r="D2485" s="1641"/>
      <c r="E2485" s="1669"/>
      <c r="F2485" s="1687"/>
      <c r="G2485" s="1696"/>
      <c r="H2485" s="1688">
        <v>2</v>
      </c>
      <c r="I2485" s="1697" t="s">
        <v>2712</v>
      </c>
      <c r="J2485" s="1688"/>
      <c r="K2485" s="1697"/>
      <c r="L2485" s="646" t="s">
        <v>3316</v>
      </c>
      <c r="M2485" s="646" t="s">
        <v>3316</v>
      </c>
      <c r="N2485" s="1688"/>
      <c r="O2485" s="1697"/>
      <c r="P2485" s="1673" t="s">
        <v>7731</v>
      </c>
    </row>
    <row r="2486" spans="1:16" ht="15" x14ac:dyDescent="0.25">
      <c r="A2486" s="611">
        <v>4</v>
      </c>
      <c r="C2486" s="1668" t="s">
        <v>1069</v>
      </c>
      <c r="D2486" s="1641"/>
      <c r="E2486" s="1669"/>
      <c r="F2486" s="1687"/>
      <c r="G2486" s="1696"/>
      <c r="H2486" s="1688">
        <v>3</v>
      </c>
      <c r="I2486" s="1697" t="s">
        <v>2711</v>
      </c>
      <c r="J2486" s="1688"/>
      <c r="K2486" s="1697"/>
      <c r="L2486" s="646" t="s">
        <v>2702</v>
      </c>
      <c r="M2486" s="646" t="s">
        <v>2702</v>
      </c>
      <c r="N2486" s="1688"/>
      <c r="O2486" s="1697"/>
      <c r="P2486" s="1673"/>
    </row>
    <row r="2487" spans="1:16" ht="15" x14ac:dyDescent="0.25">
      <c r="A2487" s="611">
        <v>4</v>
      </c>
      <c r="C2487" s="1668" t="s">
        <v>6686</v>
      </c>
      <c r="D2487" s="1641"/>
      <c r="E2487" s="1669"/>
      <c r="F2487" s="1687"/>
      <c r="G2487" s="1696"/>
      <c r="H2487" s="1688">
        <v>4</v>
      </c>
      <c r="I2487" s="1697" t="s">
        <v>2710</v>
      </c>
      <c r="J2487" s="1688"/>
      <c r="K2487" s="1697"/>
      <c r="L2487" s="646" t="s">
        <v>3316</v>
      </c>
      <c r="M2487" s="646" t="s">
        <v>3316</v>
      </c>
      <c r="N2487" s="1688"/>
      <c r="O2487" s="1697"/>
      <c r="P2487" s="1673" t="s">
        <v>7731</v>
      </c>
    </row>
    <row r="2488" spans="1:16" ht="15" x14ac:dyDescent="0.25">
      <c r="A2488" s="611">
        <v>4</v>
      </c>
      <c r="C2488" s="1668" t="s">
        <v>6687</v>
      </c>
      <c r="D2488" s="1641"/>
      <c r="E2488" s="1669"/>
      <c r="F2488" s="1687"/>
      <c r="G2488" s="1696"/>
      <c r="H2488" s="1688">
        <v>5</v>
      </c>
      <c r="I2488" s="1697" t="s">
        <v>2708</v>
      </c>
      <c r="J2488" s="1688"/>
      <c r="K2488" s="1697"/>
      <c r="L2488" s="646" t="s">
        <v>3316</v>
      </c>
      <c r="M2488" s="646" t="s">
        <v>3316</v>
      </c>
      <c r="N2488" s="1688"/>
      <c r="O2488" s="1697"/>
      <c r="P2488" s="1673" t="s">
        <v>7731</v>
      </c>
    </row>
    <row r="2489" spans="1:16" ht="15" x14ac:dyDescent="0.25">
      <c r="A2489" s="611">
        <v>4</v>
      </c>
      <c r="C2489" s="1668" t="s">
        <v>6688</v>
      </c>
      <c r="D2489" s="1641"/>
      <c r="E2489" s="1669"/>
      <c r="F2489" s="1687"/>
      <c r="G2489" s="1696"/>
      <c r="H2489" s="1688">
        <v>6</v>
      </c>
      <c r="I2489" s="1697" t="s">
        <v>2706</v>
      </c>
      <c r="J2489" s="1688"/>
      <c r="K2489" s="1697"/>
      <c r="L2489" s="646" t="s">
        <v>3316</v>
      </c>
      <c r="M2489" s="646" t="s">
        <v>3316</v>
      </c>
      <c r="N2489" s="1688"/>
      <c r="O2489" s="1697"/>
      <c r="P2489" s="1673" t="s">
        <v>7731</v>
      </c>
    </row>
    <row r="2490" spans="1:16" ht="15" x14ac:dyDescent="0.25">
      <c r="A2490" s="611">
        <v>4</v>
      </c>
      <c r="C2490" s="1668" t="s">
        <v>6689</v>
      </c>
      <c r="D2490" s="1641"/>
      <c r="E2490" s="1669"/>
      <c r="F2490" s="1687"/>
      <c r="G2490" s="1696"/>
      <c r="H2490" s="1688">
        <v>7</v>
      </c>
      <c r="I2490" s="1697" t="s">
        <v>2705</v>
      </c>
      <c r="J2490" s="1688"/>
      <c r="K2490" s="1697"/>
      <c r="L2490" s="646" t="s">
        <v>3316</v>
      </c>
      <c r="M2490" s="646" t="s">
        <v>3316</v>
      </c>
      <c r="N2490" s="1688"/>
      <c r="O2490" s="1697"/>
      <c r="P2490" s="1673" t="s">
        <v>7731</v>
      </c>
    </row>
    <row r="2491" spans="1:16" ht="15" x14ac:dyDescent="0.25">
      <c r="A2491" s="611">
        <v>4</v>
      </c>
      <c r="C2491" s="1668" t="s">
        <v>6690</v>
      </c>
      <c r="D2491" s="1641"/>
      <c r="E2491" s="1669"/>
      <c r="F2491" s="1687"/>
      <c r="G2491" s="1696"/>
      <c r="H2491" s="1688">
        <v>8</v>
      </c>
      <c r="I2491" s="1697" t="s">
        <v>6691</v>
      </c>
      <c r="J2491" s="1688"/>
      <c r="K2491" s="1697"/>
      <c r="L2491" s="646" t="s">
        <v>3316</v>
      </c>
      <c r="M2491" s="646" t="s">
        <v>3316</v>
      </c>
      <c r="N2491" s="1688"/>
      <c r="O2491" s="1697"/>
      <c r="P2491" s="1673" t="s">
        <v>7731</v>
      </c>
    </row>
    <row r="2492" spans="1:16" ht="15" x14ac:dyDescent="0.25">
      <c r="A2492" s="611">
        <v>4</v>
      </c>
      <c r="C2492" s="1668" t="s">
        <v>6692</v>
      </c>
      <c r="D2492" s="1641"/>
      <c r="E2492" s="1669"/>
      <c r="F2492" s="1687"/>
      <c r="G2492" s="1696"/>
      <c r="H2492" s="1688">
        <v>9</v>
      </c>
      <c r="I2492" s="1697" t="s">
        <v>2701</v>
      </c>
      <c r="J2492" s="1688"/>
      <c r="K2492" s="1697"/>
      <c r="L2492" s="646" t="s">
        <v>3316</v>
      </c>
      <c r="M2492" s="646" t="s">
        <v>3316</v>
      </c>
      <c r="N2492" s="1688"/>
      <c r="O2492" s="1697"/>
      <c r="P2492" s="1673" t="s">
        <v>7731</v>
      </c>
    </row>
    <row r="2493" spans="1:16" ht="15" x14ac:dyDescent="0.25">
      <c r="A2493" s="611">
        <v>4</v>
      </c>
      <c r="C2493" s="1668" t="s">
        <v>6693</v>
      </c>
      <c r="D2493" s="1641"/>
      <c r="E2493" s="1669"/>
      <c r="F2493" s="1687"/>
      <c r="G2493" s="1696"/>
      <c r="H2493" s="1688">
        <v>10</v>
      </c>
      <c r="I2493" s="1697" t="s">
        <v>2700</v>
      </c>
      <c r="J2493" s="1688"/>
      <c r="K2493" s="1697"/>
      <c r="L2493" s="646" t="s">
        <v>3316</v>
      </c>
      <c r="M2493" s="646" t="s">
        <v>3316</v>
      </c>
      <c r="N2493" s="1688"/>
      <c r="O2493" s="1697"/>
      <c r="P2493" s="1673" t="s">
        <v>7731</v>
      </c>
    </row>
    <row r="2494" spans="1:16" ht="15" x14ac:dyDescent="0.25">
      <c r="A2494" s="611">
        <v>4</v>
      </c>
      <c r="C2494" s="1668" t="s">
        <v>6694</v>
      </c>
      <c r="D2494" s="1641"/>
      <c r="E2494" s="1669"/>
      <c r="F2494" s="1687"/>
      <c r="G2494" s="1696"/>
      <c r="H2494" s="1688">
        <v>11</v>
      </c>
      <c r="I2494" s="1697" t="s">
        <v>2699</v>
      </c>
      <c r="J2494" s="1688"/>
      <c r="K2494" s="1697"/>
      <c r="L2494" s="646" t="s">
        <v>3316</v>
      </c>
      <c r="M2494" s="646" t="s">
        <v>3316</v>
      </c>
      <c r="N2494" s="1688"/>
      <c r="O2494" s="1697"/>
      <c r="P2494" s="1673" t="s">
        <v>7731</v>
      </c>
    </row>
    <row r="2495" spans="1:16" ht="15" x14ac:dyDescent="0.25">
      <c r="A2495" s="611">
        <v>4</v>
      </c>
      <c r="C2495" s="1668" t="s">
        <v>6695</v>
      </c>
      <c r="D2495" s="1641"/>
      <c r="E2495" s="1669"/>
      <c r="F2495" s="1687"/>
      <c r="G2495" s="1696"/>
      <c r="H2495" s="1688">
        <v>12</v>
      </c>
      <c r="I2495" s="1697" t="s">
        <v>2697</v>
      </c>
      <c r="J2495" s="1688"/>
      <c r="K2495" s="1697"/>
      <c r="L2495" s="646" t="s">
        <v>3316</v>
      </c>
      <c r="M2495" s="646" t="s">
        <v>3316</v>
      </c>
      <c r="N2495" s="1688"/>
      <c r="O2495" s="1697"/>
      <c r="P2495" s="1673" t="s">
        <v>7731</v>
      </c>
    </row>
    <row r="2496" spans="1:16" ht="15" x14ac:dyDescent="0.25">
      <c r="A2496" s="611">
        <v>4</v>
      </c>
      <c r="C2496" s="1668" t="s">
        <v>6696</v>
      </c>
      <c r="D2496" s="1641"/>
      <c r="E2496" s="1669"/>
      <c r="F2496" s="1687"/>
      <c r="G2496" s="1696"/>
      <c r="H2496" s="1688">
        <v>13</v>
      </c>
      <c r="I2496" s="1697" t="s">
        <v>2696</v>
      </c>
      <c r="J2496" s="1688"/>
      <c r="K2496" s="1697"/>
      <c r="L2496" s="646" t="s">
        <v>3316</v>
      </c>
      <c r="M2496" s="646" t="s">
        <v>3316</v>
      </c>
      <c r="N2496" s="1688"/>
      <c r="O2496" s="1697"/>
      <c r="P2496" s="1673" t="s">
        <v>7731</v>
      </c>
    </row>
    <row r="2497" spans="1:16" ht="15" x14ac:dyDescent="0.25">
      <c r="A2497" s="611">
        <v>4</v>
      </c>
      <c r="C2497" s="1668" t="s">
        <v>6697</v>
      </c>
      <c r="D2497" s="1641"/>
      <c r="E2497" s="1669"/>
      <c r="F2497" s="1687"/>
      <c r="G2497" s="1696"/>
      <c r="H2497" s="1688">
        <v>14</v>
      </c>
      <c r="I2497" s="1697" t="s">
        <v>2695</v>
      </c>
      <c r="J2497" s="1688"/>
      <c r="K2497" s="1697"/>
      <c r="L2497" s="646" t="s">
        <v>3316</v>
      </c>
      <c r="M2497" s="646" t="s">
        <v>3316</v>
      </c>
      <c r="N2497" s="1688"/>
      <c r="O2497" s="1697"/>
      <c r="P2497" s="1673" t="s">
        <v>7731</v>
      </c>
    </row>
    <row r="2498" spans="1:16" ht="15" x14ac:dyDescent="0.25">
      <c r="A2498" s="611">
        <v>4</v>
      </c>
      <c r="C2498" s="1668" t="s">
        <v>6698</v>
      </c>
      <c r="D2498" s="1641"/>
      <c r="E2498" s="1669"/>
      <c r="F2498" s="1687"/>
      <c r="G2498" s="1696"/>
      <c r="H2498" s="1688">
        <v>15</v>
      </c>
      <c r="I2498" s="1697" t="s">
        <v>2683</v>
      </c>
      <c r="J2498" s="1688"/>
      <c r="K2498" s="1697"/>
      <c r="L2498" s="646"/>
      <c r="M2498" s="646"/>
      <c r="N2498" s="1688"/>
      <c r="O2498" s="1697"/>
      <c r="P2498" s="1673"/>
    </row>
    <row r="2499" spans="1:16" ht="15" x14ac:dyDescent="0.25">
      <c r="A2499" s="611">
        <v>4</v>
      </c>
      <c r="C2499" s="1668" t="s">
        <v>6699</v>
      </c>
      <c r="D2499" s="1641"/>
      <c r="E2499" s="1669"/>
      <c r="F2499" s="1687"/>
      <c r="G2499" s="1696"/>
      <c r="H2499" s="1687"/>
      <c r="I2499" s="1696"/>
      <c r="J2499" s="1686">
        <v>1</v>
      </c>
      <c r="K2499" s="1713" t="s">
        <v>2164</v>
      </c>
      <c r="L2499" s="642" t="s">
        <v>3323</v>
      </c>
      <c r="M2499" s="642" t="s">
        <v>3323</v>
      </c>
      <c r="N2499" s="1686"/>
      <c r="O2499" s="1695"/>
      <c r="P2499" s="1670" t="s">
        <v>7731</v>
      </c>
    </row>
    <row r="2500" spans="1:16" ht="15" x14ac:dyDescent="0.25">
      <c r="A2500" s="611">
        <v>4</v>
      </c>
      <c r="C2500" s="1668" t="s">
        <v>6700</v>
      </c>
      <c r="D2500" s="1641"/>
      <c r="E2500" s="1669"/>
      <c r="F2500" s="1687"/>
      <c r="G2500" s="1696"/>
      <c r="H2500" s="1687"/>
      <c r="I2500" s="1696"/>
      <c r="J2500" s="1688">
        <v>2</v>
      </c>
      <c r="K2500" s="1714" t="s">
        <v>2165</v>
      </c>
      <c r="L2500" s="646" t="s">
        <v>3323</v>
      </c>
      <c r="M2500" s="646" t="s">
        <v>3323</v>
      </c>
      <c r="N2500" s="1688"/>
      <c r="O2500" s="1697"/>
      <c r="P2500" s="1673" t="s">
        <v>7731</v>
      </c>
    </row>
    <row r="2501" spans="1:16" ht="15" x14ac:dyDescent="0.25">
      <c r="A2501" s="611">
        <v>4</v>
      </c>
      <c r="C2501" s="1668" t="s">
        <v>6701</v>
      </c>
      <c r="D2501" s="1641"/>
      <c r="E2501" s="1669"/>
      <c r="F2501" s="1687"/>
      <c r="G2501" s="1696"/>
      <c r="H2501" s="1687"/>
      <c r="I2501" s="1696"/>
      <c r="J2501" s="1688">
        <v>3</v>
      </c>
      <c r="K2501" s="1714" t="s">
        <v>2166</v>
      </c>
      <c r="L2501" s="646" t="s">
        <v>3323</v>
      </c>
      <c r="M2501" s="646" t="s">
        <v>3323</v>
      </c>
      <c r="N2501" s="1688"/>
      <c r="O2501" s="1697"/>
      <c r="P2501" s="1673" t="s">
        <v>7731</v>
      </c>
    </row>
    <row r="2502" spans="1:16" ht="15" x14ac:dyDescent="0.25">
      <c r="A2502" s="611">
        <v>4</v>
      </c>
      <c r="C2502" s="1668" t="s">
        <v>6702</v>
      </c>
      <c r="D2502" s="1641"/>
      <c r="E2502" s="1669"/>
      <c r="F2502" s="1687"/>
      <c r="G2502" s="1696"/>
      <c r="H2502" s="1687"/>
      <c r="I2502" s="1696"/>
      <c r="J2502" s="1688">
        <v>4</v>
      </c>
      <c r="K2502" s="1714" t="s">
        <v>5509</v>
      </c>
      <c r="L2502" s="646" t="s">
        <v>3323</v>
      </c>
      <c r="M2502" s="646" t="s">
        <v>3323</v>
      </c>
      <c r="N2502" s="1688"/>
      <c r="O2502" s="1697"/>
      <c r="P2502" s="1673" t="s">
        <v>7731</v>
      </c>
    </row>
    <row r="2503" spans="1:16" ht="15" x14ac:dyDescent="0.25">
      <c r="A2503" s="611">
        <v>4</v>
      </c>
      <c r="C2503" s="1668" t="s">
        <v>6703</v>
      </c>
      <c r="D2503" s="1641"/>
      <c r="E2503" s="1669"/>
      <c r="F2503" s="1687"/>
      <c r="G2503" s="1696"/>
      <c r="H2503" s="1687"/>
      <c r="I2503" s="1696"/>
      <c r="J2503" s="1688">
        <v>5</v>
      </c>
      <c r="K2503" s="1714" t="s">
        <v>5511</v>
      </c>
      <c r="L2503" s="646" t="s">
        <v>3323</v>
      </c>
      <c r="M2503" s="646" t="s">
        <v>3323</v>
      </c>
      <c r="N2503" s="1688"/>
      <c r="O2503" s="1697"/>
      <c r="P2503" s="1673" t="s">
        <v>7731</v>
      </c>
    </row>
    <row r="2504" spans="1:16" ht="15" x14ac:dyDescent="0.25">
      <c r="A2504" s="611">
        <v>4</v>
      </c>
      <c r="C2504" s="1668" t="s">
        <v>6704</v>
      </c>
      <c r="D2504" s="1641"/>
      <c r="E2504" s="1669"/>
      <c r="F2504" s="1687"/>
      <c r="G2504" s="1696"/>
      <c r="H2504" s="1687"/>
      <c r="I2504" s="1696"/>
      <c r="J2504" s="1688">
        <v>6</v>
      </c>
      <c r="K2504" s="1714" t="s">
        <v>2167</v>
      </c>
      <c r="L2504" s="646" t="s">
        <v>3323</v>
      </c>
      <c r="M2504" s="646" t="s">
        <v>3323</v>
      </c>
      <c r="N2504" s="1688"/>
      <c r="O2504" s="1721"/>
      <c r="P2504" s="1674" t="s">
        <v>7731</v>
      </c>
    </row>
    <row r="2505" spans="1:16" ht="15" x14ac:dyDescent="0.25">
      <c r="A2505" s="611">
        <v>4</v>
      </c>
      <c r="C2505" s="1668" t="s">
        <v>6705</v>
      </c>
      <c r="D2505" s="1641"/>
      <c r="E2505" s="1669"/>
      <c r="F2505" s="1687"/>
      <c r="G2505" s="1696"/>
      <c r="H2505" s="1687"/>
      <c r="I2505" s="1696"/>
      <c r="J2505" s="1688">
        <v>7</v>
      </c>
      <c r="K2505" s="1714" t="s">
        <v>2168</v>
      </c>
      <c r="L2505" s="646"/>
      <c r="M2505" s="646"/>
      <c r="N2505" s="1688"/>
      <c r="O2505" s="1721"/>
      <c r="P2505" s="1675"/>
    </row>
    <row r="2506" spans="1:16" ht="15" x14ac:dyDescent="0.25">
      <c r="A2506" s="611">
        <v>4</v>
      </c>
      <c r="C2506" s="1668" t="s">
        <v>6706</v>
      </c>
      <c r="D2506" s="1641"/>
      <c r="E2506" s="1669"/>
      <c r="F2506" s="1687"/>
      <c r="G2506" s="1696"/>
      <c r="H2506" s="1687"/>
      <c r="I2506" s="1696"/>
      <c r="J2506" s="1687"/>
      <c r="K2506" s="1715"/>
      <c r="L2506" s="642" t="s">
        <v>3323</v>
      </c>
      <c r="M2506" s="642" t="s">
        <v>3323</v>
      </c>
      <c r="N2506" s="1686">
        <v>1</v>
      </c>
      <c r="O2506" s="1713" t="s">
        <v>2168</v>
      </c>
      <c r="P2506" s="1676" t="s">
        <v>7731</v>
      </c>
    </row>
    <row r="2507" spans="1:16" ht="15" x14ac:dyDescent="0.25">
      <c r="A2507" s="611">
        <v>4</v>
      </c>
      <c r="C2507" s="1668" t="s">
        <v>6707</v>
      </c>
      <c r="D2507" s="1641"/>
      <c r="E2507" s="1669"/>
      <c r="F2507" s="1687"/>
      <c r="G2507" s="1696"/>
      <c r="H2507" s="1687"/>
      <c r="I2507" s="1696"/>
      <c r="J2507" s="1687"/>
      <c r="K2507" s="1715"/>
      <c r="L2507" s="646" t="s">
        <v>3323</v>
      </c>
      <c r="M2507" s="646" t="s">
        <v>3323</v>
      </c>
      <c r="N2507" s="1688">
        <v>2</v>
      </c>
      <c r="O2507" s="1714" t="s">
        <v>3297</v>
      </c>
      <c r="P2507" s="1677" t="s">
        <v>7731</v>
      </c>
    </row>
    <row r="2508" spans="1:16" ht="15" x14ac:dyDescent="0.25">
      <c r="A2508" s="611">
        <v>4</v>
      </c>
      <c r="C2508" s="1668" t="s">
        <v>6708</v>
      </c>
      <c r="D2508" s="1641"/>
      <c r="E2508" s="1669"/>
      <c r="F2508" s="1687"/>
      <c r="G2508" s="1696"/>
      <c r="H2508" s="1687"/>
      <c r="I2508" s="1696"/>
      <c r="J2508" s="1688">
        <v>8</v>
      </c>
      <c r="K2508" s="1714" t="s">
        <v>2169</v>
      </c>
      <c r="L2508" s="646" t="s">
        <v>3323</v>
      </c>
      <c r="M2508" s="646" t="s">
        <v>3323</v>
      </c>
      <c r="N2508" s="1688"/>
      <c r="O2508" s="1721"/>
      <c r="P2508" s="1674" t="s">
        <v>7731</v>
      </c>
    </row>
    <row r="2509" spans="1:16" ht="15" x14ac:dyDescent="0.25">
      <c r="A2509" s="611">
        <v>2</v>
      </c>
      <c r="C2509" s="1668" t="s">
        <v>6709</v>
      </c>
      <c r="D2509" s="1641"/>
      <c r="E2509" s="1669"/>
      <c r="F2509" s="1687"/>
      <c r="G2509" s="1696"/>
      <c r="H2509" s="1687"/>
      <c r="I2509" s="1696"/>
      <c r="J2509" s="1688">
        <v>9</v>
      </c>
      <c r="K2509" s="1714" t="s">
        <v>2170</v>
      </c>
      <c r="L2509" s="646" t="s">
        <v>3323</v>
      </c>
      <c r="M2509" s="646" t="s">
        <v>3323</v>
      </c>
      <c r="N2509" s="1688"/>
      <c r="O2509" s="1721"/>
      <c r="P2509" s="1674" t="s">
        <v>7731</v>
      </c>
    </row>
    <row r="2510" spans="1:16" ht="15" x14ac:dyDescent="0.25">
      <c r="A2510" s="611">
        <v>3</v>
      </c>
      <c r="C2510" s="1668" t="s">
        <v>6710</v>
      </c>
      <c r="D2510" s="1641"/>
      <c r="E2510" s="1669"/>
      <c r="F2510" s="1687"/>
      <c r="G2510" s="1696"/>
      <c r="H2510" s="1687"/>
      <c r="I2510" s="1696"/>
      <c r="J2510" s="1688">
        <v>10</v>
      </c>
      <c r="K2510" s="1714" t="s">
        <v>2171</v>
      </c>
      <c r="L2510" s="646" t="s">
        <v>3323</v>
      </c>
      <c r="M2510" s="646" t="s">
        <v>3323</v>
      </c>
      <c r="N2510" s="1688"/>
      <c r="O2510" s="1721"/>
      <c r="P2510" s="1674" t="s">
        <v>7731</v>
      </c>
    </row>
    <row r="2511" spans="1:16" ht="15" x14ac:dyDescent="0.25">
      <c r="A2511" s="611">
        <v>3</v>
      </c>
      <c r="C2511" s="1668" t="s">
        <v>6711</v>
      </c>
      <c r="D2511" s="1641"/>
      <c r="E2511" s="1669"/>
      <c r="F2511" s="1687"/>
      <c r="G2511" s="1696"/>
      <c r="H2511" s="1687"/>
      <c r="I2511" s="1696"/>
      <c r="J2511" s="1688">
        <v>11</v>
      </c>
      <c r="K2511" s="1714" t="s">
        <v>2172</v>
      </c>
      <c r="L2511" s="646" t="s">
        <v>3323</v>
      </c>
      <c r="M2511" s="646" t="s">
        <v>3323</v>
      </c>
      <c r="N2511" s="1688"/>
      <c r="O2511" s="1721"/>
      <c r="P2511" s="1674" t="s">
        <v>7731</v>
      </c>
    </row>
    <row r="2512" spans="1:16" ht="15" x14ac:dyDescent="0.25">
      <c r="A2512" s="611">
        <v>3</v>
      </c>
      <c r="C2512" s="1668" t="s">
        <v>6712</v>
      </c>
      <c r="D2512" s="1641"/>
      <c r="E2512" s="1669"/>
      <c r="F2512" s="1687"/>
      <c r="G2512" s="1696"/>
      <c r="H2512" s="1687"/>
      <c r="I2512" s="1696"/>
      <c r="J2512" s="1688">
        <v>12</v>
      </c>
      <c r="K2512" s="1714" t="s">
        <v>2173</v>
      </c>
      <c r="L2512" s="646" t="s">
        <v>3323</v>
      </c>
      <c r="M2512" s="646" t="s">
        <v>3323</v>
      </c>
      <c r="N2512" s="1688"/>
      <c r="O2512" s="1721"/>
      <c r="P2512" s="1674" t="s">
        <v>7731</v>
      </c>
    </row>
    <row r="2513" spans="1:16" ht="15" x14ac:dyDescent="0.25">
      <c r="A2513" s="611">
        <v>3</v>
      </c>
      <c r="C2513" s="1668" t="s">
        <v>6713</v>
      </c>
      <c r="D2513" s="1641"/>
      <c r="E2513" s="1669"/>
      <c r="F2513" s="1687"/>
      <c r="G2513" s="1696"/>
      <c r="H2513" s="1687"/>
      <c r="I2513" s="1696"/>
      <c r="J2513" s="1688">
        <v>13</v>
      </c>
      <c r="K2513" s="1714" t="s">
        <v>2174</v>
      </c>
      <c r="L2513" s="646" t="s">
        <v>3323</v>
      </c>
      <c r="M2513" s="646" t="s">
        <v>3323</v>
      </c>
      <c r="N2513" s="1688"/>
      <c r="O2513" s="1721"/>
      <c r="P2513" s="1674" t="s">
        <v>7731</v>
      </c>
    </row>
    <row r="2514" spans="1:16" ht="15" x14ac:dyDescent="0.25">
      <c r="A2514" s="611">
        <v>3</v>
      </c>
      <c r="C2514" s="1668" t="s">
        <v>6714</v>
      </c>
      <c r="D2514" s="1641"/>
      <c r="E2514" s="1669"/>
      <c r="F2514" s="1687"/>
      <c r="G2514" s="1696"/>
      <c r="H2514" s="1687"/>
      <c r="I2514" s="1696"/>
      <c r="J2514" s="1688">
        <v>14</v>
      </c>
      <c r="K2514" s="1714" t="s">
        <v>6715</v>
      </c>
      <c r="L2514" s="646"/>
      <c r="M2514" s="646"/>
      <c r="N2514" s="1688"/>
      <c r="O2514" s="1721"/>
      <c r="P2514" s="1674"/>
    </row>
    <row r="2515" spans="1:16" ht="15" x14ac:dyDescent="0.25">
      <c r="A2515" s="611">
        <v>3</v>
      </c>
      <c r="C2515" s="1668" t="s">
        <v>6716</v>
      </c>
      <c r="D2515" s="1641"/>
      <c r="E2515" s="1669"/>
      <c r="F2515" s="1687"/>
      <c r="G2515" s="1696"/>
      <c r="H2515" s="1687"/>
      <c r="I2515" s="1696"/>
      <c r="J2515" s="1687"/>
      <c r="K2515" s="1715"/>
      <c r="L2515" s="642" t="s">
        <v>3323</v>
      </c>
      <c r="M2515" s="642" t="s">
        <v>3323</v>
      </c>
      <c r="N2515" s="1686">
        <v>1</v>
      </c>
      <c r="O2515" s="1713" t="s">
        <v>6717</v>
      </c>
      <c r="P2515" s="1676" t="s">
        <v>7731</v>
      </c>
    </row>
    <row r="2516" spans="1:16" ht="15" x14ac:dyDescent="0.25">
      <c r="A2516" s="611">
        <v>3</v>
      </c>
      <c r="C2516" s="1668" t="s">
        <v>6718</v>
      </c>
      <c r="D2516" s="1641"/>
      <c r="E2516" s="1669"/>
      <c r="F2516" s="1687"/>
      <c r="G2516" s="1696"/>
      <c r="H2516" s="1687"/>
      <c r="I2516" s="1696"/>
      <c r="J2516" s="1687"/>
      <c r="K2516" s="1715"/>
      <c r="L2516" s="646" t="s">
        <v>3323</v>
      </c>
      <c r="M2516" s="646" t="s">
        <v>3323</v>
      </c>
      <c r="N2516" s="1688">
        <v>2</v>
      </c>
      <c r="O2516" s="1714" t="s">
        <v>6719</v>
      </c>
      <c r="P2516" s="1674" t="s">
        <v>7731</v>
      </c>
    </row>
    <row r="2517" spans="1:16" ht="15" x14ac:dyDescent="0.25">
      <c r="A2517" s="611">
        <v>3</v>
      </c>
      <c r="C2517" s="1668" t="s">
        <v>6720</v>
      </c>
      <c r="D2517" s="1641"/>
      <c r="E2517" s="1669"/>
      <c r="F2517" s="1687"/>
      <c r="G2517" s="1696"/>
      <c r="H2517" s="1687"/>
      <c r="I2517" s="1696"/>
      <c r="J2517" s="1687"/>
      <c r="K2517" s="1715"/>
      <c r="L2517" s="646" t="s">
        <v>3323</v>
      </c>
      <c r="M2517" s="646" t="s">
        <v>3323</v>
      </c>
      <c r="N2517" s="1688">
        <v>3</v>
      </c>
      <c r="O2517" s="1714" t="s">
        <v>6721</v>
      </c>
      <c r="P2517" s="1674" t="s">
        <v>7731</v>
      </c>
    </row>
    <row r="2518" spans="1:16" ht="15" x14ac:dyDescent="0.25">
      <c r="A2518" s="611">
        <v>3</v>
      </c>
      <c r="C2518" s="1668" t="s">
        <v>6722</v>
      </c>
      <c r="D2518" s="1641"/>
      <c r="E2518" s="1669"/>
      <c r="F2518" s="1687"/>
      <c r="G2518" s="1696"/>
      <c r="H2518" s="1687"/>
      <c r="I2518" s="1696"/>
      <c r="J2518" s="1687"/>
      <c r="K2518" s="1715"/>
      <c r="L2518" s="646" t="s">
        <v>3323</v>
      </c>
      <c r="M2518" s="646" t="s">
        <v>3323</v>
      </c>
      <c r="N2518" s="1688">
        <v>4</v>
      </c>
      <c r="O2518" s="1714" t="s">
        <v>6723</v>
      </c>
      <c r="P2518" s="1674" t="s">
        <v>7731</v>
      </c>
    </row>
    <row r="2519" spans="1:16" ht="15" x14ac:dyDescent="0.25">
      <c r="A2519" s="611">
        <v>3</v>
      </c>
      <c r="C2519" s="1668" t="s">
        <v>6724</v>
      </c>
      <c r="D2519" s="1641"/>
      <c r="E2519" s="1669"/>
      <c r="F2519" s="1687"/>
      <c r="G2519" s="1696"/>
      <c r="H2519" s="1687"/>
      <c r="I2519" s="1696"/>
      <c r="J2519" s="1687"/>
      <c r="K2519" s="1715"/>
      <c r="L2519" s="646" t="s">
        <v>3323</v>
      </c>
      <c r="M2519" s="646" t="s">
        <v>3323</v>
      </c>
      <c r="N2519" s="1688">
        <v>5</v>
      </c>
      <c r="O2519" s="1714" t="s">
        <v>6725</v>
      </c>
      <c r="P2519" s="1674" t="s">
        <v>7731</v>
      </c>
    </row>
    <row r="2520" spans="1:16" ht="15" x14ac:dyDescent="0.25">
      <c r="A2520" s="611">
        <v>3</v>
      </c>
      <c r="C2520" s="1668" t="s">
        <v>6726</v>
      </c>
      <c r="D2520" s="1641"/>
      <c r="E2520" s="1669"/>
      <c r="F2520" s="1687"/>
      <c r="G2520" s="1696"/>
      <c r="H2520" s="1687"/>
      <c r="I2520" s="1696"/>
      <c r="J2520" s="1688">
        <v>15</v>
      </c>
      <c r="K2520" s="1714" t="s">
        <v>2176</v>
      </c>
      <c r="L2520" s="646" t="s">
        <v>3323</v>
      </c>
      <c r="M2520" s="646" t="s">
        <v>3323</v>
      </c>
      <c r="N2520" s="1688"/>
      <c r="O2520" s="1721"/>
      <c r="P2520" s="1674" t="s">
        <v>7731</v>
      </c>
    </row>
    <row r="2521" spans="1:16" ht="15" x14ac:dyDescent="0.25">
      <c r="A2521" s="611">
        <v>3</v>
      </c>
      <c r="C2521" s="1668" t="s">
        <v>6727</v>
      </c>
      <c r="D2521" s="1641"/>
      <c r="E2521" s="1669"/>
      <c r="F2521" s="1687"/>
      <c r="G2521" s="1696"/>
      <c r="H2521" s="1687"/>
      <c r="I2521" s="1696"/>
      <c r="J2521" s="1688">
        <v>16</v>
      </c>
      <c r="K2521" s="1714" t="s">
        <v>2177</v>
      </c>
      <c r="L2521" s="646" t="s">
        <v>3323</v>
      </c>
      <c r="M2521" s="646" t="s">
        <v>3323</v>
      </c>
      <c r="N2521" s="1688"/>
      <c r="O2521" s="1721"/>
      <c r="P2521" s="1674" t="s">
        <v>7731</v>
      </c>
    </row>
    <row r="2522" spans="1:16" ht="15" x14ac:dyDescent="0.25">
      <c r="A2522" s="611">
        <v>3</v>
      </c>
      <c r="C2522" s="1668" t="s">
        <v>6728</v>
      </c>
      <c r="D2522" s="1641"/>
      <c r="E2522" s="1669"/>
      <c r="F2522" s="1687"/>
      <c r="G2522" s="1696"/>
      <c r="H2522" s="1687"/>
      <c r="I2522" s="1696"/>
      <c r="J2522" s="1688">
        <v>17</v>
      </c>
      <c r="K2522" s="1714" t="s">
        <v>2178</v>
      </c>
      <c r="L2522" s="646" t="s">
        <v>3323</v>
      </c>
      <c r="M2522" s="646" t="s">
        <v>3323</v>
      </c>
      <c r="N2522" s="1688"/>
      <c r="O2522" s="1721"/>
      <c r="P2522" s="1674" t="s">
        <v>7731</v>
      </c>
    </row>
    <row r="2523" spans="1:16" ht="15" x14ac:dyDescent="0.25">
      <c r="A2523" s="611">
        <v>3</v>
      </c>
      <c r="C2523" s="1668" t="s">
        <v>6729</v>
      </c>
      <c r="D2523" s="1641"/>
      <c r="E2523" s="1669"/>
      <c r="F2523" s="1687"/>
      <c r="G2523" s="1696"/>
      <c r="H2523" s="1687"/>
      <c r="I2523" s="1696"/>
      <c r="J2523" s="1688">
        <v>18</v>
      </c>
      <c r="K2523" s="1714" t="s">
        <v>2179</v>
      </c>
      <c r="L2523" s="646" t="s">
        <v>3323</v>
      </c>
      <c r="M2523" s="646" t="s">
        <v>3323</v>
      </c>
      <c r="N2523" s="1688"/>
      <c r="O2523" s="1721"/>
      <c r="P2523" s="1674" t="s">
        <v>7731</v>
      </c>
    </row>
    <row r="2524" spans="1:16" ht="15" x14ac:dyDescent="0.25">
      <c r="A2524" s="611">
        <v>3</v>
      </c>
      <c r="C2524" s="1668" t="s">
        <v>6730</v>
      </c>
      <c r="D2524" s="1641"/>
      <c r="E2524" s="1669"/>
      <c r="F2524" s="1687"/>
      <c r="G2524" s="1696"/>
      <c r="H2524" s="1687"/>
      <c r="I2524" s="1696"/>
      <c r="J2524" s="1688">
        <v>19</v>
      </c>
      <c r="K2524" s="1714" t="s">
        <v>2180</v>
      </c>
      <c r="L2524" s="646" t="s">
        <v>3323</v>
      </c>
      <c r="M2524" s="646" t="s">
        <v>3323</v>
      </c>
      <c r="N2524" s="1688"/>
      <c r="O2524" s="1721"/>
      <c r="P2524" s="1674" t="s">
        <v>7731</v>
      </c>
    </row>
    <row r="2525" spans="1:16" ht="15" x14ac:dyDescent="0.25">
      <c r="A2525" s="611">
        <v>4</v>
      </c>
      <c r="C2525" s="1668" t="s">
        <v>6731</v>
      </c>
      <c r="D2525" s="1641"/>
      <c r="E2525" s="1669"/>
      <c r="F2525" s="1687"/>
      <c r="G2525" s="1696"/>
      <c r="H2525" s="1687"/>
      <c r="I2525" s="1696"/>
      <c r="J2525" s="1688">
        <v>20</v>
      </c>
      <c r="K2525" s="1714" t="s">
        <v>2181</v>
      </c>
      <c r="L2525" s="646" t="s">
        <v>3323</v>
      </c>
      <c r="M2525" s="646" t="s">
        <v>3323</v>
      </c>
      <c r="N2525" s="1688"/>
      <c r="O2525" s="1721"/>
      <c r="P2525" s="1674" t="s">
        <v>7731</v>
      </c>
    </row>
    <row r="2526" spans="1:16" ht="15" x14ac:dyDescent="0.25">
      <c r="A2526" s="611">
        <v>4</v>
      </c>
      <c r="C2526" s="1668" t="s">
        <v>6732</v>
      </c>
      <c r="D2526" s="1641"/>
      <c r="E2526" s="1669"/>
      <c r="F2526" s="1687"/>
      <c r="G2526" s="1696"/>
      <c r="H2526" s="1687"/>
      <c r="I2526" s="1696"/>
      <c r="J2526" s="1688">
        <v>21</v>
      </c>
      <c r="K2526" s="1714" t="s">
        <v>2182</v>
      </c>
      <c r="L2526" s="646" t="s">
        <v>3323</v>
      </c>
      <c r="M2526" s="646" t="s">
        <v>3323</v>
      </c>
      <c r="N2526" s="1688"/>
      <c r="O2526" s="1721"/>
      <c r="P2526" s="1674" t="s">
        <v>7731</v>
      </c>
    </row>
    <row r="2527" spans="1:16" ht="15" x14ac:dyDescent="0.25">
      <c r="A2527" s="611">
        <v>4</v>
      </c>
      <c r="C2527" s="1668" t="s">
        <v>6733</v>
      </c>
      <c r="D2527" s="1641"/>
      <c r="E2527" s="1669"/>
      <c r="F2527" s="1687"/>
      <c r="G2527" s="1696"/>
      <c r="H2527" s="1687"/>
      <c r="I2527" s="1696"/>
      <c r="J2527" s="1688">
        <v>22</v>
      </c>
      <c r="K2527" s="1714" t="s">
        <v>2183</v>
      </c>
      <c r="L2527" s="646" t="s">
        <v>3323</v>
      </c>
      <c r="M2527" s="646" t="s">
        <v>3323</v>
      </c>
      <c r="N2527" s="1688"/>
      <c r="O2527" s="1721"/>
      <c r="P2527" s="1674" t="s">
        <v>7731</v>
      </c>
    </row>
    <row r="2528" spans="1:16" ht="15" x14ac:dyDescent="0.25">
      <c r="A2528" s="611">
        <v>4</v>
      </c>
      <c r="C2528" s="1668" t="s">
        <v>6734</v>
      </c>
      <c r="D2528" s="1641"/>
      <c r="E2528" s="1669"/>
      <c r="F2528" s="1687"/>
      <c r="G2528" s="1696"/>
      <c r="H2528" s="1687"/>
      <c r="I2528" s="1696"/>
      <c r="J2528" s="1688">
        <v>23</v>
      </c>
      <c r="K2528" s="1714" t="s">
        <v>2184</v>
      </c>
      <c r="L2528" s="646" t="s">
        <v>3323</v>
      </c>
      <c r="M2528" s="646" t="s">
        <v>3323</v>
      </c>
      <c r="N2528" s="1688"/>
      <c r="O2528" s="1721"/>
      <c r="P2528" s="1674" t="s">
        <v>7731</v>
      </c>
    </row>
    <row r="2529" spans="1:16" ht="15" x14ac:dyDescent="0.25">
      <c r="A2529" s="611">
        <v>4</v>
      </c>
      <c r="C2529" s="1668" t="s">
        <v>6735</v>
      </c>
      <c r="D2529" s="1641"/>
      <c r="E2529" s="1669"/>
      <c r="F2529" s="1687"/>
      <c r="G2529" s="1696"/>
      <c r="H2529" s="1687"/>
      <c r="I2529" s="1696"/>
      <c r="J2529" s="1688">
        <v>24</v>
      </c>
      <c r="K2529" s="1714" t="s">
        <v>2185</v>
      </c>
      <c r="L2529" s="646" t="s">
        <v>3323</v>
      </c>
      <c r="M2529" s="646" t="s">
        <v>3323</v>
      </c>
      <c r="N2529" s="1688"/>
      <c r="O2529" s="1721"/>
      <c r="P2529" s="1674" t="s">
        <v>7731</v>
      </c>
    </row>
    <row r="2530" spans="1:16" ht="15" x14ac:dyDescent="0.25">
      <c r="A2530" s="611">
        <v>4</v>
      </c>
      <c r="C2530" s="1668" t="s">
        <v>6736</v>
      </c>
      <c r="D2530" s="1641"/>
      <c r="E2530" s="1669"/>
      <c r="F2530" s="1687"/>
      <c r="G2530" s="1696"/>
      <c r="H2530" s="1687"/>
      <c r="I2530" s="1696"/>
      <c r="J2530" s="1688">
        <v>25</v>
      </c>
      <c r="K2530" s="1714" t="s">
        <v>3265</v>
      </c>
      <c r="L2530" s="646" t="s">
        <v>3323</v>
      </c>
      <c r="M2530" s="646" t="s">
        <v>3323</v>
      </c>
      <c r="N2530" s="1688"/>
      <c r="O2530" s="1721"/>
      <c r="P2530" s="1674" t="s">
        <v>7731</v>
      </c>
    </row>
    <row r="2531" spans="1:16" ht="15" x14ac:dyDescent="0.25">
      <c r="A2531" s="611">
        <v>4</v>
      </c>
      <c r="C2531" s="1668" t="s">
        <v>6737</v>
      </c>
      <c r="D2531" s="1641"/>
      <c r="E2531" s="1669"/>
      <c r="F2531" s="1687"/>
      <c r="G2531" s="1696"/>
      <c r="H2531" s="1687"/>
      <c r="I2531" s="1696"/>
      <c r="J2531" s="1688">
        <v>26</v>
      </c>
      <c r="K2531" s="1714" t="s">
        <v>3279</v>
      </c>
      <c r="L2531" s="646" t="s">
        <v>3323</v>
      </c>
      <c r="M2531" s="646" t="s">
        <v>3323</v>
      </c>
      <c r="N2531" s="1688"/>
      <c r="O2531" s="1721"/>
      <c r="P2531" s="1674" t="s">
        <v>7731</v>
      </c>
    </row>
    <row r="2532" spans="1:16" ht="15" x14ac:dyDescent="0.25">
      <c r="A2532" s="611">
        <v>5</v>
      </c>
      <c r="C2532" s="1668" t="s">
        <v>6738</v>
      </c>
      <c r="D2532" s="1641"/>
      <c r="E2532" s="1669"/>
      <c r="F2532" s="1687"/>
      <c r="G2532" s="1696"/>
      <c r="H2532" s="1687"/>
      <c r="I2532" s="1696"/>
      <c r="J2532" s="1688">
        <v>27</v>
      </c>
      <c r="K2532" s="1714" t="s">
        <v>3285</v>
      </c>
      <c r="L2532" s="646" t="s">
        <v>3323</v>
      </c>
      <c r="M2532" s="646" t="s">
        <v>3323</v>
      </c>
      <c r="N2532" s="1688"/>
      <c r="O2532" s="1721"/>
      <c r="P2532" s="1674" t="s">
        <v>7731</v>
      </c>
    </row>
    <row r="2533" spans="1:16" ht="15" x14ac:dyDescent="0.25">
      <c r="A2533" s="611">
        <v>5</v>
      </c>
      <c r="C2533" s="1668" t="s">
        <v>6739</v>
      </c>
      <c r="D2533" s="1641"/>
      <c r="E2533" s="1669"/>
      <c r="F2533" s="1687"/>
      <c r="G2533" s="1696"/>
      <c r="H2533" s="1687"/>
      <c r="I2533" s="1696"/>
      <c r="J2533" s="1688">
        <v>28</v>
      </c>
      <c r="K2533" s="1714" t="s">
        <v>3287</v>
      </c>
      <c r="L2533" s="646" t="s">
        <v>3323</v>
      </c>
      <c r="M2533" s="646" t="s">
        <v>3323</v>
      </c>
      <c r="N2533" s="1688"/>
      <c r="O2533" s="1721"/>
      <c r="P2533" s="1674" t="s">
        <v>7731</v>
      </c>
    </row>
    <row r="2534" spans="1:16" ht="15" x14ac:dyDescent="0.25">
      <c r="A2534" s="611">
        <v>4</v>
      </c>
      <c r="C2534" s="1668" t="s">
        <v>6740</v>
      </c>
      <c r="D2534" s="1641"/>
      <c r="E2534" s="1669"/>
      <c r="F2534" s="1687"/>
      <c r="G2534" s="1696"/>
      <c r="H2534" s="1687"/>
      <c r="I2534" s="1696"/>
      <c r="J2534" s="1688">
        <v>29</v>
      </c>
      <c r="K2534" s="1714" t="s">
        <v>3289</v>
      </c>
      <c r="L2534" s="646" t="s">
        <v>3323</v>
      </c>
      <c r="M2534" s="646" t="s">
        <v>3323</v>
      </c>
      <c r="N2534" s="1688"/>
      <c r="O2534" s="1721"/>
      <c r="P2534" s="1674" t="s">
        <v>7731</v>
      </c>
    </row>
    <row r="2535" spans="1:16" ht="15" x14ac:dyDescent="0.25">
      <c r="A2535" s="611">
        <v>4</v>
      </c>
      <c r="C2535" s="1668" t="s">
        <v>6741</v>
      </c>
      <c r="D2535" s="1641"/>
      <c r="E2535" s="1669"/>
      <c r="F2535" s="1687"/>
      <c r="G2535" s="1696"/>
      <c r="H2535" s="1687"/>
      <c r="I2535" s="1696"/>
      <c r="J2535" s="1688">
        <v>30</v>
      </c>
      <c r="K2535" s="1714" t="s">
        <v>3291</v>
      </c>
      <c r="L2535" s="646" t="s">
        <v>3323</v>
      </c>
      <c r="M2535" s="646" t="s">
        <v>3323</v>
      </c>
      <c r="N2535" s="1688"/>
      <c r="O2535" s="1721"/>
      <c r="P2535" s="1674" t="s">
        <v>7731</v>
      </c>
    </row>
    <row r="2536" spans="1:16" ht="15" x14ac:dyDescent="0.25">
      <c r="A2536" s="611">
        <v>4</v>
      </c>
      <c r="C2536" s="1668" t="s">
        <v>6742</v>
      </c>
      <c r="D2536" s="1641"/>
      <c r="E2536" s="1669"/>
      <c r="F2536" s="1687"/>
      <c r="G2536" s="1696"/>
      <c r="H2536" s="1687"/>
      <c r="I2536" s="1696"/>
      <c r="J2536" s="1688">
        <v>31</v>
      </c>
      <c r="K2536" s="1714" t="s">
        <v>3293</v>
      </c>
      <c r="L2536" s="646" t="s">
        <v>3323</v>
      </c>
      <c r="M2536" s="646" t="s">
        <v>3323</v>
      </c>
      <c r="N2536" s="1688"/>
      <c r="O2536" s="1721"/>
      <c r="P2536" s="1674" t="s">
        <v>7731</v>
      </c>
    </row>
    <row r="2537" spans="1:16" ht="15" x14ac:dyDescent="0.25">
      <c r="A2537" s="611">
        <v>4</v>
      </c>
      <c r="C2537" s="1668" t="s">
        <v>6743</v>
      </c>
      <c r="D2537" s="1641"/>
      <c r="E2537" s="1669"/>
      <c r="F2537" s="1687"/>
      <c r="G2537" s="1696"/>
      <c r="H2537" s="1687"/>
      <c r="I2537" s="1696"/>
      <c r="J2537" s="1688">
        <v>32</v>
      </c>
      <c r="K2537" s="1714" t="s">
        <v>3295</v>
      </c>
      <c r="L2537" s="646" t="s">
        <v>3323</v>
      </c>
      <c r="M2537" s="646" t="s">
        <v>3323</v>
      </c>
      <c r="N2537" s="1688"/>
      <c r="O2537" s="1721"/>
      <c r="P2537" s="1674" t="s">
        <v>7731</v>
      </c>
    </row>
    <row r="2538" spans="1:16" ht="15" x14ac:dyDescent="0.25">
      <c r="A2538" s="611">
        <v>4</v>
      </c>
      <c r="C2538" s="1668" t="s">
        <v>6744</v>
      </c>
      <c r="D2538" s="1641"/>
      <c r="E2538" s="1669"/>
      <c r="F2538" s="1687"/>
      <c r="G2538" s="1696"/>
      <c r="H2538" s="1687"/>
      <c r="I2538" s="1696"/>
      <c r="J2538" s="1688">
        <v>33</v>
      </c>
      <c r="K2538" s="1708" t="s">
        <v>8069</v>
      </c>
      <c r="L2538" s="646" t="s">
        <v>3323</v>
      </c>
      <c r="M2538" s="646" t="s">
        <v>3323</v>
      </c>
      <c r="N2538" s="1688"/>
      <c r="O2538" s="1721"/>
      <c r="P2538" s="1674" t="s">
        <v>7731</v>
      </c>
    </row>
    <row r="2539" spans="1:16" ht="15" x14ac:dyDescent="0.25">
      <c r="A2539" s="611">
        <v>4</v>
      </c>
      <c r="C2539" s="1668" t="s">
        <v>8070</v>
      </c>
      <c r="D2539" s="1641"/>
      <c r="E2539" s="1669"/>
      <c r="F2539" s="1687"/>
      <c r="G2539" s="1696"/>
      <c r="H2539" s="1687"/>
      <c r="I2539" s="1696"/>
      <c r="J2539" s="1688">
        <v>34</v>
      </c>
      <c r="K2539" s="1714" t="s">
        <v>3299</v>
      </c>
      <c r="L2539" s="646" t="s">
        <v>3323</v>
      </c>
      <c r="M2539" s="646" t="s">
        <v>3323</v>
      </c>
      <c r="N2539" s="1688"/>
      <c r="O2539" s="1721"/>
      <c r="P2539" s="1674" t="s">
        <v>7731</v>
      </c>
    </row>
    <row r="2540" spans="1:16" ht="15" x14ac:dyDescent="0.25">
      <c r="A2540" s="611">
        <v>4</v>
      </c>
      <c r="C2540" s="1668" t="s">
        <v>6745</v>
      </c>
      <c r="D2540" s="1641"/>
      <c r="E2540" s="1669"/>
      <c r="F2540" s="1687"/>
      <c r="G2540" s="1696"/>
      <c r="H2540" s="1688">
        <v>16</v>
      </c>
      <c r="I2540" s="1697" t="s">
        <v>2681</v>
      </c>
      <c r="J2540" s="1688"/>
      <c r="K2540" s="1697"/>
      <c r="L2540" s="646"/>
      <c r="M2540" s="646"/>
      <c r="N2540" s="1688"/>
      <c r="O2540" s="1697"/>
      <c r="P2540" s="1673"/>
    </row>
    <row r="2541" spans="1:16" ht="15" x14ac:dyDescent="0.25">
      <c r="A2541" s="611">
        <v>5</v>
      </c>
      <c r="C2541" s="1668" t="s">
        <v>6746</v>
      </c>
      <c r="D2541" s="1641"/>
      <c r="E2541" s="1669"/>
      <c r="F2541" s="1687"/>
      <c r="G2541" s="1696"/>
      <c r="H2541" s="1687"/>
      <c r="I2541" s="1696"/>
      <c r="J2541" s="1686">
        <v>1</v>
      </c>
      <c r="K2541" s="1713" t="s">
        <v>2186</v>
      </c>
      <c r="L2541" s="642" t="s">
        <v>3323</v>
      </c>
      <c r="M2541" s="642" t="s">
        <v>3323</v>
      </c>
      <c r="N2541" s="1686"/>
      <c r="O2541" s="1695"/>
      <c r="P2541" s="1670" t="s">
        <v>7731</v>
      </c>
    </row>
    <row r="2542" spans="1:16" ht="15" x14ac:dyDescent="0.25">
      <c r="A2542" s="611">
        <v>5</v>
      </c>
      <c r="C2542" s="1668" t="s">
        <v>6747</v>
      </c>
      <c r="D2542" s="1641"/>
      <c r="E2542" s="1669"/>
      <c r="F2542" s="1687"/>
      <c r="G2542" s="1696"/>
      <c r="H2542" s="1687"/>
      <c r="I2542" s="1696"/>
      <c r="J2542" s="1688">
        <v>2</v>
      </c>
      <c r="K2542" s="1714" t="s">
        <v>2187</v>
      </c>
      <c r="L2542" s="646" t="s">
        <v>3323</v>
      </c>
      <c r="M2542" s="646" t="s">
        <v>3323</v>
      </c>
      <c r="N2542" s="1688"/>
      <c r="O2542" s="1697"/>
      <c r="P2542" s="1673" t="s">
        <v>7731</v>
      </c>
    </row>
    <row r="2543" spans="1:16" ht="15" x14ac:dyDescent="0.25">
      <c r="A2543" s="611">
        <v>5</v>
      </c>
      <c r="C2543" s="1668" t="s">
        <v>6748</v>
      </c>
      <c r="D2543" s="1641"/>
      <c r="E2543" s="1669"/>
      <c r="F2543" s="1687"/>
      <c r="G2543" s="1696"/>
      <c r="H2543" s="1687"/>
      <c r="I2543" s="1696"/>
      <c r="J2543" s="1688">
        <v>3</v>
      </c>
      <c r="K2543" s="1714" t="s">
        <v>2188</v>
      </c>
      <c r="L2543" s="646" t="s">
        <v>3323</v>
      </c>
      <c r="M2543" s="646" t="s">
        <v>3323</v>
      </c>
      <c r="N2543" s="1688"/>
      <c r="O2543" s="1697"/>
      <c r="P2543" s="1673" t="s">
        <v>7731</v>
      </c>
    </row>
    <row r="2544" spans="1:16" ht="15" x14ac:dyDescent="0.25">
      <c r="A2544" s="611">
        <v>5</v>
      </c>
      <c r="C2544" s="1668" t="s">
        <v>6749</v>
      </c>
      <c r="D2544" s="1641"/>
      <c r="E2544" s="1669"/>
      <c r="F2544" s="1687"/>
      <c r="G2544" s="1696"/>
      <c r="H2544" s="1687"/>
      <c r="I2544" s="1696"/>
      <c r="J2544" s="1688">
        <v>4</v>
      </c>
      <c r="K2544" s="1714" t="s">
        <v>2189</v>
      </c>
      <c r="L2544" s="646" t="s">
        <v>3323</v>
      </c>
      <c r="M2544" s="646" t="s">
        <v>3323</v>
      </c>
      <c r="N2544" s="1688"/>
      <c r="O2544" s="1697"/>
      <c r="P2544" s="1673" t="s">
        <v>7731</v>
      </c>
    </row>
    <row r="2545" spans="1:16" ht="15" x14ac:dyDescent="0.25">
      <c r="A2545" s="611">
        <v>5</v>
      </c>
      <c r="C2545" s="1668" t="s">
        <v>6750</v>
      </c>
      <c r="D2545" s="1641"/>
      <c r="E2545" s="1669"/>
      <c r="F2545" s="1687"/>
      <c r="G2545" s="1696"/>
      <c r="H2545" s="1687"/>
      <c r="I2545" s="1696"/>
      <c r="J2545" s="1688">
        <v>5</v>
      </c>
      <c r="K2545" s="1714" t="s">
        <v>2190</v>
      </c>
      <c r="L2545" s="646" t="s">
        <v>3323</v>
      </c>
      <c r="M2545" s="646" t="s">
        <v>3323</v>
      </c>
      <c r="N2545" s="1688"/>
      <c r="O2545" s="1697"/>
      <c r="P2545" s="1673" t="s">
        <v>7731</v>
      </c>
    </row>
    <row r="2546" spans="1:16" ht="15" x14ac:dyDescent="0.25">
      <c r="A2546" s="611">
        <v>4</v>
      </c>
      <c r="C2546" s="1668" t="s">
        <v>6751</v>
      </c>
      <c r="D2546" s="1641"/>
      <c r="E2546" s="1669"/>
      <c r="F2546" s="1687"/>
      <c r="G2546" s="1696"/>
      <c r="H2546" s="1687"/>
      <c r="I2546" s="1696"/>
      <c r="J2546" s="1688">
        <v>6</v>
      </c>
      <c r="K2546" s="1714" t="s">
        <v>2191</v>
      </c>
      <c r="L2546" s="646" t="s">
        <v>3323</v>
      </c>
      <c r="M2546" s="646" t="s">
        <v>3323</v>
      </c>
      <c r="N2546" s="1688"/>
      <c r="O2546" s="1697"/>
      <c r="P2546" s="1673" t="s">
        <v>7731</v>
      </c>
    </row>
    <row r="2547" spans="1:16" ht="15" x14ac:dyDescent="0.25">
      <c r="A2547" s="611">
        <v>4</v>
      </c>
      <c r="C2547" s="1668" t="s">
        <v>6752</v>
      </c>
      <c r="D2547" s="1641"/>
      <c r="E2547" s="1669"/>
      <c r="F2547" s="1687"/>
      <c r="G2547" s="1696"/>
      <c r="H2547" s="1687"/>
      <c r="I2547" s="1696"/>
      <c r="J2547" s="1688">
        <v>7</v>
      </c>
      <c r="K2547" s="1714" t="s">
        <v>2192</v>
      </c>
      <c r="L2547" s="646" t="s">
        <v>3323</v>
      </c>
      <c r="M2547" s="646" t="s">
        <v>3323</v>
      </c>
      <c r="N2547" s="1688"/>
      <c r="O2547" s="1697"/>
      <c r="P2547" s="1673" t="s">
        <v>7731</v>
      </c>
    </row>
    <row r="2548" spans="1:16" ht="15" x14ac:dyDescent="0.25">
      <c r="A2548" s="611">
        <v>4</v>
      </c>
      <c r="C2548" s="1668" t="s">
        <v>6753</v>
      </c>
      <c r="D2548" s="1641"/>
      <c r="E2548" s="1669"/>
      <c r="F2548" s="1687"/>
      <c r="G2548" s="1696"/>
      <c r="H2548" s="1687"/>
      <c r="I2548" s="1696"/>
      <c r="J2548" s="1688">
        <v>8</v>
      </c>
      <c r="K2548" s="1714" t="s">
        <v>2193</v>
      </c>
      <c r="L2548" s="646" t="s">
        <v>3323</v>
      </c>
      <c r="M2548" s="646" t="s">
        <v>3323</v>
      </c>
      <c r="N2548" s="1688"/>
      <c r="O2548" s="1697"/>
      <c r="P2548" s="1673" t="s">
        <v>7731</v>
      </c>
    </row>
    <row r="2549" spans="1:16" ht="15" x14ac:dyDescent="0.25">
      <c r="A2549" s="611">
        <v>4</v>
      </c>
      <c r="C2549" s="1668" t="s">
        <v>6754</v>
      </c>
      <c r="D2549" s="1641"/>
      <c r="E2549" s="1669"/>
      <c r="F2549" s="1687"/>
      <c r="G2549" s="1696"/>
      <c r="H2549" s="1687"/>
      <c r="I2549" s="1696"/>
      <c r="J2549" s="1688">
        <v>9</v>
      </c>
      <c r="K2549" s="1714" t="s">
        <v>2194</v>
      </c>
      <c r="L2549" s="646" t="s">
        <v>3323</v>
      </c>
      <c r="M2549" s="646" t="s">
        <v>3323</v>
      </c>
      <c r="N2549" s="1688"/>
      <c r="O2549" s="1697"/>
      <c r="P2549" s="1673" t="s">
        <v>7731</v>
      </c>
    </row>
    <row r="2550" spans="1:16" ht="15" x14ac:dyDescent="0.25">
      <c r="A2550" s="611">
        <v>4</v>
      </c>
      <c r="C2550" s="1668" t="s">
        <v>6755</v>
      </c>
      <c r="D2550" s="1641"/>
      <c r="E2550" s="1669"/>
      <c r="F2550" s="1687"/>
      <c r="G2550" s="1696"/>
      <c r="H2550" s="1687"/>
      <c r="I2550" s="1696"/>
      <c r="J2550" s="1688">
        <v>10</v>
      </c>
      <c r="K2550" s="1697" t="s">
        <v>6756</v>
      </c>
      <c r="L2550" s="646"/>
      <c r="M2550" s="646"/>
      <c r="N2550" s="1688"/>
      <c r="O2550" s="1714"/>
      <c r="P2550" s="1674"/>
    </row>
    <row r="2551" spans="1:16" ht="15" x14ac:dyDescent="0.25">
      <c r="A2551" s="611">
        <v>4</v>
      </c>
      <c r="C2551" s="1668" t="s">
        <v>6757</v>
      </c>
      <c r="D2551" s="1641"/>
      <c r="E2551" s="1669"/>
      <c r="F2551" s="1687"/>
      <c r="G2551" s="1696"/>
      <c r="H2551" s="1687"/>
      <c r="I2551" s="1696"/>
      <c r="J2551" s="1687"/>
      <c r="K2551" s="1696"/>
      <c r="L2551" s="642" t="s">
        <v>8071</v>
      </c>
      <c r="M2551" s="642" t="s">
        <v>8071</v>
      </c>
      <c r="N2551" s="1686">
        <v>1</v>
      </c>
      <c r="O2551" s="1713" t="s">
        <v>2609</v>
      </c>
      <c r="P2551" s="1676" t="s">
        <v>7729</v>
      </c>
    </row>
    <row r="2552" spans="1:16" ht="15" x14ac:dyDescent="0.25">
      <c r="A2552" s="611">
        <v>4</v>
      </c>
      <c r="C2552" s="1668" t="s">
        <v>6758</v>
      </c>
      <c r="D2552" s="1641"/>
      <c r="E2552" s="1669"/>
      <c r="F2552" s="1687"/>
      <c r="G2552" s="1696"/>
      <c r="H2552" s="1687"/>
      <c r="I2552" s="1696"/>
      <c r="J2552" s="1687"/>
      <c r="K2552" s="1696"/>
      <c r="L2552" s="646" t="s">
        <v>8071</v>
      </c>
      <c r="M2552" s="646" t="s">
        <v>8071</v>
      </c>
      <c r="N2552" s="1688">
        <v>2</v>
      </c>
      <c r="O2552" s="1714" t="s">
        <v>6759</v>
      </c>
      <c r="P2552" s="1674" t="s">
        <v>7729</v>
      </c>
    </row>
    <row r="2553" spans="1:16" ht="15" x14ac:dyDescent="0.25">
      <c r="A2553" s="611">
        <v>4</v>
      </c>
      <c r="C2553" s="1668" t="s">
        <v>6760</v>
      </c>
      <c r="D2553" s="1641"/>
      <c r="E2553" s="1669"/>
      <c r="F2553" s="1687"/>
      <c r="G2553" s="1696"/>
      <c r="H2553" s="1687"/>
      <c r="I2553" s="1696"/>
      <c r="J2553" s="1687"/>
      <c r="K2553" s="1696"/>
      <c r="L2553" s="646" t="s">
        <v>8071</v>
      </c>
      <c r="M2553" s="646" t="s">
        <v>8071</v>
      </c>
      <c r="N2553" s="1688">
        <v>3</v>
      </c>
      <c r="O2553" s="1714" t="s">
        <v>3110</v>
      </c>
      <c r="P2553" s="1674" t="s">
        <v>7729</v>
      </c>
    </row>
    <row r="2554" spans="1:16" ht="15" x14ac:dyDescent="0.25">
      <c r="A2554" s="611">
        <v>4</v>
      </c>
      <c r="C2554" s="1668" t="s">
        <v>6761</v>
      </c>
      <c r="D2554" s="1641"/>
      <c r="E2554" s="1669"/>
      <c r="F2554" s="1687"/>
      <c r="G2554" s="1696"/>
      <c r="H2554" s="1687"/>
      <c r="I2554" s="1696"/>
      <c r="J2554" s="1687"/>
      <c r="K2554" s="1696"/>
      <c r="L2554" s="646" t="s">
        <v>8071</v>
      </c>
      <c r="M2554" s="646" t="s">
        <v>8071</v>
      </c>
      <c r="N2554" s="1688">
        <v>4</v>
      </c>
      <c r="O2554" s="1714" t="s">
        <v>6762</v>
      </c>
      <c r="P2554" s="1674" t="s">
        <v>7729</v>
      </c>
    </row>
    <row r="2555" spans="1:16" ht="15" x14ac:dyDescent="0.25">
      <c r="A2555" s="611">
        <v>4</v>
      </c>
      <c r="C2555" s="1668" t="s">
        <v>6763</v>
      </c>
      <c r="D2555" s="1641"/>
      <c r="E2555" s="1669"/>
      <c r="F2555" s="1687"/>
      <c r="G2555" s="1696"/>
      <c r="H2555" s="1687"/>
      <c r="I2555" s="1696"/>
      <c r="J2555" s="1687"/>
      <c r="K2555" s="1696"/>
      <c r="L2555" s="646" t="s">
        <v>8071</v>
      </c>
      <c r="M2555" s="646" t="s">
        <v>8071</v>
      </c>
      <c r="N2555" s="1688">
        <v>5</v>
      </c>
      <c r="O2555" s="1714" t="s">
        <v>6764</v>
      </c>
      <c r="P2555" s="1674" t="s">
        <v>7729</v>
      </c>
    </row>
    <row r="2556" spans="1:16" ht="15" x14ac:dyDescent="0.25">
      <c r="A2556" s="611">
        <v>4</v>
      </c>
      <c r="C2556" s="1668" t="s">
        <v>6765</v>
      </c>
      <c r="D2556" s="1641"/>
      <c r="E2556" s="1669"/>
      <c r="F2556" s="1687"/>
      <c r="G2556" s="1696"/>
      <c r="H2556" s="1687"/>
      <c r="I2556" s="1696"/>
      <c r="J2556" s="1688">
        <v>11</v>
      </c>
      <c r="K2556" s="1697" t="s">
        <v>6766</v>
      </c>
      <c r="L2556" s="646"/>
      <c r="M2556" s="646"/>
      <c r="N2556" s="1688"/>
      <c r="O2556" s="1714"/>
      <c r="P2556" s="1674"/>
    </row>
    <row r="2557" spans="1:16" ht="15" x14ac:dyDescent="0.25">
      <c r="A2557" s="611">
        <v>4</v>
      </c>
      <c r="C2557" s="1668" t="s">
        <v>6767</v>
      </c>
      <c r="D2557" s="1641"/>
      <c r="E2557" s="1669"/>
      <c r="F2557" s="1687"/>
      <c r="G2557" s="1696"/>
      <c r="H2557" s="1687"/>
      <c r="I2557" s="1696"/>
      <c r="J2557" s="1687"/>
      <c r="K2557" s="1696"/>
      <c r="L2557" s="642" t="s">
        <v>8071</v>
      </c>
      <c r="M2557" s="642" t="s">
        <v>8071</v>
      </c>
      <c r="N2557" s="1686">
        <v>1</v>
      </c>
      <c r="O2557" s="1713" t="s">
        <v>2609</v>
      </c>
      <c r="P2557" s="1676" t="s">
        <v>7729</v>
      </c>
    </row>
    <row r="2558" spans="1:16" ht="15" x14ac:dyDescent="0.25">
      <c r="A2558" s="611">
        <v>4</v>
      </c>
      <c r="C2558" s="1668" t="s">
        <v>6768</v>
      </c>
      <c r="D2558" s="1641"/>
      <c r="E2558" s="1669"/>
      <c r="F2558" s="1687"/>
      <c r="G2558" s="1696"/>
      <c r="H2558" s="1687"/>
      <c r="I2558" s="1696"/>
      <c r="J2558" s="1687"/>
      <c r="K2558" s="1696"/>
      <c r="L2558" s="646" t="s">
        <v>8071</v>
      </c>
      <c r="M2558" s="646" t="s">
        <v>8071</v>
      </c>
      <c r="N2558" s="1688">
        <v>2</v>
      </c>
      <c r="O2558" s="1714" t="s">
        <v>6759</v>
      </c>
      <c r="P2558" s="1674" t="s">
        <v>7729</v>
      </c>
    </row>
    <row r="2559" spans="1:16" ht="15" x14ac:dyDescent="0.25">
      <c r="A2559" s="611">
        <v>4</v>
      </c>
      <c r="C2559" s="1668" t="s">
        <v>6769</v>
      </c>
      <c r="D2559" s="1641"/>
      <c r="E2559" s="1669"/>
      <c r="F2559" s="1687"/>
      <c r="G2559" s="1696"/>
      <c r="H2559" s="1687"/>
      <c r="I2559" s="1696"/>
      <c r="J2559" s="1687"/>
      <c r="K2559" s="1696"/>
      <c r="L2559" s="646" t="s">
        <v>8071</v>
      </c>
      <c r="M2559" s="646" t="s">
        <v>8071</v>
      </c>
      <c r="N2559" s="1688">
        <v>3</v>
      </c>
      <c r="O2559" s="1714" t="s">
        <v>3110</v>
      </c>
      <c r="P2559" s="1674" t="s">
        <v>7729</v>
      </c>
    </row>
    <row r="2560" spans="1:16" ht="15" x14ac:dyDescent="0.25">
      <c r="A2560" s="611">
        <v>4</v>
      </c>
      <c r="C2560" s="1668" t="s">
        <v>6770</v>
      </c>
      <c r="D2560" s="1641"/>
      <c r="E2560" s="1669"/>
      <c r="F2560" s="1687"/>
      <c r="G2560" s="1696"/>
      <c r="H2560" s="1687"/>
      <c r="I2560" s="1696"/>
      <c r="J2560" s="1687"/>
      <c r="K2560" s="1696"/>
      <c r="L2560" s="646" t="s">
        <v>8071</v>
      </c>
      <c r="M2560" s="646" t="s">
        <v>8071</v>
      </c>
      <c r="N2560" s="1688">
        <v>4</v>
      </c>
      <c r="O2560" s="1714" t="s">
        <v>6762</v>
      </c>
      <c r="P2560" s="1674" t="s">
        <v>7729</v>
      </c>
    </row>
    <row r="2561" spans="1:16" ht="15" x14ac:dyDescent="0.25">
      <c r="A2561" s="611">
        <v>4</v>
      </c>
      <c r="C2561" s="1668" t="s">
        <v>6771</v>
      </c>
      <c r="D2561" s="1641"/>
      <c r="E2561" s="1669"/>
      <c r="F2561" s="1687"/>
      <c r="G2561" s="1696"/>
      <c r="H2561" s="1687"/>
      <c r="I2561" s="1696"/>
      <c r="J2561" s="1687"/>
      <c r="K2561" s="1696"/>
      <c r="L2561" s="646" t="s">
        <v>8071</v>
      </c>
      <c r="M2561" s="646" t="s">
        <v>8071</v>
      </c>
      <c r="N2561" s="1688">
        <v>5</v>
      </c>
      <c r="O2561" s="1714" t="s">
        <v>6764</v>
      </c>
      <c r="P2561" s="1674" t="s">
        <v>7729</v>
      </c>
    </row>
    <row r="2562" spans="1:16" ht="15" x14ac:dyDescent="0.25">
      <c r="A2562" s="611">
        <v>4</v>
      </c>
      <c r="C2562" s="1640" t="s">
        <v>6772</v>
      </c>
      <c r="D2562" s="1641"/>
      <c r="E2562" s="1642"/>
      <c r="F2562" s="1653"/>
      <c r="G2562" s="1692"/>
      <c r="H2562" s="1653"/>
      <c r="I2562" s="1692"/>
      <c r="J2562" s="1652">
        <v>12</v>
      </c>
      <c r="K2562" s="1693" t="s">
        <v>6773</v>
      </c>
      <c r="L2562" s="646" t="s">
        <v>8071</v>
      </c>
      <c r="M2562" s="646" t="s">
        <v>8071</v>
      </c>
      <c r="N2562" s="1652"/>
      <c r="O2562" s="1693"/>
      <c r="P2562" s="1645" t="s">
        <v>7717</v>
      </c>
    </row>
    <row r="2563" spans="1:16" ht="15" x14ac:dyDescent="0.25">
      <c r="A2563" s="611">
        <v>4</v>
      </c>
      <c r="C2563" s="1640" t="s">
        <v>6774</v>
      </c>
      <c r="D2563" s="1641"/>
      <c r="E2563" s="1642"/>
      <c r="F2563" s="1653"/>
      <c r="G2563" s="1692"/>
      <c r="H2563" s="1652">
        <v>17</v>
      </c>
      <c r="I2563" s="1693" t="s">
        <v>2554</v>
      </c>
      <c r="J2563" s="1652"/>
      <c r="K2563" s="1693"/>
      <c r="L2563" s="646"/>
      <c r="M2563" s="646"/>
      <c r="N2563" s="1652"/>
      <c r="O2563" s="1693"/>
      <c r="P2563" s="1645"/>
    </row>
    <row r="2564" spans="1:16" ht="15" x14ac:dyDescent="0.25">
      <c r="A2564" s="611">
        <v>4</v>
      </c>
      <c r="C2564" s="1640" t="s">
        <v>6775</v>
      </c>
      <c r="D2564" s="1641"/>
      <c r="E2564" s="1642"/>
      <c r="F2564" s="1653"/>
      <c r="G2564" s="1692"/>
      <c r="H2564" s="1653"/>
      <c r="I2564" s="1692"/>
      <c r="J2564" s="1654">
        <v>1</v>
      </c>
      <c r="K2564" s="1691" t="s">
        <v>6105</v>
      </c>
      <c r="L2564" s="642"/>
      <c r="M2564" s="642"/>
      <c r="N2564" s="1654"/>
      <c r="O2564" s="1691"/>
      <c r="P2564" s="1643"/>
    </row>
    <row r="2565" spans="1:16" ht="15" x14ac:dyDescent="0.25">
      <c r="A2565" s="611">
        <v>4</v>
      </c>
      <c r="C2565" s="1640" t="s">
        <v>6776</v>
      </c>
      <c r="D2565" s="1641"/>
      <c r="E2565" s="1642"/>
      <c r="F2565" s="1653"/>
      <c r="G2565" s="1692"/>
      <c r="H2565" s="1653"/>
      <c r="I2565" s="1692"/>
      <c r="J2565" s="1653"/>
      <c r="K2565" s="1692"/>
      <c r="L2565" s="642" t="s">
        <v>3323</v>
      </c>
      <c r="M2565" s="642" t="s">
        <v>3323</v>
      </c>
      <c r="N2565" s="1654">
        <v>1</v>
      </c>
      <c r="O2565" s="1691" t="s">
        <v>6777</v>
      </c>
      <c r="P2565" s="1643" t="s">
        <v>7730</v>
      </c>
    </row>
    <row r="2566" spans="1:16" ht="15" x14ac:dyDescent="0.25">
      <c r="A2566" s="611">
        <v>3</v>
      </c>
      <c r="C2566" s="1640" t="s">
        <v>6778</v>
      </c>
      <c r="D2566" s="1641"/>
      <c r="E2566" s="1642"/>
      <c r="F2566" s="1653"/>
      <c r="G2566" s="1692"/>
      <c r="H2566" s="1653"/>
      <c r="I2566" s="1692"/>
      <c r="J2566" s="1653"/>
      <c r="K2566" s="1692"/>
      <c r="L2566" s="646" t="s">
        <v>3323</v>
      </c>
      <c r="M2566" s="646" t="s">
        <v>3323</v>
      </c>
      <c r="N2566" s="1652">
        <v>2</v>
      </c>
      <c r="O2566" s="1693" t="s">
        <v>6779</v>
      </c>
      <c r="P2566" s="1645" t="s">
        <v>7730</v>
      </c>
    </row>
    <row r="2567" spans="1:16" ht="15" x14ac:dyDescent="0.25">
      <c r="A2567" s="611">
        <v>4</v>
      </c>
      <c r="C2567" s="1640" t="s">
        <v>6780</v>
      </c>
      <c r="D2567" s="1641"/>
      <c r="E2567" s="1642"/>
      <c r="F2567" s="1653"/>
      <c r="G2567" s="1692"/>
      <c r="H2567" s="1653"/>
      <c r="I2567" s="1692"/>
      <c r="J2567" s="1653"/>
      <c r="K2567" s="1692"/>
      <c r="L2567" s="646" t="s">
        <v>3323</v>
      </c>
      <c r="M2567" s="646" t="s">
        <v>3323</v>
      </c>
      <c r="N2567" s="1652">
        <v>3</v>
      </c>
      <c r="O2567" s="1693" t="s">
        <v>6781</v>
      </c>
      <c r="P2567" s="1645" t="s">
        <v>7730</v>
      </c>
    </row>
    <row r="2568" spans="1:16" ht="15" x14ac:dyDescent="0.25">
      <c r="A2568" s="611">
        <v>4</v>
      </c>
      <c r="C2568" s="1640" t="s">
        <v>6782</v>
      </c>
      <c r="D2568" s="1641"/>
      <c r="E2568" s="1642"/>
      <c r="F2568" s="1653"/>
      <c r="G2568" s="1692"/>
      <c r="H2568" s="1653"/>
      <c r="I2568" s="1692"/>
      <c r="J2568" s="1652">
        <v>2</v>
      </c>
      <c r="K2568" s="1693" t="s">
        <v>6147</v>
      </c>
      <c r="L2568" s="646"/>
      <c r="M2568" s="646"/>
      <c r="N2568" s="1652"/>
      <c r="O2568" s="1693"/>
      <c r="P2568" s="1645"/>
    </row>
    <row r="2569" spans="1:16" ht="15" x14ac:dyDescent="0.25">
      <c r="A2569" s="611">
        <v>4</v>
      </c>
      <c r="C2569" s="1640" t="s">
        <v>6783</v>
      </c>
      <c r="D2569" s="1641"/>
      <c r="E2569" s="1642"/>
      <c r="F2569" s="1653"/>
      <c r="G2569" s="1692"/>
      <c r="H2569" s="1653"/>
      <c r="I2569" s="1692"/>
      <c r="J2569" s="1653"/>
      <c r="K2569" s="1692"/>
      <c r="L2569" s="642" t="s">
        <v>3323</v>
      </c>
      <c r="M2569" s="642" t="s">
        <v>3323</v>
      </c>
      <c r="N2569" s="1654">
        <v>1</v>
      </c>
      <c r="O2569" s="1691" t="s">
        <v>6777</v>
      </c>
      <c r="P2569" s="1643" t="s">
        <v>7730</v>
      </c>
    </row>
    <row r="2570" spans="1:16" ht="15" x14ac:dyDescent="0.25">
      <c r="A2570" s="611">
        <v>4</v>
      </c>
      <c r="C2570" s="1640" t="s">
        <v>6784</v>
      </c>
      <c r="D2570" s="1641"/>
      <c r="E2570" s="1642"/>
      <c r="F2570" s="1653"/>
      <c r="G2570" s="1692"/>
      <c r="H2570" s="1653"/>
      <c r="I2570" s="1692"/>
      <c r="J2570" s="1653"/>
      <c r="K2570" s="1692"/>
      <c r="L2570" s="646" t="s">
        <v>3323</v>
      </c>
      <c r="M2570" s="646" t="s">
        <v>3323</v>
      </c>
      <c r="N2570" s="1652">
        <v>2</v>
      </c>
      <c r="O2570" s="1693" t="s">
        <v>6779</v>
      </c>
      <c r="P2570" s="1645" t="s">
        <v>7730</v>
      </c>
    </row>
    <row r="2571" spans="1:16" ht="15.75" thickBot="1" x14ac:dyDescent="0.3">
      <c r="A2571" s="611">
        <v>4</v>
      </c>
      <c r="C2571" s="1640" t="s">
        <v>6785</v>
      </c>
      <c r="D2571" s="1641"/>
      <c r="E2571" s="1642"/>
      <c r="F2571" s="1653"/>
      <c r="G2571" s="1692"/>
      <c r="H2571" s="1653"/>
      <c r="I2571" s="1692"/>
      <c r="J2571" s="1653"/>
      <c r="K2571" s="1692"/>
      <c r="L2571" s="646" t="s">
        <v>3323</v>
      </c>
      <c r="M2571" s="646" t="s">
        <v>3323</v>
      </c>
      <c r="N2571" s="1652">
        <v>3</v>
      </c>
      <c r="O2571" s="1693" t="s">
        <v>6781</v>
      </c>
      <c r="P2571" s="1645" t="s">
        <v>7730</v>
      </c>
    </row>
    <row r="2572" spans="1:16" ht="15" x14ac:dyDescent="0.25">
      <c r="A2572" s="611">
        <v>4</v>
      </c>
      <c r="C2572" s="1664" t="s">
        <v>6786</v>
      </c>
      <c r="D2572" s="1665">
        <v>10</v>
      </c>
      <c r="E2572" s="1666" t="s">
        <v>2678</v>
      </c>
      <c r="F2572" s="1685"/>
      <c r="G2572" s="1694"/>
      <c r="H2572" s="1685"/>
      <c r="I2572" s="1694"/>
      <c r="J2572" s="1685"/>
      <c r="K2572" s="1694"/>
      <c r="L2572" s="641"/>
      <c r="M2572" s="641"/>
      <c r="N2572" s="1685"/>
      <c r="O2572" s="1694"/>
      <c r="P2572" s="1667"/>
    </row>
    <row r="2573" spans="1:16" ht="15" x14ac:dyDescent="0.25">
      <c r="A2573" s="611">
        <v>4</v>
      </c>
      <c r="C2573" s="1668" t="s">
        <v>6787</v>
      </c>
      <c r="D2573" s="1671"/>
      <c r="E2573" s="1669"/>
      <c r="F2573" s="1686">
        <v>1</v>
      </c>
      <c r="G2573" s="1695" t="s">
        <v>2677</v>
      </c>
      <c r="H2573" s="1686"/>
      <c r="I2573" s="1695"/>
      <c r="J2573" s="1686"/>
      <c r="K2573" s="1695"/>
      <c r="L2573" s="642"/>
      <c r="M2573" s="642"/>
      <c r="N2573" s="1686"/>
      <c r="O2573" s="1695"/>
      <c r="P2573" s="1670"/>
    </row>
    <row r="2574" spans="1:16" ht="15" x14ac:dyDescent="0.25">
      <c r="A2574" s="611">
        <v>4</v>
      </c>
      <c r="C2574" s="1668" t="s">
        <v>6788</v>
      </c>
      <c r="D2574" s="1671"/>
      <c r="E2574" s="1669"/>
      <c r="F2574" s="1687"/>
      <c r="G2574" s="1696"/>
      <c r="H2574" s="1686">
        <v>1</v>
      </c>
      <c r="I2574" s="1695" t="s">
        <v>2677</v>
      </c>
      <c r="J2574" s="1686"/>
      <c r="K2574" s="1695"/>
      <c r="L2574" s="642" t="s">
        <v>3316</v>
      </c>
      <c r="M2574" s="642" t="s">
        <v>3316</v>
      </c>
      <c r="N2574" s="1686"/>
      <c r="O2574" s="1695"/>
      <c r="P2574" s="1670" t="s">
        <v>8072</v>
      </c>
    </row>
    <row r="2575" spans="1:16" ht="15" x14ac:dyDescent="0.25">
      <c r="A2575" s="611">
        <v>4</v>
      </c>
      <c r="C2575" s="1668" t="s">
        <v>6789</v>
      </c>
      <c r="D2575" s="1671"/>
      <c r="E2575" s="1672"/>
      <c r="F2575" s="1688">
        <v>2</v>
      </c>
      <c r="G2575" s="1697" t="s">
        <v>2676</v>
      </c>
      <c r="H2575" s="1688"/>
      <c r="I2575" s="1697"/>
      <c r="J2575" s="1688"/>
      <c r="K2575" s="1697"/>
      <c r="L2575" s="646"/>
      <c r="M2575" s="646"/>
      <c r="N2575" s="1688"/>
      <c r="O2575" s="1697"/>
      <c r="P2575" s="1673"/>
    </row>
    <row r="2576" spans="1:16" ht="15.75" thickBot="1" x14ac:dyDescent="0.3">
      <c r="A2576" s="611">
        <v>4</v>
      </c>
      <c r="C2576" s="1668" t="s">
        <v>6790</v>
      </c>
      <c r="D2576" s="1671"/>
      <c r="E2576" s="1669"/>
      <c r="F2576" s="1687"/>
      <c r="G2576" s="1696"/>
      <c r="H2576" s="1686">
        <v>2</v>
      </c>
      <c r="I2576" s="1695" t="s">
        <v>2676</v>
      </c>
      <c r="J2576" s="1686"/>
      <c r="K2576" s="1695"/>
      <c r="L2576" s="642" t="s">
        <v>3316</v>
      </c>
      <c r="M2576" s="642" t="s">
        <v>3316</v>
      </c>
      <c r="N2576" s="1686"/>
      <c r="O2576" s="1695"/>
      <c r="P2576" s="1670" t="s">
        <v>8072</v>
      </c>
    </row>
    <row r="2577" spans="1:16" ht="15" x14ac:dyDescent="0.25">
      <c r="A2577" s="611">
        <v>5</v>
      </c>
      <c r="C2577" s="1664" t="s">
        <v>6791</v>
      </c>
      <c r="D2577" s="1665">
        <v>11</v>
      </c>
      <c r="E2577" s="1666" t="s">
        <v>2675</v>
      </c>
      <c r="F2577" s="1685"/>
      <c r="G2577" s="1694"/>
      <c r="H2577" s="1685"/>
      <c r="I2577" s="1694"/>
      <c r="J2577" s="1685"/>
      <c r="K2577" s="1694"/>
      <c r="L2577" s="641"/>
      <c r="M2577" s="1678"/>
      <c r="N2577" s="1685"/>
      <c r="O2577" s="1694"/>
      <c r="P2577" s="1667"/>
    </row>
    <row r="2578" spans="1:16" ht="15" x14ac:dyDescent="0.25">
      <c r="A2578" s="611">
        <v>5</v>
      </c>
      <c r="C2578" s="1668" t="s">
        <v>6792</v>
      </c>
      <c r="D2578" s="1671"/>
      <c r="E2578" s="1669"/>
      <c r="F2578" s="1686">
        <v>1</v>
      </c>
      <c r="G2578" s="1695" t="s">
        <v>2203</v>
      </c>
      <c r="H2578" s="1686"/>
      <c r="I2578" s="1695"/>
      <c r="J2578" s="1686"/>
      <c r="K2578" s="1695"/>
      <c r="L2578" s="642"/>
      <c r="M2578" s="642"/>
      <c r="N2578" s="1686"/>
      <c r="O2578" s="1695"/>
      <c r="P2578" s="1670"/>
    </row>
    <row r="2579" spans="1:16" ht="15" x14ac:dyDescent="0.25">
      <c r="A2579" s="611">
        <v>5</v>
      </c>
      <c r="C2579" s="1668" t="s">
        <v>6793</v>
      </c>
      <c r="D2579" s="1671"/>
      <c r="E2579" s="1669"/>
      <c r="F2579" s="1687"/>
      <c r="G2579" s="1696"/>
      <c r="H2579" s="1686">
        <v>1</v>
      </c>
      <c r="I2579" s="1695" t="s">
        <v>2203</v>
      </c>
      <c r="J2579" s="1686"/>
      <c r="K2579" s="1695"/>
      <c r="L2579" s="642" t="s">
        <v>3316</v>
      </c>
      <c r="M2579" s="642" t="s">
        <v>3316</v>
      </c>
      <c r="N2579" s="1686"/>
      <c r="O2579" s="1695"/>
      <c r="P2579" s="1670" t="s">
        <v>8073</v>
      </c>
    </row>
    <row r="2580" spans="1:16" ht="15" x14ac:dyDescent="0.25">
      <c r="A2580" s="611">
        <v>5</v>
      </c>
      <c r="C2580" s="1668" t="s">
        <v>6794</v>
      </c>
      <c r="D2580" s="1671"/>
      <c r="E2580" s="1669"/>
      <c r="F2580" s="1687"/>
      <c r="G2580" s="1696"/>
      <c r="H2580" s="1688">
        <v>2</v>
      </c>
      <c r="I2580" s="1697" t="s">
        <v>2204</v>
      </c>
      <c r="J2580" s="1688"/>
      <c r="K2580" s="1697"/>
      <c r="L2580" s="646" t="s">
        <v>3316</v>
      </c>
      <c r="M2580" s="646" t="s">
        <v>3316</v>
      </c>
      <c r="N2580" s="1688"/>
      <c r="O2580" s="1697"/>
      <c r="P2580" s="1673" t="s">
        <v>8073</v>
      </c>
    </row>
    <row r="2581" spans="1:16" ht="15" x14ac:dyDescent="0.25">
      <c r="A2581" s="611">
        <v>5</v>
      </c>
      <c r="C2581" s="1668" t="s">
        <v>6795</v>
      </c>
      <c r="D2581" s="1671"/>
      <c r="E2581" s="1669"/>
      <c r="F2581" s="1687"/>
      <c r="G2581" s="1696"/>
      <c r="H2581" s="1688">
        <v>3</v>
      </c>
      <c r="I2581" s="1697" t="s">
        <v>2205</v>
      </c>
      <c r="J2581" s="1688"/>
      <c r="K2581" s="1697"/>
      <c r="L2581" s="646" t="s">
        <v>3316</v>
      </c>
      <c r="M2581" s="646" t="s">
        <v>3316</v>
      </c>
      <c r="N2581" s="1688"/>
      <c r="O2581" s="1697"/>
      <c r="P2581" s="1673" t="s">
        <v>8073</v>
      </c>
    </row>
    <row r="2582" spans="1:16" ht="15" x14ac:dyDescent="0.25">
      <c r="A2582" s="611">
        <v>4</v>
      </c>
      <c r="C2582" s="1668" t="s">
        <v>6796</v>
      </c>
      <c r="D2582" s="1671"/>
      <c r="E2582" s="1669"/>
      <c r="F2582" s="1687"/>
      <c r="G2582" s="1696"/>
      <c r="H2582" s="1688">
        <v>4</v>
      </c>
      <c r="I2582" s="1697" t="s">
        <v>2674</v>
      </c>
      <c r="J2582" s="1688"/>
      <c r="K2582" s="1697"/>
      <c r="L2582" s="646" t="s">
        <v>3316</v>
      </c>
      <c r="M2582" s="646" t="s">
        <v>3316</v>
      </c>
      <c r="N2582" s="1688"/>
      <c r="O2582" s="1697"/>
      <c r="P2582" s="1673" t="s">
        <v>8073</v>
      </c>
    </row>
    <row r="2583" spans="1:16" ht="15" x14ac:dyDescent="0.25">
      <c r="A2583" s="611">
        <v>5</v>
      </c>
      <c r="C2583" s="1668" t="s">
        <v>6797</v>
      </c>
      <c r="D2583" s="1671"/>
      <c r="E2583" s="1672"/>
      <c r="F2583" s="1688">
        <v>2</v>
      </c>
      <c r="G2583" s="1697" t="s">
        <v>2673</v>
      </c>
      <c r="H2583" s="1688"/>
      <c r="I2583" s="1697"/>
      <c r="J2583" s="1688"/>
      <c r="K2583" s="1697"/>
      <c r="L2583" s="646"/>
      <c r="M2583" s="646"/>
      <c r="N2583" s="1688"/>
      <c r="O2583" s="1697"/>
      <c r="P2583" s="1673"/>
    </row>
    <row r="2584" spans="1:16" ht="15" x14ac:dyDescent="0.25">
      <c r="A2584" s="611">
        <v>5</v>
      </c>
      <c r="C2584" s="1668" t="s">
        <v>6798</v>
      </c>
      <c r="D2584" s="1671"/>
      <c r="E2584" s="1669"/>
      <c r="F2584" s="1687"/>
      <c r="G2584" s="1696"/>
      <c r="H2584" s="1686">
        <v>1</v>
      </c>
      <c r="I2584" s="1695" t="s">
        <v>6799</v>
      </c>
      <c r="J2584" s="1686"/>
      <c r="K2584" s="1695"/>
      <c r="L2584" s="642" t="s">
        <v>3316</v>
      </c>
      <c r="M2584" s="642" t="s">
        <v>3316</v>
      </c>
      <c r="N2584" s="1686"/>
      <c r="O2584" s="1695"/>
      <c r="P2584" s="1670" t="s">
        <v>8073</v>
      </c>
    </row>
    <row r="2585" spans="1:16" ht="15" x14ac:dyDescent="0.25">
      <c r="A2585" s="611">
        <v>5</v>
      </c>
      <c r="C2585" s="1668" t="s">
        <v>6800</v>
      </c>
      <c r="D2585" s="1671"/>
      <c r="E2585" s="1669"/>
      <c r="F2585" s="1687"/>
      <c r="G2585" s="1696"/>
      <c r="H2585" s="1688">
        <v>2</v>
      </c>
      <c r="I2585" s="1697" t="s">
        <v>2208</v>
      </c>
      <c r="J2585" s="1688"/>
      <c r="K2585" s="1697"/>
      <c r="L2585" s="646" t="s">
        <v>3316</v>
      </c>
      <c r="M2585" s="646" t="s">
        <v>3316</v>
      </c>
      <c r="N2585" s="1688"/>
      <c r="O2585" s="1697"/>
      <c r="P2585" s="1673" t="s">
        <v>8073</v>
      </c>
    </row>
    <row r="2586" spans="1:16" ht="15" x14ac:dyDescent="0.25">
      <c r="A2586" s="611">
        <v>5</v>
      </c>
      <c r="C2586" s="1668" t="s">
        <v>6801</v>
      </c>
      <c r="D2586" s="1671"/>
      <c r="E2586" s="1669"/>
      <c r="F2586" s="1687"/>
      <c r="G2586" s="1696"/>
      <c r="H2586" s="1688">
        <v>3</v>
      </c>
      <c r="I2586" s="1697" t="s">
        <v>2209</v>
      </c>
      <c r="J2586" s="1688"/>
      <c r="K2586" s="1697"/>
      <c r="L2586" s="646" t="s">
        <v>3316</v>
      </c>
      <c r="M2586" s="646" t="s">
        <v>3316</v>
      </c>
      <c r="N2586" s="1688"/>
      <c r="O2586" s="1697"/>
      <c r="P2586" s="1673" t="s">
        <v>8073</v>
      </c>
    </row>
    <row r="2587" spans="1:16" ht="15" x14ac:dyDescent="0.25">
      <c r="A2587" s="611">
        <v>5</v>
      </c>
      <c r="C2587" s="1668" t="s">
        <v>6802</v>
      </c>
      <c r="D2587" s="1671"/>
      <c r="E2587" s="1669"/>
      <c r="F2587" s="1687"/>
      <c r="G2587" s="1696"/>
      <c r="H2587" s="1688">
        <v>4</v>
      </c>
      <c r="I2587" s="1697" t="s">
        <v>2672</v>
      </c>
      <c r="J2587" s="1688"/>
      <c r="K2587" s="1697"/>
      <c r="L2587" s="646" t="s">
        <v>3316</v>
      </c>
      <c r="M2587" s="646" t="s">
        <v>3316</v>
      </c>
      <c r="N2587" s="1688"/>
      <c r="O2587" s="1697"/>
      <c r="P2587" s="1673" t="s">
        <v>8073</v>
      </c>
    </row>
    <row r="2588" spans="1:16" ht="15" x14ac:dyDescent="0.25">
      <c r="A2588" s="611">
        <v>4</v>
      </c>
      <c r="C2588" s="1668" t="s">
        <v>6803</v>
      </c>
      <c r="D2588" s="1671"/>
      <c r="E2588" s="1672"/>
      <c r="F2588" s="1688">
        <v>3</v>
      </c>
      <c r="G2588" s="1697" t="s">
        <v>2671</v>
      </c>
      <c r="H2588" s="1688"/>
      <c r="I2588" s="1697"/>
      <c r="J2588" s="1688"/>
      <c r="K2588" s="1697"/>
      <c r="L2588" s="646"/>
      <c r="M2588" s="646"/>
      <c r="N2588" s="1688"/>
      <c r="O2588" s="1697"/>
      <c r="P2588" s="1673"/>
    </row>
    <row r="2589" spans="1:16" ht="15.75" thickBot="1" x14ac:dyDescent="0.3">
      <c r="A2589" s="611">
        <v>3</v>
      </c>
      <c r="C2589" s="1668" t="s">
        <v>6804</v>
      </c>
      <c r="D2589" s="1671"/>
      <c r="E2589" s="1669"/>
      <c r="F2589" s="1687"/>
      <c r="G2589" s="1696"/>
      <c r="H2589" s="1686">
        <v>1</v>
      </c>
      <c r="I2589" s="1695" t="s">
        <v>2670</v>
      </c>
      <c r="J2589" s="1686"/>
      <c r="K2589" s="1695"/>
      <c r="L2589" s="642" t="s">
        <v>3316</v>
      </c>
      <c r="M2589" s="642" t="s">
        <v>3316</v>
      </c>
      <c r="N2589" s="1686"/>
      <c r="O2589" s="1695"/>
      <c r="P2589" s="1670" t="s">
        <v>8073</v>
      </c>
    </row>
    <row r="2590" spans="1:16" ht="15" x14ac:dyDescent="0.25">
      <c r="A2590" s="611">
        <v>4</v>
      </c>
      <c r="C2590" s="1664" t="s">
        <v>6805</v>
      </c>
      <c r="D2590" s="1665">
        <v>12</v>
      </c>
      <c r="E2590" s="1666" t="s">
        <v>2669</v>
      </c>
      <c r="F2590" s="1685"/>
      <c r="G2590" s="1694"/>
      <c r="H2590" s="1685"/>
      <c r="I2590" s="1694"/>
      <c r="J2590" s="1685"/>
      <c r="K2590" s="1694"/>
      <c r="L2590" s="641"/>
      <c r="M2590" s="641"/>
      <c r="N2590" s="1685"/>
      <c r="O2590" s="1694"/>
      <c r="P2590" s="1667"/>
    </row>
    <row r="2591" spans="1:16" ht="15" x14ac:dyDescent="0.25">
      <c r="A2591" s="611">
        <v>5</v>
      </c>
      <c r="C2591" s="1668" t="s">
        <v>6806</v>
      </c>
      <c r="D2591" s="1671"/>
      <c r="E2591" s="1669"/>
      <c r="F2591" s="1686">
        <v>1</v>
      </c>
      <c r="G2591" s="1695" t="s">
        <v>2669</v>
      </c>
      <c r="H2591" s="1686"/>
      <c r="I2591" s="1695"/>
      <c r="J2591" s="1686"/>
      <c r="K2591" s="1695"/>
      <c r="L2591" s="642"/>
      <c r="M2591" s="642"/>
      <c r="N2591" s="1686"/>
      <c r="O2591" s="1695"/>
      <c r="P2591" s="1670"/>
    </row>
    <row r="2592" spans="1:16" ht="15" x14ac:dyDescent="0.25">
      <c r="A2592" s="611">
        <v>5</v>
      </c>
      <c r="C2592" s="1668" t="s">
        <v>6807</v>
      </c>
      <c r="D2592" s="1671"/>
      <c r="E2592" s="1669"/>
      <c r="F2592" s="1687"/>
      <c r="G2592" s="1696"/>
      <c r="H2592" s="1686">
        <v>1</v>
      </c>
      <c r="I2592" s="1695" t="s">
        <v>2668</v>
      </c>
      <c r="J2592" s="1686"/>
      <c r="K2592" s="1695"/>
      <c r="L2592" s="642" t="s">
        <v>3316</v>
      </c>
      <c r="M2592" s="642" t="s">
        <v>3316</v>
      </c>
      <c r="N2592" s="1686"/>
      <c r="O2592" s="1695"/>
      <c r="P2592" s="1670" t="s">
        <v>8074</v>
      </c>
    </row>
    <row r="2593" spans="1:16" ht="15" x14ac:dyDescent="0.25">
      <c r="A2593" s="611">
        <v>5</v>
      </c>
      <c r="C2593" s="1668" t="s">
        <v>6808</v>
      </c>
      <c r="D2593" s="1671"/>
      <c r="E2593" s="1669"/>
      <c r="F2593" s="1687"/>
      <c r="G2593" s="1696"/>
      <c r="H2593" s="1688">
        <v>2</v>
      </c>
      <c r="I2593" s="1697" t="s">
        <v>2213</v>
      </c>
      <c r="J2593" s="1688"/>
      <c r="K2593" s="1697"/>
      <c r="L2593" s="646" t="s">
        <v>3316</v>
      </c>
      <c r="M2593" s="646" t="s">
        <v>3316</v>
      </c>
      <c r="N2593" s="1688"/>
      <c r="O2593" s="1697"/>
      <c r="P2593" s="1673" t="s">
        <v>8074</v>
      </c>
    </row>
    <row r="2594" spans="1:16" ht="15" x14ac:dyDescent="0.25">
      <c r="A2594" s="611">
        <v>4</v>
      </c>
      <c r="C2594" s="1668" t="s">
        <v>6809</v>
      </c>
      <c r="D2594" s="1671"/>
      <c r="E2594" s="1669"/>
      <c r="F2594" s="1687"/>
      <c r="G2594" s="1696"/>
      <c r="H2594" s="1688">
        <v>3</v>
      </c>
      <c r="I2594" s="1697" t="s">
        <v>2138</v>
      </c>
      <c r="J2594" s="1688"/>
      <c r="K2594" s="1697"/>
      <c r="L2594" s="646" t="s">
        <v>3316</v>
      </c>
      <c r="M2594" s="646" t="s">
        <v>3316</v>
      </c>
      <c r="N2594" s="1688"/>
      <c r="O2594" s="1697"/>
      <c r="P2594" s="1673" t="s">
        <v>8074</v>
      </c>
    </row>
    <row r="2595" spans="1:16" ht="15" x14ac:dyDescent="0.25">
      <c r="A2595" s="611">
        <v>5</v>
      </c>
      <c r="C2595" s="1668" t="s">
        <v>6810</v>
      </c>
      <c r="D2595" s="1671"/>
      <c r="E2595" s="1669"/>
      <c r="F2595" s="1687"/>
      <c r="G2595" s="1696"/>
      <c r="H2595" s="1688">
        <v>4</v>
      </c>
      <c r="I2595" s="1697" t="s">
        <v>2139</v>
      </c>
      <c r="J2595" s="1688"/>
      <c r="K2595" s="1697"/>
      <c r="L2595" s="646" t="s">
        <v>3316</v>
      </c>
      <c r="M2595" s="646" t="s">
        <v>3316</v>
      </c>
      <c r="N2595" s="1688"/>
      <c r="O2595" s="1697"/>
      <c r="P2595" s="1673" t="s">
        <v>8074</v>
      </c>
    </row>
    <row r="2596" spans="1:16" ht="15" x14ac:dyDescent="0.25">
      <c r="A2596" s="611">
        <v>5</v>
      </c>
      <c r="C2596" s="1668" t="s">
        <v>1184</v>
      </c>
      <c r="D2596" s="1671"/>
      <c r="E2596" s="1669"/>
      <c r="F2596" s="1687"/>
      <c r="G2596" s="1696"/>
      <c r="H2596" s="1688">
        <v>5</v>
      </c>
      <c r="I2596" s="1697" t="s">
        <v>2667</v>
      </c>
      <c r="J2596" s="1688"/>
      <c r="K2596" s="1697"/>
      <c r="L2596" s="646" t="s">
        <v>3316</v>
      </c>
      <c r="M2596" s="646" t="s">
        <v>3316</v>
      </c>
      <c r="N2596" s="1688"/>
      <c r="O2596" s="1697"/>
      <c r="P2596" s="1673" t="s">
        <v>8074</v>
      </c>
    </row>
    <row r="2597" spans="1:16" ht="15" x14ac:dyDescent="0.25">
      <c r="A2597" s="611">
        <v>5</v>
      </c>
      <c r="C2597" s="1668" t="s">
        <v>6811</v>
      </c>
      <c r="D2597" s="1671"/>
      <c r="E2597" s="1669"/>
      <c r="F2597" s="1687"/>
      <c r="G2597" s="1696"/>
      <c r="H2597" s="1688">
        <v>6</v>
      </c>
      <c r="I2597" s="1697" t="s">
        <v>2214</v>
      </c>
      <c r="J2597" s="1688"/>
      <c r="K2597" s="1697"/>
      <c r="L2597" s="646" t="s">
        <v>3316</v>
      </c>
      <c r="M2597" s="646" t="s">
        <v>3316</v>
      </c>
      <c r="N2597" s="1688"/>
      <c r="O2597" s="1697"/>
      <c r="P2597" s="1673" t="s">
        <v>8074</v>
      </c>
    </row>
    <row r="2598" spans="1:16" ht="15" x14ac:dyDescent="0.25">
      <c r="A2598" s="611">
        <v>1</v>
      </c>
      <c r="C2598" s="1668" t="s">
        <v>6812</v>
      </c>
      <c r="D2598" s="1671"/>
      <c r="E2598" s="1669"/>
      <c r="F2598" s="1687"/>
      <c r="G2598" s="1696"/>
      <c r="H2598" s="1688">
        <v>7</v>
      </c>
      <c r="I2598" s="1697" t="s">
        <v>2215</v>
      </c>
      <c r="J2598" s="1688"/>
      <c r="K2598" s="1697"/>
      <c r="L2598" s="646" t="s">
        <v>3316</v>
      </c>
      <c r="M2598" s="646" t="s">
        <v>3316</v>
      </c>
      <c r="N2598" s="1688"/>
      <c r="O2598" s="1697"/>
      <c r="P2598" s="1673" t="s">
        <v>8074</v>
      </c>
    </row>
    <row r="2599" spans="1:16" ht="15" x14ac:dyDescent="0.25">
      <c r="A2599" s="611">
        <v>2</v>
      </c>
      <c r="C2599" s="1668" t="s">
        <v>6813</v>
      </c>
      <c r="D2599" s="1671"/>
      <c r="E2599" s="1669"/>
      <c r="F2599" s="1687"/>
      <c r="G2599" s="1696"/>
      <c r="H2599" s="1688">
        <v>8</v>
      </c>
      <c r="I2599" s="1697" t="s">
        <v>2216</v>
      </c>
      <c r="J2599" s="1688"/>
      <c r="K2599" s="1697"/>
      <c r="L2599" s="646" t="s">
        <v>3316</v>
      </c>
      <c r="M2599" s="646" t="s">
        <v>3316</v>
      </c>
      <c r="N2599" s="1688"/>
      <c r="O2599" s="1697"/>
      <c r="P2599" s="1673" t="s">
        <v>8074</v>
      </c>
    </row>
    <row r="2600" spans="1:16" ht="15" x14ac:dyDescent="0.25">
      <c r="A2600" s="611">
        <v>3</v>
      </c>
      <c r="C2600" s="1668" t="s">
        <v>6814</v>
      </c>
      <c r="D2600" s="1671"/>
      <c r="E2600" s="1669"/>
      <c r="F2600" s="1687"/>
      <c r="G2600" s="1696"/>
      <c r="H2600" s="1688">
        <v>9</v>
      </c>
      <c r="I2600" s="1697" t="s">
        <v>2217</v>
      </c>
      <c r="J2600" s="1688"/>
      <c r="K2600" s="1697"/>
      <c r="L2600" s="646" t="s">
        <v>3316</v>
      </c>
      <c r="M2600" s="646" t="s">
        <v>3316</v>
      </c>
      <c r="N2600" s="1688"/>
      <c r="O2600" s="1697"/>
      <c r="P2600" s="1673" t="s">
        <v>8074</v>
      </c>
    </row>
    <row r="2601" spans="1:16" ht="15" x14ac:dyDescent="0.25">
      <c r="A2601" s="611">
        <v>2</v>
      </c>
      <c r="C2601" s="1668" t="s">
        <v>6815</v>
      </c>
      <c r="D2601" s="1671"/>
      <c r="E2601" s="1669"/>
      <c r="F2601" s="1687"/>
      <c r="G2601" s="1696"/>
      <c r="H2601" s="1688">
        <v>10</v>
      </c>
      <c r="I2601" s="1697" t="s">
        <v>2218</v>
      </c>
      <c r="J2601" s="1688"/>
      <c r="K2601" s="1697"/>
      <c r="L2601" s="646" t="s">
        <v>3316</v>
      </c>
      <c r="M2601" s="646" t="s">
        <v>3316</v>
      </c>
      <c r="N2601" s="1688"/>
      <c r="O2601" s="1697"/>
      <c r="P2601" s="1673" t="s">
        <v>8074</v>
      </c>
    </row>
    <row r="2602" spans="1:16" ht="15" x14ac:dyDescent="0.25">
      <c r="A2602" s="611">
        <v>3</v>
      </c>
      <c r="C2602" s="1668" t="s">
        <v>6816</v>
      </c>
      <c r="D2602" s="1671"/>
      <c r="E2602" s="1669"/>
      <c r="F2602" s="1687"/>
      <c r="G2602" s="1696"/>
      <c r="H2602" s="1688">
        <v>11</v>
      </c>
      <c r="I2602" s="1697" t="s">
        <v>2666</v>
      </c>
      <c r="J2602" s="1688"/>
      <c r="K2602" s="1697"/>
      <c r="L2602" s="646" t="s">
        <v>3316</v>
      </c>
      <c r="M2602" s="646" t="s">
        <v>3316</v>
      </c>
      <c r="N2602" s="1688"/>
      <c r="O2602" s="1697"/>
      <c r="P2602" s="1673" t="s">
        <v>8074</v>
      </c>
    </row>
    <row r="2603" spans="1:16" ht="15" x14ac:dyDescent="0.25">
      <c r="A2603" s="611">
        <v>1</v>
      </c>
      <c r="C2603" s="1668" t="s">
        <v>6817</v>
      </c>
      <c r="D2603" s="1671"/>
      <c r="E2603" s="1669"/>
      <c r="F2603" s="1687"/>
      <c r="G2603" s="1696"/>
      <c r="H2603" s="1688">
        <v>12</v>
      </c>
      <c r="I2603" s="1697" t="s">
        <v>2220</v>
      </c>
      <c r="J2603" s="1688"/>
      <c r="K2603" s="1697"/>
      <c r="L2603" s="646" t="s">
        <v>3316</v>
      </c>
      <c r="M2603" s="646" t="s">
        <v>3316</v>
      </c>
      <c r="N2603" s="1688"/>
      <c r="O2603" s="1697"/>
      <c r="P2603" s="1673" t="s">
        <v>8074</v>
      </c>
    </row>
    <row r="2604" spans="1:16" ht="15" x14ac:dyDescent="0.25">
      <c r="A2604" s="611">
        <v>2</v>
      </c>
      <c r="C2604" s="1668" t="s">
        <v>6818</v>
      </c>
      <c r="D2604" s="1671"/>
      <c r="E2604" s="1669"/>
      <c r="F2604" s="1687"/>
      <c r="G2604" s="1696"/>
      <c r="H2604" s="1688">
        <v>13</v>
      </c>
      <c r="I2604" s="1697" t="s">
        <v>2221</v>
      </c>
      <c r="J2604" s="1688"/>
      <c r="K2604" s="1697"/>
      <c r="L2604" s="646" t="s">
        <v>3316</v>
      </c>
      <c r="M2604" s="646" t="s">
        <v>3316</v>
      </c>
      <c r="N2604" s="1688"/>
      <c r="O2604" s="1697"/>
      <c r="P2604" s="1673" t="s">
        <v>8074</v>
      </c>
    </row>
    <row r="2605" spans="1:16" ht="15" x14ac:dyDescent="0.25">
      <c r="A2605" s="611">
        <v>3</v>
      </c>
      <c r="C2605" s="1668" t="s">
        <v>6819</v>
      </c>
      <c r="D2605" s="1671"/>
      <c r="E2605" s="1669"/>
      <c r="F2605" s="1687"/>
      <c r="G2605" s="1696"/>
      <c r="H2605" s="1688">
        <v>14</v>
      </c>
      <c r="I2605" s="1697" t="s">
        <v>2222</v>
      </c>
      <c r="J2605" s="1688"/>
      <c r="K2605" s="1697"/>
      <c r="L2605" s="646" t="s">
        <v>3316</v>
      </c>
      <c r="M2605" s="646" t="s">
        <v>3316</v>
      </c>
      <c r="N2605" s="1688"/>
      <c r="O2605" s="1697"/>
      <c r="P2605" s="1673" t="s">
        <v>8074</v>
      </c>
    </row>
    <row r="2606" spans="1:16" ht="15" x14ac:dyDescent="0.25">
      <c r="A2606" s="611">
        <v>3</v>
      </c>
      <c r="C2606" s="1668" t="s">
        <v>6820</v>
      </c>
      <c r="D2606" s="1671"/>
      <c r="E2606" s="1669"/>
      <c r="F2606" s="1687"/>
      <c r="G2606" s="1696"/>
      <c r="H2606" s="1688">
        <v>15</v>
      </c>
      <c r="I2606" s="1697" t="s">
        <v>2223</v>
      </c>
      <c r="J2606" s="1688"/>
      <c r="K2606" s="1697"/>
      <c r="L2606" s="646" t="s">
        <v>3316</v>
      </c>
      <c r="M2606" s="646" t="s">
        <v>3316</v>
      </c>
      <c r="N2606" s="1688"/>
      <c r="O2606" s="1697"/>
      <c r="P2606" s="1673" t="s">
        <v>8074</v>
      </c>
    </row>
    <row r="2607" spans="1:16" ht="15" x14ac:dyDescent="0.25">
      <c r="A2607" s="611">
        <v>3</v>
      </c>
      <c r="C2607" s="1668" t="s">
        <v>1195</v>
      </c>
      <c r="D2607" s="1671"/>
      <c r="E2607" s="1669"/>
      <c r="F2607" s="1687"/>
      <c r="G2607" s="1696"/>
      <c r="H2607" s="1688">
        <v>16</v>
      </c>
      <c r="I2607" s="1697" t="s">
        <v>2664</v>
      </c>
      <c r="J2607" s="1688"/>
      <c r="K2607" s="1697"/>
      <c r="L2607" s="646" t="s">
        <v>3316</v>
      </c>
      <c r="M2607" s="646" t="s">
        <v>3316</v>
      </c>
      <c r="N2607" s="1688"/>
      <c r="O2607" s="1697"/>
      <c r="P2607" s="1673" t="s">
        <v>8074</v>
      </c>
    </row>
    <row r="2608" spans="1:16" ht="15" x14ac:dyDescent="0.25">
      <c r="A2608" s="611">
        <v>3</v>
      </c>
      <c r="C2608" s="1668" t="s">
        <v>1196</v>
      </c>
      <c r="D2608" s="1671"/>
      <c r="E2608" s="1669"/>
      <c r="F2608" s="1687"/>
      <c r="G2608" s="1696"/>
      <c r="H2608" s="1688">
        <v>17</v>
      </c>
      <c r="I2608" s="1697" t="s">
        <v>2663</v>
      </c>
      <c r="J2608" s="1688"/>
      <c r="K2608" s="1697"/>
      <c r="L2608" s="646" t="s">
        <v>3316</v>
      </c>
      <c r="M2608" s="646" t="s">
        <v>3316</v>
      </c>
      <c r="N2608" s="1688"/>
      <c r="O2608" s="1697"/>
      <c r="P2608" s="1673" t="s">
        <v>8074</v>
      </c>
    </row>
    <row r="2609" spans="1:16" ht="15" x14ac:dyDescent="0.25">
      <c r="A2609" s="611">
        <v>2</v>
      </c>
      <c r="C2609" s="1668" t="s">
        <v>1197</v>
      </c>
      <c r="D2609" s="1671"/>
      <c r="E2609" s="1669"/>
      <c r="F2609" s="1687"/>
      <c r="G2609" s="1696"/>
      <c r="H2609" s="1688">
        <v>18</v>
      </c>
      <c r="I2609" s="1697" t="s">
        <v>2662</v>
      </c>
      <c r="J2609" s="1688"/>
      <c r="K2609" s="1697"/>
      <c r="L2609" s="646" t="s">
        <v>3316</v>
      </c>
      <c r="M2609" s="646" t="s">
        <v>3316</v>
      </c>
      <c r="N2609" s="1688"/>
      <c r="O2609" s="1697"/>
      <c r="P2609" s="1673" t="s">
        <v>8074</v>
      </c>
    </row>
    <row r="2610" spans="1:16" ht="15" x14ac:dyDescent="0.25">
      <c r="A2610" s="611">
        <v>3</v>
      </c>
      <c r="C2610" s="1668" t="s">
        <v>1198</v>
      </c>
      <c r="D2610" s="1671"/>
      <c r="E2610" s="1669"/>
      <c r="F2610" s="1687"/>
      <c r="G2610" s="1696"/>
      <c r="H2610" s="1688">
        <v>19</v>
      </c>
      <c r="I2610" s="1697" t="s">
        <v>2661</v>
      </c>
      <c r="J2610" s="1688"/>
      <c r="K2610" s="1697"/>
      <c r="L2610" s="646" t="s">
        <v>3316</v>
      </c>
      <c r="M2610" s="646" t="s">
        <v>3316</v>
      </c>
      <c r="N2610" s="1688"/>
      <c r="O2610" s="1697"/>
      <c r="P2610" s="1673" t="s">
        <v>8074</v>
      </c>
    </row>
    <row r="2611" spans="1:16" ht="15.75" thickBot="1" x14ac:dyDescent="0.3">
      <c r="A2611" s="611">
        <v>3</v>
      </c>
      <c r="C2611" s="1668" t="s">
        <v>1199</v>
      </c>
      <c r="D2611" s="1671"/>
      <c r="E2611" s="1669"/>
      <c r="F2611" s="1687"/>
      <c r="G2611" s="1696"/>
      <c r="H2611" s="1688">
        <v>20</v>
      </c>
      <c r="I2611" s="1697" t="s">
        <v>2660</v>
      </c>
      <c r="J2611" s="1688"/>
      <c r="K2611" s="1697"/>
      <c r="L2611" s="646" t="s">
        <v>3316</v>
      </c>
      <c r="M2611" s="646" t="s">
        <v>3316</v>
      </c>
      <c r="N2611" s="1688"/>
      <c r="O2611" s="1697"/>
      <c r="P2611" s="1673" t="s">
        <v>8074</v>
      </c>
    </row>
    <row r="2612" spans="1:16" ht="15" x14ac:dyDescent="0.25">
      <c r="A2612" s="611">
        <v>3</v>
      </c>
      <c r="C2612" s="1664" t="s">
        <v>6821</v>
      </c>
      <c r="D2612" s="1665">
        <v>13</v>
      </c>
      <c r="E2612" s="1666" t="s">
        <v>2658</v>
      </c>
      <c r="F2612" s="1685"/>
      <c r="G2612" s="1694"/>
      <c r="H2612" s="1685"/>
      <c r="I2612" s="1694"/>
      <c r="J2612" s="1685"/>
      <c r="K2612" s="1694"/>
      <c r="L2612" s="641"/>
      <c r="M2612" s="641"/>
      <c r="N2612" s="1685"/>
      <c r="O2612" s="1694"/>
      <c r="P2612" s="1667"/>
    </row>
    <row r="2613" spans="1:16" ht="15" x14ac:dyDescent="0.25">
      <c r="A2613" s="611">
        <v>3</v>
      </c>
      <c r="C2613" s="1668" t="s">
        <v>6822</v>
      </c>
      <c r="D2613" s="1671"/>
      <c r="E2613" s="1669"/>
      <c r="F2613" s="1686">
        <v>1</v>
      </c>
      <c r="G2613" s="1695" t="s">
        <v>2657</v>
      </c>
      <c r="H2613" s="1686"/>
      <c r="I2613" s="1695"/>
      <c r="J2613" s="1686"/>
      <c r="K2613" s="1695"/>
      <c r="L2613" s="642"/>
      <c r="M2613" s="642"/>
      <c r="N2613" s="1686"/>
      <c r="O2613" s="1695"/>
      <c r="P2613" s="1670"/>
    </row>
    <row r="2614" spans="1:16" ht="15" x14ac:dyDescent="0.25">
      <c r="A2614" s="611">
        <v>2</v>
      </c>
      <c r="C2614" s="1668" t="s">
        <v>6823</v>
      </c>
      <c r="D2614" s="1671"/>
      <c r="E2614" s="1669"/>
      <c r="F2614" s="1687"/>
      <c r="G2614" s="1696"/>
      <c r="H2614" s="1686">
        <v>1</v>
      </c>
      <c r="I2614" s="1695" t="s">
        <v>6824</v>
      </c>
      <c r="J2614" s="1686"/>
      <c r="K2614" s="1695"/>
      <c r="L2614" s="642" t="s">
        <v>3316</v>
      </c>
      <c r="M2614" s="642" t="s">
        <v>3316</v>
      </c>
      <c r="N2614" s="1686"/>
      <c r="O2614" s="1695"/>
      <c r="P2614" s="1670" t="s">
        <v>8075</v>
      </c>
    </row>
    <row r="2615" spans="1:16" ht="15" x14ac:dyDescent="0.25">
      <c r="A2615" s="611">
        <v>3</v>
      </c>
      <c r="C2615" s="1668" t="s">
        <v>6825</v>
      </c>
      <c r="D2615" s="1671"/>
      <c r="E2615" s="1669"/>
      <c r="F2615" s="1687"/>
      <c r="G2615" s="1696"/>
      <c r="H2615" s="1688">
        <v>2</v>
      </c>
      <c r="I2615" s="1697" t="s">
        <v>2226</v>
      </c>
      <c r="J2615" s="1688"/>
      <c r="K2615" s="1697"/>
      <c r="L2615" s="646" t="s">
        <v>3316</v>
      </c>
      <c r="M2615" s="646" t="s">
        <v>3316</v>
      </c>
      <c r="N2615" s="1688"/>
      <c r="O2615" s="1697"/>
      <c r="P2615" s="1673" t="s">
        <v>8075</v>
      </c>
    </row>
    <row r="2616" spans="1:16" ht="15" x14ac:dyDescent="0.25">
      <c r="A2616" s="611">
        <v>1</v>
      </c>
      <c r="C2616" s="1668" t="s">
        <v>6826</v>
      </c>
      <c r="D2616" s="1671"/>
      <c r="E2616" s="1669"/>
      <c r="F2616" s="1687"/>
      <c r="G2616" s="1696"/>
      <c r="H2616" s="1688">
        <v>3</v>
      </c>
      <c r="I2616" s="1697" t="s">
        <v>2134</v>
      </c>
      <c r="J2616" s="1688"/>
      <c r="K2616" s="1697"/>
      <c r="L2616" s="646" t="s">
        <v>3316</v>
      </c>
      <c r="M2616" s="646" t="s">
        <v>3316</v>
      </c>
      <c r="N2616" s="1688"/>
      <c r="O2616" s="1697"/>
      <c r="P2616" s="1673" t="s">
        <v>8075</v>
      </c>
    </row>
    <row r="2617" spans="1:16" ht="15" x14ac:dyDescent="0.25">
      <c r="A2617" s="611">
        <v>2</v>
      </c>
      <c r="C2617" s="1668" t="s">
        <v>6827</v>
      </c>
      <c r="D2617" s="1671"/>
      <c r="E2617" s="1669"/>
      <c r="F2617" s="1687"/>
      <c r="G2617" s="1696"/>
      <c r="H2617" s="1688">
        <v>4</v>
      </c>
      <c r="I2617" s="1697" t="s">
        <v>2227</v>
      </c>
      <c r="J2617" s="1688"/>
      <c r="K2617" s="1697"/>
      <c r="L2617" s="646" t="s">
        <v>3316</v>
      </c>
      <c r="M2617" s="646" t="s">
        <v>3316</v>
      </c>
      <c r="N2617" s="1688"/>
      <c r="O2617" s="1697"/>
      <c r="P2617" s="1673" t="s">
        <v>8075</v>
      </c>
    </row>
    <row r="2618" spans="1:16" ht="15" x14ac:dyDescent="0.25">
      <c r="A2618" s="611">
        <v>3</v>
      </c>
      <c r="C2618" s="1640" t="s">
        <v>6828</v>
      </c>
      <c r="D2618" s="1671"/>
      <c r="E2618" s="1672"/>
      <c r="F2618" s="1688">
        <v>2</v>
      </c>
      <c r="G2618" s="1697" t="s">
        <v>2656</v>
      </c>
      <c r="H2618" s="1688"/>
      <c r="I2618" s="1697" t="s">
        <v>2247</v>
      </c>
      <c r="J2618" s="1688"/>
      <c r="K2618" s="1697"/>
      <c r="L2618" s="646"/>
      <c r="M2618" s="646"/>
      <c r="N2618" s="1688"/>
      <c r="O2618" s="1697"/>
      <c r="P2618" s="1673" t="s">
        <v>8075</v>
      </c>
    </row>
    <row r="2619" spans="1:16" ht="15" x14ac:dyDescent="0.25">
      <c r="A2619" s="611">
        <v>3</v>
      </c>
      <c r="C2619" s="1668" t="s">
        <v>6829</v>
      </c>
      <c r="D2619" s="1671"/>
      <c r="E2619" s="1669"/>
      <c r="F2619" s="1687"/>
      <c r="G2619" s="1696"/>
      <c r="H2619" s="1686">
        <v>1</v>
      </c>
      <c r="I2619" s="1695" t="s">
        <v>2228</v>
      </c>
      <c r="J2619" s="1686"/>
      <c r="K2619" s="1695"/>
      <c r="L2619" s="642" t="s">
        <v>3316</v>
      </c>
      <c r="M2619" s="642" t="s">
        <v>3316</v>
      </c>
      <c r="N2619" s="1686"/>
      <c r="O2619" s="1695"/>
      <c r="P2619" s="1670" t="s">
        <v>8075</v>
      </c>
    </row>
    <row r="2620" spans="1:16" ht="15" x14ac:dyDescent="0.25">
      <c r="A2620" s="611">
        <v>3</v>
      </c>
      <c r="C2620" s="1668" t="s">
        <v>6830</v>
      </c>
      <c r="D2620" s="1671"/>
      <c r="E2620" s="1669"/>
      <c r="F2620" s="1687"/>
      <c r="G2620" s="1696"/>
      <c r="H2620" s="1688">
        <v>2</v>
      </c>
      <c r="I2620" s="1697" t="s">
        <v>2229</v>
      </c>
      <c r="J2620" s="1688"/>
      <c r="K2620" s="1697"/>
      <c r="L2620" s="646" t="s">
        <v>3316</v>
      </c>
      <c r="M2620" s="646" t="s">
        <v>3316</v>
      </c>
      <c r="N2620" s="1688"/>
      <c r="O2620" s="1697"/>
      <c r="P2620" s="1673" t="s">
        <v>8075</v>
      </c>
    </row>
    <row r="2621" spans="1:16" ht="15" x14ac:dyDescent="0.25">
      <c r="A2621" s="611">
        <v>3</v>
      </c>
      <c r="C2621" s="1668" t="s">
        <v>6831</v>
      </c>
      <c r="D2621" s="1671"/>
      <c r="E2621" s="1669"/>
      <c r="F2621" s="1687"/>
      <c r="G2621" s="1696"/>
      <c r="H2621" s="1688">
        <v>3</v>
      </c>
      <c r="I2621" s="1697" t="s">
        <v>2230</v>
      </c>
      <c r="J2621" s="1688"/>
      <c r="K2621" s="1697"/>
      <c r="L2621" s="646" t="s">
        <v>3316</v>
      </c>
      <c r="M2621" s="646" t="s">
        <v>3349</v>
      </c>
      <c r="N2621" s="1688"/>
      <c r="O2621" s="1697"/>
      <c r="P2621" s="1673" t="s">
        <v>8075</v>
      </c>
    </row>
    <row r="2622" spans="1:16" ht="15" x14ac:dyDescent="0.25">
      <c r="A2622" s="611">
        <v>3</v>
      </c>
      <c r="C2622" s="1668" t="s">
        <v>6832</v>
      </c>
      <c r="D2622" s="1671"/>
      <c r="E2622" s="1672"/>
      <c r="F2622" s="1688">
        <v>3</v>
      </c>
      <c r="G2622" s="1697" t="s">
        <v>2655</v>
      </c>
      <c r="H2622" s="1688"/>
      <c r="I2622" s="1697" t="s">
        <v>2247</v>
      </c>
      <c r="J2622" s="1688"/>
      <c r="K2622" s="1697"/>
      <c r="L2622" s="646"/>
      <c r="M2622" s="646"/>
      <c r="N2622" s="1688"/>
      <c r="O2622" s="1697"/>
      <c r="P2622" s="1673"/>
    </row>
    <row r="2623" spans="1:16" ht="15" x14ac:dyDescent="0.25">
      <c r="A2623" s="611">
        <v>3</v>
      </c>
      <c r="C2623" s="1668" t="s">
        <v>6833</v>
      </c>
      <c r="D2623" s="1671"/>
      <c r="E2623" s="1669"/>
      <c r="F2623" s="1687"/>
      <c r="G2623" s="1696"/>
      <c r="H2623" s="1686">
        <v>1</v>
      </c>
      <c r="I2623" s="1695" t="s">
        <v>6834</v>
      </c>
      <c r="J2623" s="1686"/>
      <c r="K2623" s="1695"/>
      <c r="L2623" s="642" t="s">
        <v>3316</v>
      </c>
      <c r="M2623" s="642" t="s">
        <v>3316</v>
      </c>
      <c r="N2623" s="1686"/>
      <c r="O2623" s="1695"/>
      <c r="P2623" s="1670" t="s">
        <v>8075</v>
      </c>
    </row>
    <row r="2624" spans="1:16" ht="15" x14ac:dyDescent="0.25">
      <c r="A2624" s="611">
        <v>3</v>
      </c>
      <c r="C2624" s="1668" t="s">
        <v>6835</v>
      </c>
      <c r="D2624" s="1671"/>
      <c r="E2624" s="1669"/>
      <c r="F2624" s="1687"/>
      <c r="G2624" s="1696"/>
      <c r="H2624" s="1688">
        <v>2</v>
      </c>
      <c r="I2624" s="1697" t="s">
        <v>2232</v>
      </c>
      <c r="J2624" s="1688"/>
      <c r="K2624" s="1697"/>
      <c r="L2624" s="646" t="s">
        <v>3316</v>
      </c>
      <c r="M2624" s="646" t="s">
        <v>3316</v>
      </c>
      <c r="N2624" s="1688"/>
      <c r="O2624" s="1697"/>
      <c r="P2624" s="1673" t="s">
        <v>8075</v>
      </c>
    </row>
    <row r="2625" spans="1:16" ht="15" x14ac:dyDescent="0.25">
      <c r="A2625" s="611">
        <v>3</v>
      </c>
      <c r="C2625" s="1668" t="s">
        <v>6836</v>
      </c>
      <c r="D2625" s="1671"/>
      <c r="E2625" s="1669"/>
      <c r="F2625" s="1687"/>
      <c r="G2625" s="1696"/>
      <c r="H2625" s="1688">
        <v>3</v>
      </c>
      <c r="I2625" s="1697" t="s">
        <v>2233</v>
      </c>
      <c r="J2625" s="1688"/>
      <c r="K2625" s="1697"/>
      <c r="L2625" s="646" t="s">
        <v>3316</v>
      </c>
      <c r="M2625" s="646" t="s">
        <v>3316</v>
      </c>
      <c r="N2625" s="1688"/>
      <c r="O2625" s="1697"/>
      <c r="P2625" s="1673" t="s">
        <v>8075</v>
      </c>
    </row>
    <row r="2626" spans="1:16" ht="15" x14ac:dyDescent="0.25">
      <c r="A2626" s="611">
        <v>3</v>
      </c>
      <c r="C2626" s="1668" t="s">
        <v>6837</v>
      </c>
      <c r="D2626" s="1671"/>
      <c r="E2626" s="1669"/>
      <c r="F2626" s="1687"/>
      <c r="G2626" s="1696"/>
      <c r="H2626" s="1688">
        <v>4</v>
      </c>
      <c r="I2626" s="1697" t="s">
        <v>2234</v>
      </c>
      <c r="J2626" s="1688"/>
      <c r="K2626" s="1697"/>
      <c r="L2626" s="646" t="s">
        <v>3349</v>
      </c>
      <c r="M2626" s="646" t="s">
        <v>3316</v>
      </c>
      <c r="N2626" s="1688"/>
      <c r="O2626" s="1697"/>
      <c r="P2626" s="1673" t="s">
        <v>8075</v>
      </c>
    </row>
    <row r="2627" spans="1:16" ht="15" x14ac:dyDescent="0.25">
      <c r="A2627" s="611">
        <v>3</v>
      </c>
      <c r="C2627" s="1668" t="s">
        <v>6838</v>
      </c>
      <c r="D2627" s="1671"/>
      <c r="E2627" s="1672"/>
      <c r="F2627" s="1688">
        <v>4</v>
      </c>
      <c r="G2627" s="1697" t="s">
        <v>2654</v>
      </c>
      <c r="H2627" s="1688"/>
      <c r="I2627" s="1697" t="s">
        <v>2247</v>
      </c>
      <c r="J2627" s="1688"/>
      <c r="K2627" s="1697"/>
      <c r="L2627" s="646"/>
      <c r="M2627" s="646"/>
      <c r="N2627" s="1688"/>
      <c r="O2627" s="1697"/>
      <c r="P2627" s="1673"/>
    </row>
    <row r="2628" spans="1:16" ht="15" x14ac:dyDescent="0.25">
      <c r="A2628" s="611">
        <v>3</v>
      </c>
      <c r="C2628" s="1668" t="s">
        <v>6839</v>
      </c>
      <c r="D2628" s="1671"/>
      <c r="E2628" s="1669"/>
      <c r="F2628" s="1687"/>
      <c r="G2628" s="1696"/>
      <c r="H2628" s="1686">
        <v>1</v>
      </c>
      <c r="I2628" s="1695" t="s">
        <v>6840</v>
      </c>
      <c r="J2628" s="1686"/>
      <c r="K2628" s="1695"/>
      <c r="L2628" s="642" t="s">
        <v>3316</v>
      </c>
      <c r="M2628" s="642" t="s">
        <v>3316</v>
      </c>
      <c r="N2628" s="1686"/>
      <c r="O2628" s="1695"/>
      <c r="P2628" s="1670" t="s">
        <v>8075</v>
      </c>
    </row>
    <row r="2629" spans="1:16" ht="15" x14ac:dyDescent="0.25">
      <c r="A2629" s="611">
        <v>3</v>
      </c>
      <c r="C2629" s="1668" t="s">
        <v>6841</v>
      </c>
      <c r="D2629" s="1671"/>
      <c r="E2629" s="1669"/>
      <c r="F2629" s="1687"/>
      <c r="G2629" s="1696"/>
      <c r="H2629" s="1688">
        <v>2</v>
      </c>
      <c r="I2629" s="1697" t="s">
        <v>2234</v>
      </c>
      <c r="J2629" s="1688"/>
      <c r="K2629" s="1697"/>
      <c r="L2629" s="646" t="s">
        <v>3349</v>
      </c>
      <c r="M2629" s="646" t="s">
        <v>3316</v>
      </c>
      <c r="N2629" s="1688"/>
      <c r="O2629" s="1697"/>
      <c r="P2629" s="1673" t="s">
        <v>8075</v>
      </c>
    </row>
    <row r="2630" spans="1:16" ht="15" x14ac:dyDescent="0.25">
      <c r="A2630" s="611">
        <v>3</v>
      </c>
      <c r="C2630" s="1668" t="s">
        <v>6842</v>
      </c>
      <c r="D2630" s="1671"/>
      <c r="E2630" s="1669"/>
      <c r="F2630" s="1687"/>
      <c r="G2630" s="1696"/>
      <c r="H2630" s="1688">
        <v>3</v>
      </c>
      <c r="I2630" s="1697" t="s">
        <v>2236</v>
      </c>
      <c r="J2630" s="1688"/>
      <c r="K2630" s="1697"/>
      <c r="L2630" s="646" t="s">
        <v>3316</v>
      </c>
      <c r="M2630" s="646" t="s">
        <v>3316</v>
      </c>
      <c r="N2630" s="1688"/>
      <c r="O2630" s="1697"/>
      <c r="P2630" s="1673" t="s">
        <v>8075</v>
      </c>
    </row>
    <row r="2631" spans="1:16" ht="15" x14ac:dyDescent="0.25">
      <c r="A2631" s="611">
        <v>3</v>
      </c>
      <c r="C2631" s="1668" t="s">
        <v>6843</v>
      </c>
      <c r="D2631" s="1671"/>
      <c r="E2631" s="1669"/>
      <c r="F2631" s="1687"/>
      <c r="G2631" s="1696"/>
      <c r="H2631" s="1688">
        <v>4</v>
      </c>
      <c r="I2631" s="1697" t="s">
        <v>2237</v>
      </c>
      <c r="J2631" s="1688"/>
      <c r="K2631" s="1697"/>
      <c r="L2631" s="646" t="s">
        <v>3316</v>
      </c>
      <c r="M2631" s="646" t="s">
        <v>3349</v>
      </c>
      <c r="N2631" s="1688"/>
      <c r="O2631" s="1697"/>
      <c r="P2631" s="1673" t="s">
        <v>8075</v>
      </c>
    </row>
    <row r="2632" spans="1:16" ht="15" x14ac:dyDescent="0.25">
      <c r="A2632" s="611">
        <v>3</v>
      </c>
      <c r="C2632" s="1668" t="s">
        <v>6844</v>
      </c>
      <c r="D2632" s="1671"/>
      <c r="E2632" s="1669"/>
      <c r="F2632" s="1687"/>
      <c r="G2632" s="1696"/>
      <c r="H2632" s="1688">
        <v>5</v>
      </c>
      <c r="I2632" s="1697" t="s">
        <v>6845</v>
      </c>
      <c r="J2632" s="1688"/>
      <c r="K2632" s="1697"/>
      <c r="L2632" s="646" t="s">
        <v>3316</v>
      </c>
      <c r="M2632" s="646" t="s">
        <v>3349</v>
      </c>
      <c r="N2632" s="1688"/>
      <c r="O2632" s="1697"/>
      <c r="P2632" s="1673" t="s">
        <v>8075</v>
      </c>
    </row>
    <row r="2633" spans="1:16" ht="15.75" thickBot="1" x14ac:dyDescent="0.3">
      <c r="A2633" s="611">
        <v>3</v>
      </c>
      <c r="C2633" s="1668" t="s">
        <v>6846</v>
      </c>
      <c r="D2633" s="1671"/>
      <c r="E2633" s="1669"/>
      <c r="F2633" s="1687"/>
      <c r="G2633" s="1696"/>
      <c r="H2633" s="1688">
        <v>6</v>
      </c>
      <c r="I2633" s="1697" t="s">
        <v>6847</v>
      </c>
      <c r="J2633" s="1688"/>
      <c r="K2633" s="1697"/>
      <c r="L2633" s="646" t="s">
        <v>3316</v>
      </c>
      <c r="M2633" s="646" t="s">
        <v>3349</v>
      </c>
      <c r="N2633" s="1688"/>
      <c r="O2633" s="1697"/>
      <c r="P2633" s="1673" t="s">
        <v>8075</v>
      </c>
    </row>
    <row r="2634" spans="1:16" ht="15" x14ac:dyDescent="0.25">
      <c r="A2634" s="611">
        <v>3</v>
      </c>
      <c r="C2634" s="1664" t="s">
        <v>6848</v>
      </c>
      <c r="D2634" s="1665">
        <v>14</v>
      </c>
      <c r="E2634" s="1666" t="s">
        <v>2653</v>
      </c>
      <c r="F2634" s="1685"/>
      <c r="G2634" s="1694"/>
      <c r="H2634" s="1685"/>
      <c r="I2634" s="1694"/>
      <c r="J2634" s="1685"/>
      <c r="K2634" s="1694"/>
      <c r="L2634" s="641"/>
      <c r="M2634" s="641"/>
      <c r="N2634" s="1685"/>
      <c r="O2634" s="1694"/>
      <c r="P2634" s="1667"/>
    </row>
    <row r="2635" spans="1:16" ht="15" x14ac:dyDescent="0.25">
      <c r="A2635" s="611">
        <v>3</v>
      </c>
      <c r="C2635" s="1668" t="s">
        <v>6849</v>
      </c>
      <c r="D2635" s="1671"/>
      <c r="E2635" s="1669"/>
      <c r="F2635" s="1686">
        <v>1</v>
      </c>
      <c r="G2635" s="1695" t="s">
        <v>2238</v>
      </c>
      <c r="H2635" s="1686"/>
      <c r="I2635" s="1695"/>
      <c r="J2635" s="1686"/>
      <c r="K2635" s="1695"/>
      <c r="L2635" s="642" t="s">
        <v>3316</v>
      </c>
      <c r="M2635" s="642" t="s">
        <v>3316</v>
      </c>
      <c r="N2635" s="1686"/>
      <c r="O2635" s="1695"/>
      <c r="P2635" s="1670" t="s">
        <v>8076</v>
      </c>
    </row>
    <row r="2636" spans="1:16" ht="15" x14ac:dyDescent="0.25">
      <c r="A2636" s="611">
        <v>3</v>
      </c>
      <c r="C2636" s="1668" t="s">
        <v>6850</v>
      </c>
      <c r="D2636" s="1671"/>
      <c r="E2636" s="1672"/>
      <c r="F2636" s="1688">
        <v>2</v>
      </c>
      <c r="G2636" s="1697" t="s">
        <v>2239</v>
      </c>
      <c r="H2636" s="1688"/>
      <c r="I2636" s="1697"/>
      <c r="J2636" s="1688"/>
      <c r="K2636" s="1697"/>
      <c r="L2636" s="646" t="s">
        <v>3316</v>
      </c>
      <c r="M2636" s="646" t="s">
        <v>3349</v>
      </c>
      <c r="N2636" s="1688"/>
      <c r="O2636" s="1697"/>
      <c r="P2636" s="1673" t="s">
        <v>8076</v>
      </c>
    </row>
    <row r="2637" spans="1:16" ht="15" x14ac:dyDescent="0.25">
      <c r="A2637" s="611">
        <v>3</v>
      </c>
      <c r="C2637" s="1668" t="s">
        <v>6851</v>
      </c>
      <c r="D2637" s="1671"/>
      <c r="E2637" s="1672"/>
      <c r="F2637" s="1688">
        <v>3</v>
      </c>
      <c r="G2637" s="1697" t="s">
        <v>2240</v>
      </c>
      <c r="H2637" s="1688"/>
      <c r="I2637" s="1697"/>
      <c r="J2637" s="1688"/>
      <c r="K2637" s="1697"/>
      <c r="L2637" s="646" t="s">
        <v>3316</v>
      </c>
      <c r="M2637" s="646" t="s">
        <v>3349</v>
      </c>
      <c r="N2637" s="1688"/>
      <c r="O2637" s="1697"/>
      <c r="P2637" s="1673" t="s">
        <v>8076</v>
      </c>
    </row>
    <row r="2638" spans="1:16" ht="15.75" thickBot="1" x14ac:dyDescent="0.3">
      <c r="A2638" s="611">
        <v>1</v>
      </c>
      <c r="C2638" s="1679" t="s">
        <v>6852</v>
      </c>
      <c r="D2638" s="1680"/>
      <c r="E2638" s="1681"/>
      <c r="F2638" s="1689">
        <v>4</v>
      </c>
      <c r="G2638" s="1698" t="s">
        <v>2241</v>
      </c>
      <c r="H2638" s="1689"/>
      <c r="I2638" s="1698"/>
      <c r="J2638" s="1689"/>
      <c r="K2638" s="1698"/>
      <c r="L2638" s="1682" t="s">
        <v>3316</v>
      </c>
      <c r="M2638" s="1682" t="s">
        <v>3349</v>
      </c>
      <c r="N2638" s="1689"/>
      <c r="O2638" s="1698"/>
      <c r="P2638" s="1683" t="s">
        <v>8076</v>
      </c>
    </row>
  </sheetData>
  <autoFilter ref="C5:P2638" xr:uid="{786FED18-7CD9-445E-8534-CE222F0FA0D2}"/>
  <mergeCells count="1">
    <mergeCell ref="K1:L3"/>
  </mergeCells>
  <pageMargins left="0.70866141732283472" right="0.70866141732283472" top="0.74803149606299213" bottom="0.74803149606299213" header="0.31496062992125984" footer="0.31496062992125984"/>
  <pageSetup paperSize="8" scale="64" fitToHeight="0" orientation="landscape"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83F82-9586-496D-B6E2-8FCF997A7BFB}">
  <dimension ref="B1:E248"/>
  <sheetViews>
    <sheetView showGridLines="0" workbookViewId="0">
      <selection activeCell="I252" sqref="I252"/>
    </sheetView>
  </sheetViews>
  <sheetFormatPr defaultColWidth="11.5703125" defaultRowHeight="15" x14ac:dyDescent="0.25"/>
  <cols>
    <col min="1" max="1" width="6.140625" customWidth="1"/>
    <col min="3" max="3" width="24.140625" customWidth="1"/>
    <col min="4" max="4" width="74.7109375" bestFit="1" customWidth="1"/>
    <col min="5" max="5" width="13.140625" bestFit="1" customWidth="1"/>
  </cols>
  <sheetData>
    <row r="1" spans="2:5" ht="33.75" x14ac:dyDescent="0.5">
      <c r="B1" s="1600" t="s">
        <v>7951</v>
      </c>
    </row>
    <row r="2" spans="2:5" ht="26.25" x14ac:dyDescent="0.4">
      <c r="B2" s="1601" t="s">
        <v>7950</v>
      </c>
    </row>
    <row r="3" spans="2:5" x14ac:dyDescent="0.25">
      <c r="B3" s="1602" t="s">
        <v>7946</v>
      </c>
    </row>
    <row r="4" spans="2:5" x14ac:dyDescent="0.25">
      <c r="B4" s="1603" t="s">
        <v>7732</v>
      </c>
    </row>
    <row r="5" spans="2:5" x14ac:dyDescent="0.25">
      <c r="B5" s="1603" t="s">
        <v>7953</v>
      </c>
    </row>
    <row r="6" spans="2:5" x14ac:dyDescent="0.25">
      <c r="B6" s="1603" t="s">
        <v>7952</v>
      </c>
    </row>
    <row r="7" spans="2:5" ht="15.75" thickBot="1" x14ac:dyDescent="0.3"/>
    <row r="8" spans="2:5" ht="15.75" thickBot="1" x14ac:dyDescent="0.3">
      <c r="B8" s="1604" t="s">
        <v>7733</v>
      </c>
      <c r="C8" s="1605" t="s">
        <v>7734</v>
      </c>
      <c r="D8" s="1606" t="s">
        <v>7735</v>
      </c>
      <c r="E8" s="1607" t="s">
        <v>7736</v>
      </c>
    </row>
    <row r="9" spans="2:5" x14ac:dyDescent="0.25">
      <c r="B9" s="1725"/>
      <c r="C9" s="1613" t="s">
        <v>4916</v>
      </c>
      <c r="D9" s="1608" t="s">
        <v>4916</v>
      </c>
      <c r="E9" s="1609"/>
    </row>
    <row r="10" spans="2:5" x14ac:dyDescent="0.25">
      <c r="B10" s="1726">
        <v>1</v>
      </c>
      <c r="C10" s="1610" t="s">
        <v>4916</v>
      </c>
      <c r="D10" s="1611" t="s">
        <v>7737</v>
      </c>
      <c r="E10" s="1612" t="s">
        <v>3470</v>
      </c>
    </row>
    <row r="11" spans="2:5" x14ac:dyDescent="0.25">
      <c r="B11" s="1726">
        <v>2</v>
      </c>
      <c r="C11" s="1610" t="s">
        <v>4916</v>
      </c>
      <c r="D11" s="1611" t="s">
        <v>7738</v>
      </c>
      <c r="E11" s="1612" t="s">
        <v>3470</v>
      </c>
    </row>
    <row r="12" spans="2:5" x14ac:dyDescent="0.25">
      <c r="B12" s="1726">
        <v>3</v>
      </c>
      <c r="C12" s="1610" t="s">
        <v>4916</v>
      </c>
      <c r="D12" s="1611" t="s">
        <v>7739</v>
      </c>
      <c r="E12" s="1612" t="s">
        <v>3470</v>
      </c>
    </row>
    <row r="13" spans="2:5" x14ac:dyDescent="0.25">
      <c r="B13" s="1726">
        <v>4</v>
      </c>
      <c r="C13" s="1610" t="s">
        <v>4916</v>
      </c>
      <c r="D13" s="1611" t="s">
        <v>7740</v>
      </c>
      <c r="E13" s="1612" t="s">
        <v>3470</v>
      </c>
    </row>
    <row r="14" spans="2:5" x14ac:dyDescent="0.25">
      <c r="B14" s="1726">
        <v>5</v>
      </c>
      <c r="C14" s="1610" t="s">
        <v>4916</v>
      </c>
      <c r="D14" s="1611" t="s">
        <v>7741</v>
      </c>
      <c r="E14" s="1612" t="s">
        <v>3470</v>
      </c>
    </row>
    <row r="15" spans="2:5" x14ac:dyDescent="0.25">
      <c r="B15" s="1726">
        <v>6</v>
      </c>
      <c r="C15" s="1610" t="s">
        <v>4916</v>
      </c>
      <c r="D15" s="1611" t="s">
        <v>7742</v>
      </c>
      <c r="E15" s="1612" t="s">
        <v>3470</v>
      </c>
    </row>
    <row r="16" spans="2:5" x14ac:dyDescent="0.25">
      <c r="B16" s="1726">
        <v>7</v>
      </c>
      <c r="C16" s="1610" t="s">
        <v>4916</v>
      </c>
      <c r="D16" s="1611" t="s">
        <v>7743</v>
      </c>
      <c r="E16" s="1612"/>
    </row>
    <row r="17" spans="2:5" x14ac:dyDescent="0.25">
      <c r="B17" s="1725"/>
      <c r="C17" s="1614" t="s">
        <v>5019</v>
      </c>
      <c r="D17" s="1615" t="s">
        <v>5019</v>
      </c>
      <c r="E17" s="1616"/>
    </row>
    <row r="18" spans="2:5" x14ac:dyDescent="0.25">
      <c r="B18" s="1726">
        <v>1</v>
      </c>
      <c r="C18" s="1610" t="s">
        <v>5019</v>
      </c>
      <c r="D18" s="1617" t="s">
        <v>7744</v>
      </c>
      <c r="E18" s="1618" t="s">
        <v>3470</v>
      </c>
    </row>
    <row r="19" spans="2:5" x14ac:dyDescent="0.25">
      <c r="B19" s="1726">
        <v>2</v>
      </c>
      <c r="C19" s="1610" t="s">
        <v>5019</v>
      </c>
      <c r="D19" s="1617" t="s">
        <v>7745</v>
      </c>
      <c r="E19" s="1618" t="s">
        <v>3470</v>
      </c>
    </row>
    <row r="20" spans="2:5" x14ac:dyDescent="0.25">
      <c r="B20" s="1726">
        <v>3</v>
      </c>
      <c r="C20" s="1610" t="s">
        <v>5019</v>
      </c>
      <c r="D20" s="1617" t="s">
        <v>7746</v>
      </c>
      <c r="E20" s="1618" t="s">
        <v>3470</v>
      </c>
    </row>
    <row r="21" spans="2:5" x14ac:dyDescent="0.25">
      <c r="B21" s="1726">
        <v>4</v>
      </c>
      <c r="C21" s="1610" t="s">
        <v>5019</v>
      </c>
      <c r="D21" s="1617" t="s">
        <v>7747</v>
      </c>
      <c r="E21" s="1618" t="s">
        <v>3470</v>
      </c>
    </row>
    <row r="22" spans="2:5" x14ac:dyDescent="0.25">
      <c r="B22" s="1726">
        <v>5</v>
      </c>
      <c r="C22" s="1610" t="s">
        <v>5019</v>
      </c>
      <c r="D22" s="1617" t="s">
        <v>7748</v>
      </c>
      <c r="E22" s="1618" t="s">
        <v>3470</v>
      </c>
    </row>
    <row r="23" spans="2:5" x14ac:dyDescent="0.25">
      <c r="B23" s="1726">
        <v>6</v>
      </c>
      <c r="C23" s="1610" t="s">
        <v>5019</v>
      </c>
      <c r="D23" s="1617" t="s">
        <v>7749</v>
      </c>
      <c r="E23" s="1618" t="s">
        <v>3470</v>
      </c>
    </row>
    <row r="24" spans="2:5" x14ac:dyDescent="0.25">
      <c r="B24" s="1726">
        <v>7</v>
      </c>
      <c r="C24" s="1610" t="s">
        <v>5019</v>
      </c>
      <c r="D24" s="1617" t="s">
        <v>7750</v>
      </c>
      <c r="E24" s="1618" t="s">
        <v>3470</v>
      </c>
    </row>
    <row r="25" spans="2:5" x14ac:dyDescent="0.25">
      <c r="B25" s="1726">
        <v>8</v>
      </c>
      <c r="C25" s="1610" t="s">
        <v>5019</v>
      </c>
      <c r="D25" s="1617" t="s">
        <v>7751</v>
      </c>
      <c r="E25" s="1618" t="s">
        <v>6088</v>
      </c>
    </row>
    <row r="26" spans="2:5" x14ac:dyDescent="0.25">
      <c r="B26" s="1726">
        <v>9</v>
      </c>
      <c r="C26" s="1610" t="s">
        <v>5019</v>
      </c>
      <c r="D26" s="1617" t="s">
        <v>7752</v>
      </c>
      <c r="E26" s="1618" t="s">
        <v>3470</v>
      </c>
    </row>
    <row r="27" spans="2:5" x14ac:dyDescent="0.25">
      <c r="B27" s="1726">
        <v>10</v>
      </c>
      <c r="C27" s="1610" t="s">
        <v>5019</v>
      </c>
      <c r="D27" s="1617" t="s">
        <v>3295</v>
      </c>
      <c r="E27" s="1618" t="s">
        <v>3470</v>
      </c>
    </row>
    <row r="28" spans="2:5" x14ac:dyDescent="0.25">
      <c r="B28" s="1726">
        <v>11</v>
      </c>
      <c r="C28" s="1610" t="s">
        <v>5019</v>
      </c>
      <c r="D28" s="1617" t="s">
        <v>7753</v>
      </c>
      <c r="E28" s="1618" t="s">
        <v>6088</v>
      </c>
    </row>
    <row r="29" spans="2:5" x14ac:dyDescent="0.25">
      <c r="B29" s="1725"/>
      <c r="C29" s="1614" t="s">
        <v>7754</v>
      </c>
      <c r="D29" s="1619" t="s">
        <v>7754</v>
      </c>
      <c r="E29" s="1620"/>
    </row>
    <row r="30" spans="2:5" x14ac:dyDescent="0.25">
      <c r="B30" s="1726">
        <v>1</v>
      </c>
      <c r="C30" s="1610" t="s">
        <v>7754</v>
      </c>
      <c r="D30" s="1621" t="s">
        <v>7755</v>
      </c>
      <c r="E30" s="1612" t="s">
        <v>3470</v>
      </c>
    </row>
    <row r="31" spans="2:5" x14ac:dyDescent="0.25">
      <c r="B31" s="1726">
        <v>2</v>
      </c>
      <c r="C31" s="1610" t="s">
        <v>7754</v>
      </c>
      <c r="D31" s="1611" t="s">
        <v>7756</v>
      </c>
      <c r="E31" s="1612" t="s">
        <v>3470</v>
      </c>
    </row>
    <row r="32" spans="2:5" x14ac:dyDescent="0.25">
      <c r="B32" s="1726">
        <v>3</v>
      </c>
      <c r="C32" s="1610" t="s">
        <v>7754</v>
      </c>
      <c r="D32" s="1611" t="s">
        <v>7757</v>
      </c>
      <c r="E32" s="1612" t="s">
        <v>3470</v>
      </c>
    </row>
    <row r="33" spans="2:5" x14ac:dyDescent="0.25">
      <c r="B33" s="1726">
        <v>4</v>
      </c>
      <c r="C33" s="1610" t="s">
        <v>7754</v>
      </c>
      <c r="D33" s="1611" t="s">
        <v>7758</v>
      </c>
      <c r="E33" s="1612" t="s">
        <v>3470</v>
      </c>
    </row>
    <row r="34" spans="2:5" x14ac:dyDescent="0.25">
      <c r="B34" s="1726">
        <v>5</v>
      </c>
      <c r="C34" s="1610" t="s">
        <v>7754</v>
      </c>
      <c r="D34" s="1611" t="s">
        <v>7759</v>
      </c>
      <c r="E34" s="1612" t="s">
        <v>3470</v>
      </c>
    </row>
    <row r="35" spans="2:5" x14ac:dyDescent="0.25">
      <c r="B35" s="1726">
        <v>6</v>
      </c>
      <c r="C35" s="1610" t="s">
        <v>7754</v>
      </c>
      <c r="D35" s="1611" t="s">
        <v>7760</v>
      </c>
      <c r="E35" s="1612" t="s">
        <v>3470</v>
      </c>
    </row>
    <row r="36" spans="2:5" x14ac:dyDescent="0.25">
      <c r="B36" s="1726">
        <v>7</v>
      </c>
      <c r="C36" s="1610" t="s">
        <v>7754</v>
      </c>
      <c r="D36" s="1611" t="s">
        <v>7761</v>
      </c>
      <c r="E36" s="1612" t="s">
        <v>3470</v>
      </c>
    </row>
    <row r="37" spans="2:5" x14ac:dyDescent="0.25">
      <c r="B37" s="1726">
        <v>8</v>
      </c>
      <c r="C37" s="1610" t="s">
        <v>7754</v>
      </c>
      <c r="D37" s="1611" t="s">
        <v>7762</v>
      </c>
      <c r="E37" s="1612" t="s">
        <v>3470</v>
      </c>
    </row>
    <row r="38" spans="2:5" x14ac:dyDescent="0.25">
      <c r="B38" s="1726">
        <v>9</v>
      </c>
      <c r="C38" s="1610" t="s">
        <v>7754</v>
      </c>
      <c r="D38" s="1611" t="s">
        <v>7763</v>
      </c>
      <c r="E38" s="1612" t="s">
        <v>3470</v>
      </c>
    </row>
    <row r="39" spans="2:5" x14ac:dyDescent="0.25">
      <c r="B39" s="1726">
        <v>10</v>
      </c>
      <c r="C39" s="1610" t="s">
        <v>7754</v>
      </c>
      <c r="D39" s="1611" t="s">
        <v>7764</v>
      </c>
      <c r="E39" s="1612" t="s">
        <v>3470</v>
      </c>
    </row>
    <row r="40" spans="2:5" x14ac:dyDescent="0.25">
      <c r="B40" s="1726">
        <v>11</v>
      </c>
      <c r="C40" s="1610" t="s">
        <v>7754</v>
      </c>
      <c r="D40" s="1611" t="s">
        <v>7765</v>
      </c>
      <c r="E40" s="1612" t="s">
        <v>3470</v>
      </c>
    </row>
    <row r="41" spans="2:5" x14ac:dyDescent="0.25">
      <c r="B41" s="1726">
        <v>12</v>
      </c>
      <c r="C41" s="1610" t="s">
        <v>7754</v>
      </c>
      <c r="D41" s="1611" t="s">
        <v>7766</v>
      </c>
      <c r="E41" s="1612" t="s">
        <v>3470</v>
      </c>
    </row>
    <row r="42" spans="2:5" x14ac:dyDescent="0.25">
      <c r="B42" s="1726">
        <v>13</v>
      </c>
      <c r="C42" s="1610" t="s">
        <v>7754</v>
      </c>
      <c r="D42" s="1611" t="s">
        <v>7767</v>
      </c>
      <c r="E42" s="1612" t="s">
        <v>3470</v>
      </c>
    </row>
    <row r="43" spans="2:5" x14ac:dyDescent="0.25">
      <c r="B43" s="1726">
        <v>14</v>
      </c>
      <c r="C43" s="1610" t="s">
        <v>7754</v>
      </c>
      <c r="D43" s="1611" t="s">
        <v>7768</v>
      </c>
      <c r="E43" s="1612" t="s">
        <v>3470</v>
      </c>
    </row>
    <row r="44" spans="2:5" x14ac:dyDescent="0.25">
      <c r="B44" s="1726">
        <v>15</v>
      </c>
      <c r="C44" s="1610" t="s">
        <v>7754</v>
      </c>
      <c r="D44" s="1611" t="s">
        <v>7769</v>
      </c>
      <c r="E44" s="1612" t="s">
        <v>3470</v>
      </c>
    </row>
    <row r="45" spans="2:5" x14ac:dyDescent="0.25">
      <c r="B45" s="1726">
        <v>16</v>
      </c>
      <c r="C45" s="1610" t="s">
        <v>7754</v>
      </c>
      <c r="D45" s="1611" t="s">
        <v>7770</v>
      </c>
      <c r="E45" s="1612" t="s">
        <v>3470</v>
      </c>
    </row>
    <row r="46" spans="2:5" x14ac:dyDescent="0.25">
      <c r="B46" s="1726">
        <v>17</v>
      </c>
      <c r="C46" s="1610" t="s">
        <v>7754</v>
      </c>
      <c r="D46" s="1611" t="s">
        <v>7771</v>
      </c>
      <c r="E46" s="1612" t="s">
        <v>3470</v>
      </c>
    </row>
    <row r="47" spans="2:5" x14ac:dyDescent="0.25">
      <c r="B47" s="1726">
        <v>18</v>
      </c>
      <c r="C47" s="1610" t="s">
        <v>7754</v>
      </c>
      <c r="D47" s="1611" t="s">
        <v>7772</v>
      </c>
      <c r="E47" s="1612" t="s">
        <v>3470</v>
      </c>
    </row>
    <row r="48" spans="2:5" x14ac:dyDescent="0.25">
      <c r="B48" s="1726">
        <v>19</v>
      </c>
      <c r="C48" s="1610" t="s">
        <v>7754</v>
      </c>
      <c r="D48" s="1611" t="s">
        <v>7773</v>
      </c>
      <c r="E48" s="1612" t="s">
        <v>3470</v>
      </c>
    </row>
    <row r="49" spans="2:5" x14ac:dyDescent="0.25">
      <c r="B49" s="1727">
        <v>20</v>
      </c>
      <c r="C49" s="1622" t="s">
        <v>7754</v>
      </c>
      <c r="D49" s="1611" t="s">
        <v>7774</v>
      </c>
      <c r="E49" s="1612" t="s">
        <v>3470</v>
      </c>
    </row>
    <row r="50" spans="2:5" x14ac:dyDescent="0.25">
      <c r="B50" s="1726">
        <v>21</v>
      </c>
      <c r="C50" s="1610" t="s">
        <v>7754</v>
      </c>
      <c r="D50" s="1623" t="s">
        <v>7775</v>
      </c>
      <c r="E50" s="1612" t="s">
        <v>3470</v>
      </c>
    </row>
    <row r="51" spans="2:5" x14ac:dyDescent="0.25">
      <c r="B51" s="1726">
        <v>22</v>
      </c>
      <c r="C51" s="1610" t="s">
        <v>7754</v>
      </c>
      <c r="D51" s="1621" t="s">
        <v>7776</v>
      </c>
      <c r="E51" s="1612" t="s">
        <v>3470</v>
      </c>
    </row>
    <row r="52" spans="2:5" x14ac:dyDescent="0.25">
      <c r="B52" s="1726">
        <v>23</v>
      </c>
      <c r="C52" s="1610" t="s">
        <v>7754</v>
      </c>
      <c r="D52" s="1611" t="s">
        <v>7777</v>
      </c>
      <c r="E52" s="1612" t="s">
        <v>3470</v>
      </c>
    </row>
    <row r="53" spans="2:5" x14ac:dyDescent="0.25">
      <c r="B53" s="1726">
        <v>24</v>
      </c>
      <c r="C53" s="1610" t="s">
        <v>7754</v>
      </c>
      <c r="D53" s="1621" t="s">
        <v>6041</v>
      </c>
      <c r="E53" s="1612" t="s">
        <v>3470</v>
      </c>
    </row>
    <row r="54" spans="2:5" x14ac:dyDescent="0.25">
      <c r="B54" s="1726">
        <v>25</v>
      </c>
      <c r="C54" s="1610" t="s">
        <v>7754</v>
      </c>
      <c r="D54" s="1621" t="s">
        <v>7778</v>
      </c>
      <c r="E54" s="1612" t="s">
        <v>3470</v>
      </c>
    </row>
    <row r="55" spans="2:5" x14ac:dyDescent="0.25">
      <c r="B55" s="1726">
        <v>26</v>
      </c>
      <c r="C55" s="1610" t="s">
        <v>7754</v>
      </c>
      <c r="D55" s="1621" t="s">
        <v>7779</v>
      </c>
      <c r="E55" s="1612" t="s">
        <v>3470</v>
      </c>
    </row>
    <row r="56" spans="2:5" x14ac:dyDescent="0.25">
      <c r="B56" s="1726">
        <v>27</v>
      </c>
      <c r="C56" s="1610" t="s">
        <v>7754</v>
      </c>
      <c r="D56" s="1621" t="s">
        <v>7780</v>
      </c>
      <c r="E56" s="1612" t="s">
        <v>3470</v>
      </c>
    </row>
    <row r="57" spans="2:5" x14ac:dyDescent="0.25">
      <c r="B57" s="1726">
        <v>28</v>
      </c>
      <c r="C57" s="1610" t="s">
        <v>7754</v>
      </c>
      <c r="D57" s="1621" t="s">
        <v>7781</v>
      </c>
      <c r="E57" s="1612" t="s">
        <v>3470</v>
      </c>
    </row>
    <row r="58" spans="2:5" x14ac:dyDescent="0.25">
      <c r="B58" s="1726">
        <v>29</v>
      </c>
      <c r="C58" s="1610" t="s">
        <v>7754</v>
      </c>
      <c r="D58" s="1621" t="s">
        <v>7782</v>
      </c>
      <c r="E58" s="1612" t="s">
        <v>3470</v>
      </c>
    </row>
    <row r="59" spans="2:5" x14ac:dyDescent="0.25">
      <c r="B59" s="1726">
        <v>30</v>
      </c>
      <c r="C59" s="1610" t="s">
        <v>7754</v>
      </c>
      <c r="D59" s="1621" t="s">
        <v>7783</v>
      </c>
      <c r="E59" s="1612" t="s">
        <v>3470</v>
      </c>
    </row>
    <row r="60" spans="2:5" x14ac:dyDescent="0.25">
      <c r="B60" s="1726">
        <v>31</v>
      </c>
      <c r="C60" s="1610" t="s">
        <v>7754</v>
      </c>
      <c r="D60" s="1623" t="s">
        <v>7784</v>
      </c>
      <c r="E60" s="1612" t="s">
        <v>3470</v>
      </c>
    </row>
    <row r="61" spans="2:5" x14ac:dyDescent="0.25">
      <c r="B61" s="1726">
        <v>32</v>
      </c>
      <c r="C61" s="1610" t="s">
        <v>7754</v>
      </c>
      <c r="D61" s="1623" t="s">
        <v>7785</v>
      </c>
      <c r="E61" s="1612" t="s">
        <v>3470</v>
      </c>
    </row>
    <row r="62" spans="2:5" x14ac:dyDescent="0.25">
      <c r="B62" s="1726">
        <v>33</v>
      </c>
      <c r="C62" s="1610" t="s">
        <v>7754</v>
      </c>
      <c r="D62" s="1623" t="s">
        <v>7786</v>
      </c>
      <c r="E62" s="1612" t="s">
        <v>3470</v>
      </c>
    </row>
    <row r="63" spans="2:5" x14ac:dyDescent="0.25">
      <c r="B63" s="1726">
        <v>34</v>
      </c>
      <c r="C63" s="1610" t="s">
        <v>7754</v>
      </c>
      <c r="D63" s="1611" t="s">
        <v>7787</v>
      </c>
      <c r="E63" s="1612" t="s">
        <v>3470</v>
      </c>
    </row>
    <row r="64" spans="2:5" x14ac:dyDescent="0.25">
      <c r="B64" s="1726">
        <v>35</v>
      </c>
      <c r="C64" s="1610" t="s">
        <v>7754</v>
      </c>
      <c r="D64" s="1611" t="s">
        <v>7788</v>
      </c>
      <c r="E64" s="1612" t="s">
        <v>3470</v>
      </c>
    </row>
    <row r="65" spans="2:5" x14ac:dyDescent="0.25">
      <c r="B65" s="1726">
        <v>36</v>
      </c>
      <c r="C65" s="1610" t="s">
        <v>7754</v>
      </c>
      <c r="D65" s="1624" t="s">
        <v>4829</v>
      </c>
      <c r="E65" s="1612" t="s">
        <v>6088</v>
      </c>
    </row>
    <row r="66" spans="2:5" x14ac:dyDescent="0.25">
      <c r="B66" s="1726">
        <v>37</v>
      </c>
      <c r="C66" s="1610" t="s">
        <v>7754</v>
      </c>
      <c r="D66" s="1624" t="s">
        <v>7789</v>
      </c>
      <c r="E66" s="1612" t="s">
        <v>6088</v>
      </c>
    </row>
    <row r="67" spans="2:5" x14ac:dyDescent="0.25">
      <c r="B67" s="1726">
        <v>38</v>
      </c>
      <c r="C67" s="1610" t="s">
        <v>7754</v>
      </c>
      <c r="D67" s="1611" t="s">
        <v>7790</v>
      </c>
      <c r="E67" s="1612" t="s">
        <v>3470</v>
      </c>
    </row>
    <row r="68" spans="2:5" x14ac:dyDescent="0.25">
      <c r="B68" s="1726">
        <v>39</v>
      </c>
      <c r="C68" s="1610" t="s">
        <v>7754</v>
      </c>
      <c r="D68" s="1611" t="s">
        <v>7791</v>
      </c>
      <c r="E68" s="1612" t="s">
        <v>3470</v>
      </c>
    </row>
    <row r="69" spans="2:5" x14ac:dyDescent="0.25">
      <c r="B69" s="1726">
        <v>40</v>
      </c>
      <c r="C69" s="1610" t="s">
        <v>7754</v>
      </c>
      <c r="D69" s="1611" t="s">
        <v>7792</v>
      </c>
      <c r="E69" s="1612" t="s">
        <v>3470</v>
      </c>
    </row>
    <row r="70" spans="2:5" x14ac:dyDescent="0.25">
      <c r="B70" s="1726">
        <v>41</v>
      </c>
      <c r="C70" s="1610" t="s">
        <v>7754</v>
      </c>
      <c r="D70" s="1611" t="s">
        <v>7793</v>
      </c>
      <c r="E70" s="1612" t="s">
        <v>6088</v>
      </c>
    </row>
    <row r="71" spans="2:5" x14ac:dyDescent="0.25">
      <c r="B71" s="1726">
        <v>42</v>
      </c>
      <c r="C71" s="1610" t="s">
        <v>7754</v>
      </c>
      <c r="D71" s="1611" t="s">
        <v>7794</v>
      </c>
      <c r="E71" s="1612" t="s">
        <v>3470</v>
      </c>
    </row>
    <row r="72" spans="2:5" x14ac:dyDescent="0.25">
      <c r="B72" s="1726">
        <v>43</v>
      </c>
      <c r="C72" s="1610" t="s">
        <v>7754</v>
      </c>
      <c r="D72" s="1611" t="s">
        <v>7795</v>
      </c>
      <c r="E72" s="1612" t="s">
        <v>3470</v>
      </c>
    </row>
    <row r="73" spans="2:5" x14ac:dyDescent="0.25">
      <c r="B73" s="1726">
        <v>44</v>
      </c>
      <c r="C73" s="1610" t="s">
        <v>7754</v>
      </c>
      <c r="D73" s="1611" t="s">
        <v>7796</v>
      </c>
      <c r="E73" s="1612" t="s">
        <v>3470</v>
      </c>
    </row>
    <row r="74" spans="2:5" x14ac:dyDescent="0.25">
      <c r="B74" s="1726">
        <v>45</v>
      </c>
      <c r="C74" s="1610" t="s">
        <v>7754</v>
      </c>
      <c r="D74" s="1611" t="s">
        <v>7797</v>
      </c>
      <c r="E74" s="1612" t="s">
        <v>3470</v>
      </c>
    </row>
    <row r="75" spans="2:5" x14ac:dyDescent="0.25">
      <c r="B75" s="1726">
        <v>46</v>
      </c>
      <c r="C75" s="1610" t="s">
        <v>7754</v>
      </c>
      <c r="D75" s="1611" t="s">
        <v>7798</v>
      </c>
      <c r="E75" s="1612" t="s">
        <v>3470</v>
      </c>
    </row>
    <row r="76" spans="2:5" x14ac:dyDescent="0.25">
      <c r="B76" s="1726">
        <v>47</v>
      </c>
      <c r="C76" s="1610" t="s">
        <v>7754</v>
      </c>
      <c r="D76" s="1611" t="s">
        <v>7799</v>
      </c>
      <c r="E76" s="1612" t="s">
        <v>3470</v>
      </c>
    </row>
    <row r="77" spans="2:5" x14ac:dyDescent="0.25">
      <c r="B77" s="1726">
        <v>48</v>
      </c>
      <c r="C77" s="1610" t="s">
        <v>7754</v>
      </c>
      <c r="D77" s="1611" t="s">
        <v>1826</v>
      </c>
      <c r="E77" s="1612" t="s">
        <v>3470</v>
      </c>
    </row>
    <row r="78" spans="2:5" x14ac:dyDescent="0.25">
      <c r="B78" s="1726">
        <v>49</v>
      </c>
      <c r="C78" s="1610" t="s">
        <v>7754</v>
      </c>
      <c r="D78" s="1611" t="s">
        <v>7800</v>
      </c>
      <c r="E78" s="1612" t="s">
        <v>3470</v>
      </c>
    </row>
    <row r="79" spans="2:5" x14ac:dyDescent="0.25">
      <c r="B79" s="1726">
        <v>50</v>
      </c>
      <c r="C79" s="1610" t="s">
        <v>7754</v>
      </c>
      <c r="D79" s="1611" t="s">
        <v>7801</v>
      </c>
      <c r="E79" s="1612" t="s">
        <v>3470</v>
      </c>
    </row>
    <row r="80" spans="2:5" x14ac:dyDescent="0.25">
      <c r="B80" s="1726">
        <v>51</v>
      </c>
      <c r="C80" s="1610" t="s">
        <v>7754</v>
      </c>
      <c r="D80" s="1621" t="s">
        <v>5969</v>
      </c>
      <c r="E80" s="1612" t="s">
        <v>3470</v>
      </c>
    </row>
    <row r="81" spans="2:5" x14ac:dyDescent="0.25">
      <c r="B81" s="1726">
        <v>52</v>
      </c>
      <c r="C81" s="1610" t="s">
        <v>7754</v>
      </c>
      <c r="D81" s="1621" t="s">
        <v>7802</v>
      </c>
      <c r="E81" s="1612" t="s">
        <v>3470</v>
      </c>
    </row>
    <row r="82" spans="2:5" x14ac:dyDescent="0.25">
      <c r="B82" s="1726">
        <v>53</v>
      </c>
      <c r="C82" s="1610" t="s">
        <v>7754</v>
      </c>
      <c r="D82" s="1621" t="s">
        <v>7803</v>
      </c>
      <c r="E82" s="1612" t="s">
        <v>3470</v>
      </c>
    </row>
    <row r="83" spans="2:5" x14ac:dyDescent="0.25">
      <c r="B83" s="1726">
        <v>54</v>
      </c>
      <c r="C83" s="1610" t="s">
        <v>7754</v>
      </c>
      <c r="D83" s="1621" t="s">
        <v>7804</v>
      </c>
      <c r="E83" s="1612" t="s">
        <v>3470</v>
      </c>
    </row>
    <row r="84" spans="2:5" x14ac:dyDescent="0.25">
      <c r="B84" s="1726">
        <v>55</v>
      </c>
      <c r="C84" s="1610" t="s">
        <v>7754</v>
      </c>
      <c r="D84" s="1621" t="s">
        <v>7805</v>
      </c>
      <c r="E84" s="1612" t="s">
        <v>3470</v>
      </c>
    </row>
    <row r="85" spans="2:5" x14ac:dyDescent="0.25">
      <c r="B85" s="1726">
        <v>56</v>
      </c>
      <c r="C85" s="1610" t="s">
        <v>7754</v>
      </c>
      <c r="D85" s="1621" t="s">
        <v>7806</v>
      </c>
      <c r="E85" s="1612" t="s">
        <v>3470</v>
      </c>
    </row>
    <row r="86" spans="2:5" x14ac:dyDescent="0.25">
      <c r="B86" s="1726">
        <v>57</v>
      </c>
      <c r="C86" s="1610" t="s">
        <v>7754</v>
      </c>
      <c r="D86" s="1621" t="s">
        <v>7807</v>
      </c>
      <c r="E86" s="1612" t="s">
        <v>3470</v>
      </c>
    </row>
    <row r="87" spans="2:5" x14ac:dyDescent="0.25">
      <c r="B87" s="1726">
        <v>58</v>
      </c>
      <c r="C87" s="1610" t="s">
        <v>7754</v>
      </c>
      <c r="D87" s="1623" t="s">
        <v>7808</v>
      </c>
      <c r="E87" s="1612" t="s">
        <v>3470</v>
      </c>
    </row>
    <row r="88" spans="2:5" x14ac:dyDescent="0.25">
      <c r="B88" s="1726">
        <v>59</v>
      </c>
      <c r="C88" s="1610" t="s">
        <v>7754</v>
      </c>
      <c r="D88" s="1623" t="s">
        <v>7809</v>
      </c>
      <c r="E88" s="1612" t="s">
        <v>3470</v>
      </c>
    </row>
    <row r="89" spans="2:5" x14ac:dyDescent="0.25">
      <c r="B89" s="1726">
        <v>60</v>
      </c>
      <c r="C89" s="1610" t="s">
        <v>7754</v>
      </c>
      <c r="D89" s="1623" t="s">
        <v>5940</v>
      </c>
      <c r="E89" s="1612" t="s">
        <v>3470</v>
      </c>
    </row>
    <row r="90" spans="2:5" x14ac:dyDescent="0.25">
      <c r="B90" s="1726">
        <v>61</v>
      </c>
      <c r="C90" s="1610" t="s">
        <v>7754</v>
      </c>
      <c r="D90" s="1623" t="s">
        <v>6024</v>
      </c>
      <c r="E90" s="1612" t="s">
        <v>3470</v>
      </c>
    </row>
    <row r="91" spans="2:5" x14ac:dyDescent="0.25">
      <c r="B91" s="1726">
        <v>62</v>
      </c>
      <c r="C91" s="1625" t="s">
        <v>7754</v>
      </c>
      <c r="D91" s="1626" t="s">
        <v>7810</v>
      </c>
      <c r="E91" s="1612" t="s">
        <v>3470</v>
      </c>
    </row>
    <row r="92" spans="2:5" x14ac:dyDescent="0.25">
      <c r="B92" s="1726">
        <v>63</v>
      </c>
      <c r="C92" s="1625" t="s">
        <v>7754</v>
      </c>
      <c r="D92" s="1626" t="s">
        <v>7811</v>
      </c>
      <c r="E92" s="1612" t="s">
        <v>3470</v>
      </c>
    </row>
    <row r="93" spans="2:5" x14ac:dyDescent="0.25">
      <c r="B93" s="1726">
        <v>64</v>
      </c>
      <c r="C93" s="1625" t="s">
        <v>7754</v>
      </c>
      <c r="D93" s="1626" t="s">
        <v>7812</v>
      </c>
      <c r="E93" s="1612" t="s">
        <v>3470</v>
      </c>
    </row>
    <row r="94" spans="2:5" x14ac:dyDescent="0.25">
      <c r="B94" s="1726">
        <v>65</v>
      </c>
      <c r="C94" s="1625" t="s">
        <v>7754</v>
      </c>
      <c r="D94" s="1626" t="s">
        <v>7813</v>
      </c>
      <c r="E94" s="1612" t="s">
        <v>3470</v>
      </c>
    </row>
    <row r="95" spans="2:5" x14ac:dyDescent="0.25">
      <c r="B95" s="1726">
        <v>66</v>
      </c>
      <c r="C95" s="1625" t="s">
        <v>7754</v>
      </c>
      <c r="D95" s="1626" t="s">
        <v>7814</v>
      </c>
      <c r="E95" s="1612" t="s">
        <v>3470</v>
      </c>
    </row>
    <row r="96" spans="2:5" x14ac:dyDescent="0.25">
      <c r="B96" s="1726">
        <v>67</v>
      </c>
      <c r="C96" s="1625" t="s">
        <v>7754</v>
      </c>
      <c r="D96" s="1626" t="s">
        <v>7815</v>
      </c>
      <c r="E96" s="1612" t="s">
        <v>3470</v>
      </c>
    </row>
    <row r="97" spans="2:5" x14ac:dyDescent="0.25">
      <c r="B97" s="1726">
        <v>68</v>
      </c>
      <c r="C97" s="1625" t="s">
        <v>7754</v>
      </c>
      <c r="D97" s="1626" t="s">
        <v>7816</v>
      </c>
      <c r="E97" s="1612" t="s">
        <v>3470</v>
      </c>
    </row>
    <row r="98" spans="2:5" x14ac:dyDescent="0.25">
      <c r="B98" s="1726">
        <v>69</v>
      </c>
      <c r="C98" s="1625" t="s">
        <v>7754</v>
      </c>
      <c r="D98" s="1626" t="s">
        <v>7817</v>
      </c>
      <c r="E98" s="1612" t="s">
        <v>3470</v>
      </c>
    </row>
    <row r="99" spans="2:5" x14ac:dyDescent="0.25">
      <c r="B99" s="1726">
        <v>70</v>
      </c>
      <c r="C99" s="1625" t="s">
        <v>7754</v>
      </c>
      <c r="D99" s="1627" t="s">
        <v>7818</v>
      </c>
      <c r="E99" s="1612" t="s">
        <v>3470</v>
      </c>
    </row>
    <row r="100" spans="2:5" x14ac:dyDescent="0.25">
      <c r="B100" s="1726">
        <v>71</v>
      </c>
      <c r="C100" s="1625" t="s">
        <v>7754</v>
      </c>
      <c r="D100" s="1627" t="s">
        <v>7819</v>
      </c>
      <c r="E100" s="1612" t="s">
        <v>3470</v>
      </c>
    </row>
    <row r="101" spans="2:5" x14ac:dyDescent="0.25">
      <c r="B101" s="1726">
        <v>72</v>
      </c>
      <c r="C101" s="1625" t="s">
        <v>7754</v>
      </c>
      <c r="D101" s="1627" t="s">
        <v>7820</v>
      </c>
      <c r="E101" s="1612" t="s">
        <v>3470</v>
      </c>
    </row>
    <row r="102" spans="2:5" x14ac:dyDescent="0.25">
      <c r="B102" s="1726">
        <v>73</v>
      </c>
      <c r="C102" s="1625" t="s">
        <v>7754</v>
      </c>
      <c r="D102" s="1628" t="s">
        <v>7821</v>
      </c>
      <c r="E102" s="1612" t="s">
        <v>3470</v>
      </c>
    </row>
    <row r="103" spans="2:5" x14ac:dyDescent="0.25">
      <c r="B103" s="1726">
        <v>74</v>
      </c>
      <c r="C103" s="1625" t="s">
        <v>7754</v>
      </c>
      <c r="D103" s="1628" t="s">
        <v>7822</v>
      </c>
      <c r="E103" s="1612" t="s">
        <v>3470</v>
      </c>
    </row>
    <row r="104" spans="2:5" x14ac:dyDescent="0.25">
      <c r="B104" s="1726">
        <v>75</v>
      </c>
      <c r="C104" s="1625" t="s">
        <v>7754</v>
      </c>
      <c r="D104" s="1629" t="s">
        <v>4669</v>
      </c>
      <c r="E104" s="1612" t="s">
        <v>6088</v>
      </c>
    </row>
    <row r="105" spans="2:5" x14ac:dyDescent="0.25">
      <c r="B105" s="1726">
        <v>76</v>
      </c>
      <c r="C105" s="1625" t="s">
        <v>7754</v>
      </c>
      <c r="D105" s="1629" t="s">
        <v>6616</v>
      </c>
      <c r="E105" s="1612" t="s">
        <v>3470</v>
      </c>
    </row>
    <row r="106" spans="2:5" x14ac:dyDescent="0.25">
      <c r="B106" s="1726">
        <v>77</v>
      </c>
      <c r="C106" s="1625" t="s">
        <v>7754</v>
      </c>
      <c r="D106" s="1629" t="s">
        <v>6038</v>
      </c>
      <c r="E106" s="1612" t="s">
        <v>6088</v>
      </c>
    </row>
    <row r="107" spans="2:5" x14ac:dyDescent="0.25">
      <c r="B107" s="1726">
        <v>78</v>
      </c>
      <c r="C107" s="1625" t="s">
        <v>7754</v>
      </c>
      <c r="D107" s="1629" t="s">
        <v>7823</v>
      </c>
      <c r="E107" s="1612" t="s">
        <v>3470</v>
      </c>
    </row>
    <row r="108" spans="2:5" x14ac:dyDescent="0.25">
      <c r="B108" s="1725"/>
      <c r="C108" s="1614" t="s">
        <v>7824</v>
      </c>
      <c r="D108" s="1615" t="s">
        <v>7824</v>
      </c>
      <c r="E108" s="1616"/>
    </row>
    <row r="109" spans="2:5" x14ac:dyDescent="0.25">
      <c r="B109" s="1726">
        <v>1</v>
      </c>
      <c r="C109" s="1610" t="s">
        <v>7824</v>
      </c>
      <c r="D109" s="1611" t="s">
        <v>7825</v>
      </c>
      <c r="E109" s="1612" t="s">
        <v>3470</v>
      </c>
    </row>
    <row r="110" spans="2:5" x14ac:dyDescent="0.25">
      <c r="B110" s="1726">
        <v>2</v>
      </c>
      <c r="C110" s="1610" t="s">
        <v>7824</v>
      </c>
      <c r="D110" s="1623" t="s">
        <v>7826</v>
      </c>
      <c r="E110" s="1612" t="s">
        <v>3470</v>
      </c>
    </row>
    <row r="111" spans="2:5" x14ac:dyDescent="0.25">
      <c r="B111" s="1726">
        <v>3</v>
      </c>
      <c r="C111" s="1610" t="s">
        <v>7824</v>
      </c>
      <c r="D111" s="1611" t="s">
        <v>7827</v>
      </c>
      <c r="E111" s="1612" t="s">
        <v>3470</v>
      </c>
    </row>
    <row r="112" spans="2:5" x14ac:dyDescent="0.25">
      <c r="B112" s="1726">
        <v>4</v>
      </c>
      <c r="C112" s="1610" t="s">
        <v>7824</v>
      </c>
      <c r="D112" s="1611" t="s">
        <v>7828</v>
      </c>
      <c r="E112" s="1612" t="s">
        <v>3470</v>
      </c>
    </row>
    <row r="113" spans="2:5" x14ac:dyDescent="0.25">
      <c r="B113" s="1726">
        <v>5</v>
      </c>
      <c r="C113" s="1610" t="s">
        <v>7824</v>
      </c>
      <c r="D113" s="1611" t="s">
        <v>7829</v>
      </c>
      <c r="E113" s="1612" t="s">
        <v>3470</v>
      </c>
    </row>
    <row r="114" spans="2:5" ht="25.5" x14ac:dyDescent="0.25">
      <c r="B114" s="1726">
        <v>6</v>
      </c>
      <c r="C114" s="1610" t="s">
        <v>7824</v>
      </c>
      <c r="D114" s="1624" t="s">
        <v>7830</v>
      </c>
      <c r="E114" s="1612" t="s">
        <v>3470</v>
      </c>
    </row>
    <row r="115" spans="2:5" x14ac:dyDescent="0.25">
      <c r="B115" s="1726">
        <v>7</v>
      </c>
      <c r="C115" s="1610" t="s">
        <v>7824</v>
      </c>
      <c r="D115" s="1624" t="s">
        <v>7831</v>
      </c>
      <c r="E115" s="1612" t="s">
        <v>3470</v>
      </c>
    </row>
    <row r="116" spans="2:5" x14ac:dyDescent="0.25">
      <c r="B116" s="1726">
        <v>8</v>
      </c>
      <c r="C116" s="1610" t="s">
        <v>7824</v>
      </c>
      <c r="D116" s="1623" t="s">
        <v>7832</v>
      </c>
      <c r="E116" s="1612" t="s">
        <v>3470</v>
      </c>
    </row>
    <row r="117" spans="2:5" x14ac:dyDescent="0.25">
      <c r="B117" s="1726">
        <v>9</v>
      </c>
      <c r="C117" s="1610" t="s">
        <v>7824</v>
      </c>
      <c r="D117" s="1623" t="s">
        <v>7833</v>
      </c>
      <c r="E117" s="1612" t="s">
        <v>3470</v>
      </c>
    </row>
    <row r="118" spans="2:5" x14ac:dyDescent="0.25">
      <c r="B118" s="1726">
        <v>10</v>
      </c>
      <c r="C118" s="1610" t="s">
        <v>7824</v>
      </c>
      <c r="D118" s="1623" t="s">
        <v>7834</v>
      </c>
      <c r="E118" s="1612" t="s">
        <v>3470</v>
      </c>
    </row>
    <row r="119" spans="2:5" x14ac:dyDescent="0.25">
      <c r="B119" s="1726">
        <v>11</v>
      </c>
      <c r="C119" s="1610" t="s">
        <v>7824</v>
      </c>
      <c r="D119" s="1623" t="s">
        <v>7835</v>
      </c>
      <c r="E119" s="1612" t="s">
        <v>3470</v>
      </c>
    </row>
    <row r="120" spans="2:5" x14ac:dyDescent="0.25">
      <c r="B120" s="1726">
        <v>12</v>
      </c>
      <c r="C120" s="1610" t="s">
        <v>7824</v>
      </c>
      <c r="D120" s="1623" t="s">
        <v>7836</v>
      </c>
      <c r="E120" s="1612" t="s">
        <v>3470</v>
      </c>
    </row>
    <row r="121" spans="2:5" x14ac:dyDescent="0.25">
      <c r="B121" s="1726">
        <v>13</v>
      </c>
      <c r="C121" s="1610" t="s">
        <v>7824</v>
      </c>
      <c r="D121" s="1630" t="s">
        <v>4614</v>
      </c>
      <c r="E121" s="1612" t="s">
        <v>3470</v>
      </c>
    </row>
    <row r="122" spans="2:5" x14ac:dyDescent="0.25">
      <c r="B122" s="1726">
        <v>14</v>
      </c>
      <c r="C122" s="1610" t="s">
        <v>7824</v>
      </c>
      <c r="D122" s="1623" t="s">
        <v>2377</v>
      </c>
      <c r="E122" s="1612" t="s">
        <v>3470</v>
      </c>
    </row>
    <row r="123" spans="2:5" x14ac:dyDescent="0.25">
      <c r="B123" s="1726">
        <v>15</v>
      </c>
      <c r="C123" s="1610" t="s">
        <v>7824</v>
      </c>
      <c r="D123" s="1623" t="s">
        <v>7837</v>
      </c>
      <c r="E123" s="1612" t="s">
        <v>3470</v>
      </c>
    </row>
    <row r="124" spans="2:5" x14ac:dyDescent="0.25">
      <c r="B124" s="1726">
        <v>16</v>
      </c>
      <c r="C124" s="1610" t="s">
        <v>7824</v>
      </c>
      <c r="D124" s="1623" t="s">
        <v>7838</v>
      </c>
      <c r="E124" s="1612" t="s">
        <v>3470</v>
      </c>
    </row>
    <row r="125" spans="2:5" x14ac:dyDescent="0.25">
      <c r="B125" s="1726">
        <v>17</v>
      </c>
      <c r="C125" s="1610" t="s">
        <v>7824</v>
      </c>
      <c r="D125" s="1623" t="s">
        <v>7839</v>
      </c>
      <c r="E125" s="1612" t="s">
        <v>3470</v>
      </c>
    </row>
    <row r="126" spans="2:5" x14ac:dyDescent="0.25">
      <c r="B126" s="1726">
        <v>18</v>
      </c>
      <c r="C126" s="1610" t="s">
        <v>7824</v>
      </c>
      <c r="D126" s="1630" t="s">
        <v>4624</v>
      </c>
      <c r="E126" s="1612" t="s">
        <v>3470</v>
      </c>
    </row>
    <row r="127" spans="2:5" x14ac:dyDescent="0.25">
      <c r="B127" s="1726">
        <v>19</v>
      </c>
      <c r="C127" s="1610" t="s">
        <v>7824</v>
      </c>
      <c r="D127" s="1630" t="s">
        <v>4703</v>
      </c>
      <c r="E127" s="1612" t="s">
        <v>3470</v>
      </c>
    </row>
    <row r="128" spans="2:5" x14ac:dyDescent="0.25">
      <c r="B128" s="1726">
        <v>20</v>
      </c>
      <c r="C128" s="1610" t="s">
        <v>7824</v>
      </c>
      <c r="D128" s="1630" t="s">
        <v>4626</v>
      </c>
      <c r="E128" s="1612" t="s">
        <v>3470</v>
      </c>
    </row>
    <row r="129" spans="2:5" x14ac:dyDescent="0.25">
      <c r="B129" s="1725"/>
      <c r="C129" s="1614" t="s">
        <v>4555</v>
      </c>
      <c r="D129" s="1615" t="s">
        <v>4555</v>
      </c>
      <c r="E129" s="1616"/>
    </row>
    <row r="130" spans="2:5" x14ac:dyDescent="0.25">
      <c r="B130" s="1726">
        <v>1</v>
      </c>
      <c r="C130" s="1610" t="s">
        <v>4555</v>
      </c>
      <c r="D130" s="1611" t="s">
        <v>5536</v>
      </c>
      <c r="E130" s="1612" t="s">
        <v>3470</v>
      </c>
    </row>
    <row r="131" spans="2:5" x14ac:dyDescent="0.25">
      <c r="B131" s="1726">
        <v>2</v>
      </c>
      <c r="C131" s="1610" t="s">
        <v>4555</v>
      </c>
      <c r="D131" s="1611" t="s">
        <v>7840</v>
      </c>
      <c r="E131" s="1612" t="s">
        <v>3470</v>
      </c>
    </row>
    <row r="132" spans="2:5" x14ac:dyDescent="0.25">
      <c r="B132" s="1726">
        <v>3</v>
      </c>
      <c r="C132" s="1610" t="s">
        <v>4555</v>
      </c>
      <c r="D132" s="1611" t="s">
        <v>7841</v>
      </c>
      <c r="E132" s="1612" t="s">
        <v>3470</v>
      </c>
    </row>
    <row r="133" spans="2:5" x14ac:dyDescent="0.25">
      <c r="B133" s="1725"/>
      <c r="C133" s="1614" t="s">
        <v>5111</v>
      </c>
      <c r="D133" s="1615" t="s">
        <v>5111</v>
      </c>
      <c r="E133" s="1616"/>
    </row>
    <row r="134" spans="2:5" x14ac:dyDescent="0.25">
      <c r="B134" s="1726">
        <v>1</v>
      </c>
      <c r="C134" s="1610" t="s">
        <v>5111</v>
      </c>
      <c r="D134" s="1611" t="s">
        <v>5111</v>
      </c>
      <c r="E134" s="1612" t="s">
        <v>3470</v>
      </c>
    </row>
    <row r="135" spans="2:5" x14ac:dyDescent="0.25">
      <c r="B135" s="1726">
        <v>2</v>
      </c>
      <c r="C135" s="1610" t="s">
        <v>5111</v>
      </c>
      <c r="D135" s="1611" t="s">
        <v>7842</v>
      </c>
      <c r="E135" s="1612" t="s">
        <v>3470</v>
      </c>
    </row>
    <row r="136" spans="2:5" x14ac:dyDescent="0.25">
      <c r="B136" s="1726">
        <v>3</v>
      </c>
      <c r="C136" s="1610" t="s">
        <v>5111</v>
      </c>
      <c r="D136" s="1611" t="s">
        <v>7843</v>
      </c>
      <c r="E136" s="1612" t="s">
        <v>3470</v>
      </c>
    </row>
    <row r="137" spans="2:5" x14ac:dyDescent="0.25">
      <c r="B137" s="1726">
        <v>4</v>
      </c>
      <c r="C137" s="1610" t="s">
        <v>5111</v>
      </c>
      <c r="D137" s="1623" t="s">
        <v>7844</v>
      </c>
      <c r="E137" s="1612" t="s">
        <v>3470</v>
      </c>
    </row>
    <row r="138" spans="2:5" x14ac:dyDescent="0.25">
      <c r="B138" s="1726">
        <v>5</v>
      </c>
      <c r="C138" s="1610" t="s">
        <v>5111</v>
      </c>
      <c r="D138" s="1611" t="s">
        <v>7845</v>
      </c>
      <c r="E138" s="1612" t="s">
        <v>3470</v>
      </c>
    </row>
    <row r="139" spans="2:5" x14ac:dyDescent="0.25">
      <c r="B139" s="1726">
        <v>6</v>
      </c>
      <c r="C139" s="1610" t="s">
        <v>5111</v>
      </c>
      <c r="D139" s="1611" t="s">
        <v>7846</v>
      </c>
      <c r="E139" s="1612" t="s">
        <v>3470</v>
      </c>
    </row>
    <row r="140" spans="2:5" x14ac:dyDescent="0.25">
      <c r="B140" s="1726">
        <v>7</v>
      </c>
      <c r="C140" s="1610" t="s">
        <v>5111</v>
      </c>
      <c r="D140" s="1611" t="s">
        <v>7847</v>
      </c>
      <c r="E140" s="1612" t="s">
        <v>3470</v>
      </c>
    </row>
    <row r="141" spans="2:5" x14ac:dyDescent="0.25">
      <c r="B141" s="1726">
        <v>8</v>
      </c>
      <c r="C141" s="1610" t="s">
        <v>5111</v>
      </c>
      <c r="D141" s="1611" t="s">
        <v>7848</v>
      </c>
      <c r="E141" s="1612" t="s">
        <v>3470</v>
      </c>
    </row>
    <row r="142" spans="2:5" x14ac:dyDescent="0.25">
      <c r="B142" s="1726">
        <v>9</v>
      </c>
      <c r="C142" s="1610" t="s">
        <v>5111</v>
      </c>
      <c r="D142" s="1611" t="s">
        <v>7849</v>
      </c>
      <c r="E142" s="1612" t="s">
        <v>3470</v>
      </c>
    </row>
    <row r="143" spans="2:5" x14ac:dyDescent="0.25">
      <c r="B143" s="1726">
        <v>10</v>
      </c>
      <c r="C143" s="1610" t="s">
        <v>5111</v>
      </c>
      <c r="D143" s="1611" t="s">
        <v>7850</v>
      </c>
      <c r="E143" s="1612" t="s">
        <v>3470</v>
      </c>
    </row>
    <row r="144" spans="2:5" x14ac:dyDescent="0.25">
      <c r="B144" s="1726">
        <v>11</v>
      </c>
      <c r="C144" s="1610" t="s">
        <v>5111</v>
      </c>
      <c r="D144" s="1611" t="s">
        <v>7851</v>
      </c>
      <c r="E144" s="1612" t="s">
        <v>3470</v>
      </c>
    </row>
    <row r="145" spans="2:5" x14ac:dyDescent="0.25">
      <c r="B145" s="1726">
        <v>12</v>
      </c>
      <c r="C145" s="1610" t="s">
        <v>5111</v>
      </c>
      <c r="D145" s="1623" t="s">
        <v>7852</v>
      </c>
      <c r="E145" s="1612" t="s">
        <v>3470</v>
      </c>
    </row>
    <row r="146" spans="2:5" x14ac:dyDescent="0.25">
      <c r="B146" s="1726">
        <v>13</v>
      </c>
      <c r="C146" s="1610" t="s">
        <v>5111</v>
      </c>
      <c r="D146" s="1623" t="s">
        <v>7853</v>
      </c>
      <c r="E146" s="1612" t="s">
        <v>3470</v>
      </c>
    </row>
    <row r="147" spans="2:5" x14ac:dyDescent="0.25">
      <c r="B147" s="1726">
        <v>14</v>
      </c>
      <c r="C147" s="1610" t="s">
        <v>5111</v>
      </c>
      <c r="D147" s="1623" t="s">
        <v>7854</v>
      </c>
      <c r="E147" s="1612" t="s">
        <v>3470</v>
      </c>
    </row>
    <row r="148" spans="2:5" x14ac:dyDescent="0.25">
      <c r="B148" s="1726">
        <v>15</v>
      </c>
      <c r="C148" s="1610" t="s">
        <v>5111</v>
      </c>
      <c r="D148" s="1623" t="s">
        <v>7855</v>
      </c>
      <c r="E148" s="1612" t="s">
        <v>3470</v>
      </c>
    </row>
    <row r="149" spans="2:5" x14ac:dyDescent="0.25">
      <c r="B149" s="1725"/>
      <c r="C149" s="1614" t="s">
        <v>4563</v>
      </c>
      <c r="D149" s="1615" t="s">
        <v>4563</v>
      </c>
      <c r="E149" s="1616"/>
    </row>
    <row r="150" spans="2:5" x14ac:dyDescent="0.25">
      <c r="B150" s="1726">
        <v>1</v>
      </c>
      <c r="C150" s="1610" t="s">
        <v>4563</v>
      </c>
      <c r="D150" s="1611" t="s">
        <v>7856</v>
      </c>
      <c r="E150" s="1612" t="s">
        <v>3470</v>
      </c>
    </row>
    <row r="151" spans="2:5" x14ac:dyDescent="0.25">
      <c r="B151" s="1726">
        <v>2</v>
      </c>
      <c r="C151" s="1610" t="s">
        <v>4563</v>
      </c>
      <c r="D151" s="1623" t="s">
        <v>7857</v>
      </c>
      <c r="E151" s="1612" t="s">
        <v>3470</v>
      </c>
    </row>
    <row r="152" spans="2:5" x14ac:dyDescent="0.25">
      <c r="B152" s="1726">
        <v>3</v>
      </c>
      <c r="C152" s="1610" t="s">
        <v>4563</v>
      </c>
      <c r="D152" s="1611" t="s">
        <v>7858</v>
      </c>
      <c r="E152" s="1612" t="s">
        <v>3470</v>
      </c>
    </row>
    <row r="153" spans="2:5" x14ac:dyDescent="0.25">
      <c r="B153" s="1726">
        <v>4</v>
      </c>
      <c r="C153" s="1610" t="s">
        <v>4563</v>
      </c>
      <c r="D153" s="1611" t="s">
        <v>7859</v>
      </c>
      <c r="E153" s="1612" t="s">
        <v>3470</v>
      </c>
    </row>
    <row r="154" spans="2:5" x14ac:dyDescent="0.25">
      <c r="B154" s="1726">
        <v>5</v>
      </c>
      <c r="C154" s="1610" t="s">
        <v>4563</v>
      </c>
      <c r="D154" s="1623" t="s">
        <v>7860</v>
      </c>
      <c r="E154" s="1612" t="s">
        <v>3470</v>
      </c>
    </row>
    <row r="155" spans="2:5" x14ac:dyDescent="0.25">
      <c r="B155" s="1726">
        <v>6</v>
      </c>
      <c r="C155" s="1610" t="s">
        <v>4563</v>
      </c>
      <c r="D155" s="1623" t="s">
        <v>7861</v>
      </c>
      <c r="E155" s="1612" t="s">
        <v>3470</v>
      </c>
    </row>
    <row r="156" spans="2:5" x14ac:dyDescent="0.25">
      <c r="B156" s="1726">
        <v>7</v>
      </c>
      <c r="C156" s="1610" t="s">
        <v>4563</v>
      </c>
      <c r="D156" s="1623" t="s">
        <v>7862</v>
      </c>
      <c r="E156" s="1612" t="s">
        <v>3470</v>
      </c>
    </row>
    <row r="157" spans="2:5" x14ac:dyDescent="0.25">
      <c r="B157" s="1726">
        <v>8</v>
      </c>
      <c r="C157" s="1610" t="s">
        <v>4563</v>
      </c>
      <c r="D157" s="1623" t="s">
        <v>7863</v>
      </c>
      <c r="E157" s="1612" t="s">
        <v>3470</v>
      </c>
    </row>
    <row r="158" spans="2:5" x14ac:dyDescent="0.25">
      <c r="B158" s="1726">
        <v>9</v>
      </c>
      <c r="C158" s="1610" t="s">
        <v>4563</v>
      </c>
      <c r="D158" s="1623" t="s">
        <v>7864</v>
      </c>
      <c r="E158" s="1612" t="s">
        <v>3470</v>
      </c>
    </row>
    <row r="159" spans="2:5" x14ac:dyDescent="0.25">
      <c r="B159" s="1725"/>
      <c r="C159" s="1614" t="s">
        <v>7865</v>
      </c>
      <c r="D159" s="1615" t="s">
        <v>7865</v>
      </c>
      <c r="E159" s="1616"/>
    </row>
    <row r="160" spans="2:5" x14ac:dyDescent="0.25">
      <c r="B160" s="1726">
        <v>1</v>
      </c>
      <c r="C160" s="1610" t="s">
        <v>7865</v>
      </c>
      <c r="D160" s="1631" t="s">
        <v>7866</v>
      </c>
      <c r="E160" s="1632" t="s">
        <v>3470</v>
      </c>
    </row>
    <row r="161" spans="2:5" x14ac:dyDescent="0.25">
      <c r="B161" s="1726">
        <v>2</v>
      </c>
      <c r="C161" s="1610" t="s">
        <v>7865</v>
      </c>
      <c r="D161" s="1633" t="s">
        <v>7867</v>
      </c>
      <c r="E161" s="1632" t="s">
        <v>3470</v>
      </c>
    </row>
    <row r="162" spans="2:5" x14ac:dyDescent="0.25">
      <c r="B162" s="1726">
        <v>3</v>
      </c>
      <c r="C162" s="1610" t="s">
        <v>7865</v>
      </c>
      <c r="D162" s="1633" t="s">
        <v>7868</v>
      </c>
      <c r="E162" s="1632" t="s">
        <v>3470</v>
      </c>
    </row>
    <row r="163" spans="2:5" x14ac:dyDescent="0.25">
      <c r="B163" s="1726">
        <v>4</v>
      </c>
      <c r="C163" s="1610" t="s">
        <v>7865</v>
      </c>
      <c r="D163" s="1633" t="s">
        <v>7869</v>
      </c>
      <c r="E163" s="1632" t="s">
        <v>3470</v>
      </c>
    </row>
    <row r="164" spans="2:5" x14ac:dyDescent="0.25">
      <c r="B164" s="1726">
        <v>5</v>
      </c>
      <c r="C164" s="1610" t="s">
        <v>7865</v>
      </c>
      <c r="D164" s="1633" t="s">
        <v>7870</v>
      </c>
      <c r="E164" s="1632" t="s">
        <v>3470</v>
      </c>
    </row>
    <row r="165" spans="2:5" x14ac:dyDescent="0.25">
      <c r="B165" s="1726">
        <v>6</v>
      </c>
      <c r="C165" s="1610" t="s">
        <v>7865</v>
      </c>
      <c r="D165" s="1633" t="s">
        <v>7871</v>
      </c>
      <c r="E165" s="1632" t="s">
        <v>3470</v>
      </c>
    </row>
    <row r="166" spans="2:5" x14ac:dyDescent="0.25">
      <c r="B166" s="1726">
        <v>7</v>
      </c>
      <c r="C166" s="1610" t="s">
        <v>7865</v>
      </c>
      <c r="D166" s="1623" t="s">
        <v>7872</v>
      </c>
      <c r="E166" s="1632" t="s">
        <v>3470</v>
      </c>
    </row>
    <row r="167" spans="2:5" x14ac:dyDescent="0.25">
      <c r="B167" s="1726">
        <v>8</v>
      </c>
      <c r="C167" s="1610" t="s">
        <v>7865</v>
      </c>
      <c r="D167" s="1623" t="s">
        <v>7873</v>
      </c>
      <c r="E167" s="1632" t="s">
        <v>3470</v>
      </c>
    </row>
    <row r="168" spans="2:5" x14ac:dyDescent="0.25">
      <c r="B168" s="1726">
        <v>9</v>
      </c>
      <c r="C168" s="1610" t="s">
        <v>7865</v>
      </c>
      <c r="D168" s="1623" t="s">
        <v>7874</v>
      </c>
      <c r="E168" s="1632" t="s">
        <v>3470</v>
      </c>
    </row>
    <row r="169" spans="2:5" x14ac:dyDescent="0.25">
      <c r="B169" s="1726">
        <v>10</v>
      </c>
      <c r="C169" s="1610" t="s">
        <v>7865</v>
      </c>
      <c r="D169" s="1611" t="s">
        <v>7875</v>
      </c>
      <c r="E169" s="1612" t="s">
        <v>3470</v>
      </c>
    </row>
    <row r="170" spans="2:5" x14ac:dyDescent="0.25">
      <c r="B170" s="1726">
        <v>11</v>
      </c>
      <c r="C170" s="1610" t="s">
        <v>7865</v>
      </c>
      <c r="D170" s="1611" t="s">
        <v>7876</v>
      </c>
      <c r="E170" s="1612" t="s">
        <v>3470</v>
      </c>
    </row>
    <row r="171" spans="2:5" x14ac:dyDescent="0.25">
      <c r="B171" s="1726">
        <v>12</v>
      </c>
      <c r="C171" s="1610" t="s">
        <v>7865</v>
      </c>
      <c r="D171" s="1611" t="s">
        <v>7877</v>
      </c>
      <c r="E171" s="1612" t="s">
        <v>3470</v>
      </c>
    </row>
    <row r="172" spans="2:5" x14ac:dyDescent="0.25">
      <c r="B172" s="1725"/>
      <c r="C172" s="1614" t="s">
        <v>3325</v>
      </c>
      <c r="D172" s="1615" t="s">
        <v>3325</v>
      </c>
      <c r="E172" s="1616"/>
    </row>
    <row r="173" spans="2:5" x14ac:dyDescent="0.25">
      <c r="B173" s="1726">
        <v>1</v>
      </c>
      <c r="C173" s="1610" t="s">
        <v>3325</v>
      </c>
      <c r="D173" s="1611" t="s">
        <v>7878</v>
      </c>
      <c r="E173" s="1612" t="s">
        <v>3470</v>
      </c>
    </row>
    <row r="174" spans="2:5" x14ac:dyDescent="0.25">
      <c r="B174" s="1726">
        <v>2</v>
      </c>
      <c r="C174" s="1610" t="s">
        <v>3325</v>
      </c>
      <c r="D174" s="1611" t="s">
        <v>7879</v>
      </c>
      <c r="E174" s="1612" t="s">
        <v>3470</v>
      </c>
    </row>
    <row r="175" spans="2:5" x14ac:dyDescent="0.25">
      <c r="B175" s="1726">
        <v>3</v>
      </c>
      <c r="C175" s="1610" t="s">
        <v>3325</v>
      </c>
      <c r="D175" s="1611" t="s">
        <v>7880</v>
      </c>
      <c r="E175" s="1612" t="s">
        <v>3470</v>
      </c>
    </row>
    <row r="176" spans="2:5" x14ac:dyDescent="0.25">
      <c r="B176" s="1726">
        <v>4</v>
      </c>
      <c r="C176" s="1610" t="s">
        <v>3325</v>
      </c>
      <c r="D176" s="1611" t="s">
        <v>7881</v>
      </c>
      <c r="E176" s="1612" t="s">
        <v>3470</v>
      </c>
    </row>
    <row r="177" spans="2:5" x14ac:dyDescent="0.25">
      <c r="B177" s="1726">
        <v>5</v>
      </c>
      <c r="C177" s="1610" t="s">
        <v>3325</v>
      </c>
      <c r="D177" s="1611" t="s">
        <v>7882</v>
      </c>
      <c r="E177" s="1612" t="s">
        <v>3470</v>
      </c>
    </row>
    <row r="178" spans="2:5" x14ac:dyDescent="0.25">
      <c r="B178" s="1726">
        <v>6</v>
      </c>
      <c r="C178" s="1610" t="s">
        <v>3325</v>
      </c>
      <c r="D178" s="1611" t="s">
        <v>7883</v>
      </c>
      <c r="E178" s="1612" t="s">
        <v>3470</v>
      </c>
    </row>
    <row r="179" spans="2:5" x14ac:dyDescent="0.25">
      <c r="B179" s="1726">
        <v>7</v>
      </c>
      <c r="C179" s="1610" t="s">
        <v>3325</v>
      </c>
      <c r="D179" s="1611" t="s">
        <v>7884</v>
      </c>
      <c r="E179" s="1612" t="s">
        <v>3470</v>
      </c>
    </row>
    <row r="180" spans="2:5" x14ac:dyDescent="0.25">
      <c r="B180" s="1726">
        <v>8</v>
      </c>
      <c r="C180" s="1610" t="s">
        <v>3325</v>
      </c>
      <c r="D180" s="1611" t="s">
        <v>7885</v>
      </c>
      <c r="E180" s="1612" t="s">
        <v>3470</v>
      </c>
    </row>
    <row r="181" spans="2:5" x14ac:dyDescent="0.25">
      <c r="B181" s="1726">
        <v>9</v>
      </c>
      <c r="C181" s="1610" t="s">
        <v>3325</v>
      </c>
      <c r="D181" s="1611" t="s">
        <v>7886</v>
      </c>
      <c r="E181" s="1612" t="s">
        <v>3470</v>
      </c>
    </row>
    <row r="182" spans="2:5" x14ac:dyDescent="0.25">
      <c r="B182" s="1726">
        <v>10</v>
      </c>
      <c r="C182" s="1610" t="s">
        <v>3325</v>
      </c>
      <c r="D182" s="1611" t="s">
        <v>7887</v>
      </c>
      <c r="E182" s="1612" t="s">
        <v>3470</v>
      </c>
    </row>
    <row r="183" spans="2:5" x14ac:dyDescent="0.25">
      <c r="B183" s="1726">
        <v>11</v>
      </c>
      <c r="C183" s="1610" t="s">
        <v>3325</v>
      </c>
      <c r="D183" s="1611" t="s">
        <v>7888</v>
      </c>
      <c r="E183" s="1612" t="s">
        <v>3470</v>
      </c>
    </row>
    <row r="184" spans="2:5" x14ac:dyDescent="0.25">
      <c r="B184" s="1726">
        <v>12</v>
      </c>
      <c r="C184" s="1610" t="s">
        <v>3325</v>
      </c>
      <c r="D184" s="1611" t="s">
        <v>7889</v>
      </c>
      <c r="E184" s="1612" t="s">
        <v>3470</v>
      </c>
    </row>
    <row r="185" spans="2:5" x14ac:dyDescent="0.25">
      <c r="B185" s="1726">
        <v>13</v>
      </c>
      <c r="C185" s="1610" t="s">
        <v>3325</v>
      </c>
      <c r="D185" s="1611" t="s">
        <v>7890</v>
      </c>
      <c r="E185" s="1612" t="s">
        <v>3470</v>
      </c>
    </row>
    <row r="186" spans="2:5" x14ac:dyDescent="0.25">
      <c r="B186" s="1726">
        <v>14</v>
      </c>
      <c r="C186" s="1610" t="s">
        <v>3325</v>
      </c>
      <c r="D186" s="1611" t="s">
        <v>7891</v>
      </c>
      <c r="E186" s="1612" t="s">
        <v>3470</v>
      </c>
    </row>
    <row r="187" spans="2:5" x14ac:dyDescent="0.25">
      <c r="B187" s="1726">
        <v>15</v>
      </c>
      <c r="C187" s="1610" t="s">
        <v>3325</v>
      </c>
      <c r="D187" s="1611" t="s">
        <v>7892</v>
      </c>
      <c r="E187" s="1612" t="s">
        <v>3470</v>
      </c>
    </row>
    <row r="188" spans="2:5" x14ac:dyDescent="0.25">
      <c r="B188" s="1726">
        <v>16</v>
      </c>
      <c r="C188" s="1610" t="s">
        <v>3325</v>
      </c>
      <c r="D188" s="1611" t="s">
        <v>7893</v>
      </c>
      <c r="E188" s="1612" t="s">
        <v>3470</v>
      </c>
    </row>
    <row r="189" spans="2:5" x14ac:dyDescent="0.25">
      <c r="B189" s="1726">
        <v>17</v>
      </c>
      <c r="C189" s="1610" t="s">
        <v>3325</v>
      </c>
      <c r="D189" s="1611" t="s">
        <v>7894</v>
      </c>
      <c r="E189" s="1612" t="s">
        <v>3470</v>
      </c>
    </row>
    <row r="190" spans="2:5" x14ac:dyDescent="0.25">
      <c r="B190" s="1725"/>
      <c r="C190" s="1614" t="s">
        <v>4559</v>
      </c>
      <c r="D190" s="1619" t="s">
        <v>4559</v>
      </c>
      <c r="E190" s="1620"/>
    </row>
    <row r="191" spans="2:5" x14ac:dyDescent="0.25">
      <c r="B191" s="1726">
        <v>1</v>
      </c>
      <c r="C191" s="1610" t="s">
        <v>4559</v>
      </c>
      <c r="D191" s="1611" t="s">
        <v>7895</v>
      </c>
      <c r="E191" s="1612" t="s">
        <v>3470</v>
      </c>
    </row>
    <row r="192" spans="2:5" x14ac:dyDescent="0.25">
      <c r="B192" s="1726">
        <v>2</v>
      </c>
      <c r="C192" s="1610" t="s">
        <v>4559</v>
      </c>
      <c r="D192" s="1611" t="s">
        <v>7896</v>
      </c>
      <c r="E192" s="1612" t="s">
        <v>3470</v>
      </c>
    </row>
    <row r="193" spans="2:5" x14ac:dyDescent="0.25">
      <c r="B193" s="1726">
        <v>3</v>
      </c>
      <c r="C193" s="1610" t="s">
        <v>4559</v>
      </c>
      <c r="D193" s="1611" t="s">
        <v>7897</v>
      </c>
      <c r="E193" s="1612" t="s">
        <v>3470</v>
      </c>
    </row>
    <row r="194" spans="2:5" x14ac:dyDescent="0.25">
      <c r="B194" s="1726">
        <v>4</v>
      </c>
      <c r="C194" s="1610" t="s">
        <v>4559</v>
      </c>
      <c r="D194" s="1611" t="s">
        <v>7898</v>
      </c>
      <c r="E194" s="1612" t="s">
        <v>3470</v>
      </c>
    </row>
    <row r="195" spans="2:5" x14ac:dyDescent="0.25">
      <c r="B195" s="1726">
        <v>5</v>
      </c>
      <c r="C195" s="1610" t="s">
        <v>4559</v>
      </c>
      <c r="D195" s="1611" t="s">
        <v>7899</v>
      </c>
      <c r="E195" s="1612" t="s">
        <v>3470</v>
      </c>
    </row>
    <row r="196" spans="2:5" x14ac:dyDescent="0.25">
      <c r="B196" s="1726">
        <v>6</v>
      </c>
      <c r="C196" s="1610" t="s">
        <v>4559</v>
      </c>
      <c r="D196" s="1611" t="s">
        <v>7900</v>
      </c>
      <c r="E196" s="1612" t="s">
        <v>3470</v>
      </c>
    </row>
    <row r="197" spans="2:5" x14ac:dyDescent="0.25">
      <c r="B197" s="1726">
        <v>7</v>
      </c>
      <c r="C197" s="1610" t="s">
        <v>4559</v>
      </c>
      <c r="D197" s="1611" t="s">
        <v>7901</v>
      </c>
      <c r="E197" s="1612" t="s">
        <v>3470</v>
      </c>
    </row>
    <row r="198" spans="2:5" x14ac:dyDescent="0.25">
      <c r="B198" s="1726">
        <v>8</v>
      </c>
      <c r="C198" s="1610" t="s">
        <v>4559</v>
      </c>
      <c r="D198" s="1611" t="s">
        <v>7902</v>
      </c>
      <c r="E198" s="1612" t="s">
        <v>3470</v>
      </c>
    </row>
    <row r="199" spans="2:5" x14ac:dyDescent="0.25">
      <c r="B199" s="1726">
        <v>9</v>
      </c>
      <c r="C199" s="1610" t="s">
        <v>4559</v>
      </c>
      <c r="D199" s="1611" t="s">
        <v>7903</v>
      </c>
      <c r="E199" s="1612" t="s">
        <v>3470</v>
      </c>
    </row>
    <row r="200" spans="2:5" x14ac:dyDescent="0.25">
      <c r="B200" s="1726">
        <v>10</v>
      </c>
      <c r="C200" s="1610" t="s">
        <v>4559</v>
      </c>
      <c r="D200" s="1611" t="s">
        <v>7904</v>
      </c>
      <c r="E200" s="1612" t="s">
        <v>3470</v>
      </c>
    </row>
    <row r="201" spans="2:5" x14ac:dyDescent="0.25">
      <c r="B201" s="1726">
        <v>11</v>
      </c>
      <c r="C201" s="1610" t="s">
        <v>4559</v>
      </c>
      <c r="D201" s="1611" t="s">
        <v>7905</v>
      </c>
      <c r="E201" s="1612" t="s">
        <v>3470</v>
      </c>
    </row>
    <row r="202" spans="2:5" x14ac:dyDescent="0.25">
      <c r="B202" s="1726">
        <v>12</v>
      </c>
      <c r="C202" s="1625" t="s">
        <v>4559</v>
      </c>
      <c r="D202" s="1634" t="s">
        <v>7906</v>
      </c>
      <c r="E202" s="1612" t="s">
        <v>3470</v>
      </c>
    </row>
    <row r="203" spans="2:5" x14ac:dyDescent="0.25">
      <c r="B203" s="1726">
        <v>13</v>
      </c>
      <c r="C203" s="1625" t="s">
        <v>4559</v>
      </c>
      <c r="D203" s="1634" t="s">
        <v>7907</v>
      </c>
      <c r="E203" s="1612" t="s">
        <v>3470</v>
      </c>
    </row>
    <row r="204" spans="2:5" x14ac:dyDescent="0.25">
      <c r="B204" s="1726">
        <v>14</v>
      </c>
      <c r="C204" s="1625" t="s">
        <v>4559</v>
      </c>
      <c r="D204" s="1634" t="s">
        <v>7908</v>
      </c>
      <c r="E204" s="1612" t="s">
        <v>3470</v>
      </c>
    </row>
    <row r="205" spans="2:5" x14ac:dyDescent="0.25">
      <c r="B205" s="1726">
        <v>15</v>
      </c>
      <c r="C205" s="1625" t="s">
        <v>4559</v>
      </c>
      <c r="D205" s="1634" t="s">
        <v>7909</v>
      </c>
      <c r="E205" s="1612" t="s">
        <v>3470</v>
      </c>
    </row>
    <row r="206" spans="2:5" x14ac:dyDescent="0.25">
      <c r="B206" s="1725"/>
      <c r="C206" s="1614" t="s">
        <v>7910</v>
      </c>
      <c r="D206" s="1615" t="s">
        <v>7910</v>
      </c>
      <c r="E206" s="1616"/>
    </row>
    <row r="207" spans="2:5" x14ac:dyDescent="0.25">
      <c r="B207" s="1726">
        <v>1</v>
      </c>
      <c r="C207" s="1610" t="s">
        <v>7910</v>
      </c>
      <c r="D207" s="1611" t="s">
        <v>7911</v>
      </c>
      <c r="E207" s="1612" t="s">
        <v>3470</v>
      </c>
    </row>
    <row r="208" spans="2:5" x14ac:dyDescent="0.25">
      <c r="B208" s="1726">
        <v>2</v>
      </c>
      <c r="C208" s="1610" t="s">
        <v>7910</v>
      </c>
      <c r="D208" s="1611" t="s">
        <v>7912</v>
      </c>
      <c r="E208" s="1612" t="s">
        <v>3470</v>
      </c>
    </row>
    <row r="209" spans="2:5" x14ac:dyDescent="0.25">
      <c r="B209" s="1726">
        <v>3</v>
      </c>
      <c r="C209" s="1610" t="s">
        <v>7910</v>
      </c>
      <c r="D209" s="1611" t="s">
        <v>7913</v>
      </c>
      <c r="E209" s="1612" t="s">
        <v>3470</v>
      </c>
    </row>
    <row r="210" spans="2:5" x14ac:dyDescent="0.25">
      <c r="B210" s="1726">
        <v>4</v>
      </c>
      <c r="C210" s="1610" t="s">
        <v>7910</v>
      </c>
      <c r="D210" s="1623" t="s">
        <v>7914</v>
      </c>
      <c r="E210" s="1612" t="s">
        <v>3470</v>
      </c>
    </row>
    <row r="211" spans="2:5" x14ac:dyDescent="0.25">
      <c r="B211" s="1726">
        <v>5</v>
      </c>
      <c r="C211" s="1610" t="s">
        <v>7910</v>
      </c>
      <c r="D211" s="1623" t="s">
        <v>7915</v>
      </c>
      <c r="E211" s="1612" t="s">
        <v>3470</v>
      </c>
    </row>
    <row r="212" spans="2:5" x14ac:dyDescent="0.25">
      <c r="B212" s="1726">
        <v>6</v>
      </c>
      <c r="C212" s="1610" t="s">
        <v>7910</v>
      </c>
      <c r="D212" s="1623" t="s">
        <v>7916</v>
      </c>
      <c r="E212" s="1612" t="s">
        <v>3470</v>
      </c>
    </row>
    <row r="213" spans="2:5" x14ac:dyDescent="0.25">
      <c r="B213" s="1726">
        <v>7</v>
      </c>
      <c r="C213" s="1610" t="s">
        <v>7910</v>
      </c>
      <c r="D213" s="1611" t="s">
        <v>7917</v>
      </c>
      <c r="E213" s="1612" t="s">
        <v>3470</v>
      </c>
    </row>
    <row r="214" spans="2:5" x14ac:dyDescent="0.25">
      <c r="B214" s="1726">
        <v>8</v>
      </c>
      <c r="C214" s="1610" t="s">
        <v>7910</v>
      </c>
      <c r="D214" s="1611" t="s">
        <v>7918</v>
      </c>
      <c r="E214" s="1612" t="s">
        <v>3470</v>
      </c>
    </row>
    <row r="215" spans="2:5" x14ac:dyDescent="0.25">
      <c r="B215" s="1725"/>
      <c r="C215" s="1614" t="s">
        <v>4531</v>
      </c>
      <c r="D215" s="1615" t="s">
        <v>4531</v>
      </c>
      <c r="E215" s="1616"/>
    </row>
    <row r="216" spans="2:5" x14ac:dyDescent="0.25">
      <c r="B216" s="1726">
        <v>1</v>
      </c>
      <c r="C216" s="1610" t="s">
        <v>4531</v>
      </c>
      <c r="D216" s="1611" t="s">
        <v>7919</v>
      </c>
      <c r="E216" s="1612" t="s">
        <v>3470</v>
      </c>
    </row>
    <row r="217" spans="2:5" x14ac:dyDescent="0.25">
      <c r="B217" s="1726">
        <v>2</v>
      </c>
      <c r="C217" s="1610" t="s">
        <v>4531</v>
      </c>
      <c r="D217" s="1611" t="s">
        <v>7920</v>
      </c>
      <c r="E217" s="1612" t="s">
        <v>3470</v>
      </c>
    </row>
    <row r="218" spans="2:5" x14ac:dyDescent="0.25">
      <c r="B218" s="1726">
        <v>3</v>
      </c>
      <c r="C218" s="1610" t="s">
        <v>4531</v>
      </c>
      <c r="D218" s="1611" t="s">
        <v>4423</v>
      </c>
      <c r="E218" s="1612" t="s">
        <v>3470</v>
      </c>
    </row>
    <row r="219" spans="2:5" x14ac:dyDescent="0.25">
      <c r="B219" s="1726">
        <v>4</v>
      </c>
      <c r="C219" s="1610" t="s">
        <v>4531</v>
      </c>
      <c r="D219" s="1611" t="s">
        <v>7921</v>
      </c>
      <c r="E219" s="1612" t="s">
        <v>3470</v>
      </c>
    </row>
    <row r="220" spans="2:5" x14ac:dyDescent="0.25">
      <c r="B220" s="1726">
        <v>5</v>
      </c>
      <c r="C220" s="1610" t="s">
        <v>4531</v>
      </c>
      <c r="D220" s="1611" t="s">
        <v>7922</v>
      </c>
      <c r="E220" s="1612" t="s">
        <v>3470</v>
      </c>
    </row>
    <row r="221" spans="2:5" x14ac:dyDescent="0.25">
      <c r="B221" s="1726">
        <v>6</v>
      </c>
      <c r="C221" s="1610" t="s">
        <v>4531</v>
      </c>
      <c r="D221" s="1611" t="s">
        <v>7923</v>
      </c>
      <c r="E221" s="1612" t="s">
        <v>3470</v>
      </c>
    </row>
    <row r="222" spans="2:5" x14ac:dyDescent="0.25">
      <c r="B222" s="1726">
        <v>7</v>
      </c>
      <c r="C222" s="1610" t="s">
        <v>4531</v>
      </c>
      <c r="D222" s="1611" t="s">
        <v>7924</v>
      </c>
      <c r="E222" s="1612" t="s">
        <v>3470</v>
      </c>
    </row>
    <row r="223" spans="2:5" x14ac:dyDescent="0.25">
      <c r="B223" s="1726">
        <v>8</v>
      </c>
      <c r="C223" s="1610" t="s">
        <v>4531</v>
      </c>
      <c r="D223" s="1611" t="s">
        <v>7925</v>
      </c>
      <c r="E223" s="1612" t="s">
        <v>3470</v>
      </c>
    </row>
    <row r="224" spans="2:5" x14ac:dyDescent="0.25">
      <c r="B224" s="1726">
        <v>9</v>
      </c>
      <c r="C224" s="1610" t="s">
        <v>4531</v>
      </c>
      <c r="D224" s="1611" t="s">
        <v>7926</v>
      </c>
      <c r="E224" s="1612" t="s">
        <v>3470</v>
      </c>
    </row>
    <row r="225" spans="2:5" x14ac:dyDescent="0.25">
      <c r="B225" s="1726">
        <v>10</v>
      </c>
      <c r="C225" s="1610" t="s">
        <v>4531</v>
      </c>
      <c r="D225" s="1611" t="s">
        <v>7927</v>
      </c>
      <c r="E225" s="1612" t="s">
        <v>3470</v>
      </c>
    </row>
    <row r="226" spans="2:5" x14ac:dyDescent="0.25">
      <c r="B226" s="1726">
        <v>11</v>
      </c>
      <c r="C226" s="1610" t="s">
        <v>4531</v>
      </c>
      <c r="D226" s="1611" t="s">
        <v>7928</v>
      </c>
      <c r="E226" s="1612" t="s">
        <v>3470</v>
      </c>
    </row>
    <row r="227" spans="2:5" x14ac:dyDescent="0.25">
      <c r="B227" s="1726">
        <v>12</v>
      </c>
      <c r="C227" s="1610" t="s">
        <v>4531</v>
      </c>
      <c r="D227" s="1611" t="s">
        <v>7929</v>
      </c>
      <c r="E227" s="1612" t="s">
        <v>3470</v>
      </c>
    </row>
    <row r="228" spans="2:5" x14ac:dyDescent="0.25">
      <c r="B228" s="1726">
        <v>13</v>
      </c>
      <c r="C228" s="1610" t="s">
        <v>4531</v>
      </c>
      <c r="D228" s="1611" t="s">
        <v>7930</v>
      </c>
      <c r="E228" s="1612" t="s">
        <v>3470</v>
      </c>
    </row>
    <row r="229" spans="2:5" x14ac:dyDescent="0.25">
      <c r="B229" s="1726">
        <v>14</v>
      </c>
      <c r="C229" s="1610" t="s">
        <v>4531</v>
      </c>
      <c r="D229" s="1611" t="s">
        <v>7931</v>
      </c>
      <c r="E229" s="1612" t="s">
        <v>3470</v>
      </c>
    </row>
    <row r="230" spans="2:5" x14ac:dyDescent="0.25">
      <c r="B230" s="1726">
        <v>15</v>
      </c>
      <c r="C230" s="1610" t="s">
        <v>4531</v>
      </c>
      <c r="D230" s="1611" t="s">
        <v>7932</v>
      </c>
      <c r="E230" s="1612" t="s">
        <v>3470</v>
      </c>
    </row>
    <row r="231" spans="2:5" x14ac:dyDescent="0.25">
      <c r="B231" s="1726">
        <v>16</v>
      </c>
      <c r="C231" s="1610" t="s">
        <v>4531</v>
      </c>
      <c r="D231" s="1611" t="s">
        <v>7933</v>
      </c>
      <c r="E231" s="1612" t="s">
        <v>3470</v>
      </c>
    </row>
    <row r="232" spans="2:5" x14ac:dyDescent="0.25">
      <c r="B232" s="1726">
        <v>17</v>
      </c>
      <c r="C232" s="1610" t="s">
        <v>4531</v>
      </c>
      <c r="D232" s="1611" t="s">
        <v>7934</v>
      </c>
      <c r="E232" s="1612" t="s">
        <v>3470</v>
      </c>
    </row>
    <row r="233" spans="2:5" x14ac:dyDescent="0.25">
      <c r="B233" s="1726">
        <v>18</v>
      </c>
      <c r="C233" s="1610" t="s">
        <v>4531</v>
      </c>
      <c r="D233" s="1611" t="s">
        <v>7935</v>
      </c>
      <c r="E233" s="1612" t="s">
        <v>3470</v>
      </c>
    </row>
    <row r="234" spans="2:5" x14ac:dyDescent="0.25">
      <c r="B234" s="1726">
        <v>19</v>
      </c>
      <c r="C234" s="1610" t="s">
        <v>4531</v>
      </c>
      <c r="D234" s="1611" t="s">
        <v>7936</v>
      </c>
      <c r="E234" s="1612" t="s">
        <v>3470</v>
      </c>
    </row>
    <row r="235" spans="2:5" x14ac:dyDescent="0.25">
      <c r="B235" s="1726">
        <v>20</v>
      </c>
      <c r="C235" s="1610" t="s">
        <v>4531</v>
      </c>
      <c r="D235" s="1611" t="s">
        <v>7937</v>
      </c>
      <c r="E235" s="1612" t="s">
        <v>3470</v>
      </c>
    </row>
    <row r="236" spans="2:5" x14ac:dyDescent="0.25">
      <c r="B236" s="1726">
        <v>21</v>
      </c>
      <c r="C236" s="1610" t="s">
        <v>4531</v>
      </c>
      <c r="D236" s="1611" t="s">
        <v>7938</v>
      </c>
      <c r="E236" s="1612" t="s">
        <v>3470</v>
      </c>
    </row>
    <row r="237" spans="2:5" x14ac:dyDescent="0.25">
      <c r="B237" s="1726">
        <v>22</v>
      </c>
      <c r="C237" s="1610" t="s">
        <v>4531</v>
      </c>
      <c r="D237" s="1611" t="s">
        <v>7939</v>
      </c>
      <c r="E237" s="1612" t="s">
        <v>3470</v>
      </c>
    </row>
    <row r="238" spans="2:5" x14ac:dyDescent="0.25">
      <c r="B238" s="1726">
        <v>23</v>
      </c>
      <c r="C238" s="1610" t="s">
        <v>4531</v>
      </c>
      <c r="D238" s="1611" t="s">
        <v>7940</v>
      </c>
      <c r="E238" s="1612" t="s">
        <v>3470</v>
      </c>
    </row>
    <row r="239" spans="2:5" x14ac:dyDescent="0.25">
      <c r="B239" s="1726">
        <v>24</v>
      </c>
      <c r="C239" s="1610" t="s">
        <v>4531</v>
      </c>
      <c r="D239" s="1611" t="s">
        <v>7941</v>
      </c>
      <c r="E239" s="1612" t="s">
        <v>3470</v>
      </c>
    </row>
    <row r="240" spans="2:5" x14ac:dyDescent="0.25">
      <c r="B240" s="1726">
        <v>25</v>
      </c>
      <c r="C240" s="1610" t="s">
        <v>4531</v>
      </c>
      <c r="D240" s="1611" t="s">
        <v>7942</v>
      </c>
      <c r="E240" s="1612" t="s">
        <v>3470</v>
      </c>
    </row>
    <row r="241" spans="2:5" x14ac:dyDescent="0.25">
      <c r="B241" s="1726">
        <v>26</v>
      </c>
      <c r="C241" s="1610" t="s">
        <v>4531</v>
      </c>
      <c r="D241" s="1611" t="s">
        <v>7943</v>
      </c>
      <c r="E241" s="1612" t="s">
        <v>3470</v>
      </c>
    </row>
    <row r="242" spans="2:5" x14ac:dyDescent="0.25">
      <c r="B242" s="1726">
        <v>27</v>
      </c>
      <c r="C242" s="1610" t="s">
        <v>4531</v>
      </c>
      <c r="D242" s="1611" t="s">
        <v>7944</v>
      </c>
      <c r="E242" s="1612" t="s">
        <v>3470</v>
      </c>
    </row>
    <row r="243" spans="2:5" x14ac:dyDescent="0.25">
      <c r="B243" s="1728">
        <v>28</v>
      </c>
      <c r="C243" s="1722" t="s">
        <v>4531</v>
      </c>
      <c r="D243" s="1723" t="s">
        <v>7945</v>
      </c>
      <c r="E243" s="1724" t="s">
        <v>3470</v>
      </c>
    </row>
    <row r="244" spans="2:5" x14ac:dyDescent="0.25">
      <c r="B244" s="1725"/>
      <c r="C244" s="1614" t="s">
        <v>8101</v>
      </c>
      <c r="D244" s="1615" t="s">
        <v>8101</v>
      </c>
      <c r="E244" s="1616"/>
    </row>
    <row r="245" spans="2:5" x14ac:dyDescent="0.25">
      <c r="B245" s="1726">
        <v>1</v>
      </c>
      <c r="C245" s="1730" t="s">
        <v>8101</v>
      </c>
      <c r="D245" s="1734" t="s">
        <v>3386</v>
      </c>
      <c r="E245" s="1732" t="s">
        <v>8102</v>
      </c>
    </row>
    <row r="246" spans="2:5" x14ac:dyDescent="0.25">
      <c r="B246" s="1726">
        <v>2</v>
      </c>
      <c r="C246" s="1730" t="s">
        <v>8101</v>
      </c>
      <c r="D246" s="1734" t="s">
        <v>4603</v>
      </c>
      <c r="E246" s="1732" t="s">
        <v>8102</v>
      </c>
    </row>
    <row r="247" spans="2:5" x14ac:dyDescent="0.25">
      <c r="B247" s="1726">
        <v>3</v>
      </c>
      <c r="C247" s="1730" t="s">
        <v>8101</v>
      </c>
      <c r="D247" s="1735" t="s">
        <v>4604</v>
      </c>
      <c r="E247" s="1732" t="s">
        <v>8102</v>
      </c>
    </row>
    <row r="248" spans="2:5" ht="15.75" thickBot="1" x14ac:dyDescent="0.3">
      <c r="B248" s="1729">
        <v>4</v>
      </c>
      <c r="C248" s="1731" t="s">
        <v>8101</v>
      </c>
      <c r="D248" s="1736" t="s">
        <v>4518</v>
      </c>
      <c r="E248" s="1733" t="s">
        <v>8102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345AA-A79C-41B6-B69A-D9155933668C}">
  <dimension ref="B1:C78"/>
  <sheetViews>
    <sheetView workbookViewId="0">
      <selection activeCell="E8" sqref="E8"/>
    </sheetView>
  </sheetViews>
  <sheetFormatPr defaultColWidth="9.140625" defaultRowHeight="15" x14ac:dyDescent="0.25"/>
  <cols>
    <col min="1" max="1" width="6" style="636" customWidth="1"/>
    <col min="2" max="2" width="37.85546875" style="636" customWidth="1"/>
    <col min="3" max="3" width="73.85546875" style="636" customWidth="1"/>
    <col min="4" max="256" width="9.140625" style="636"/>
    <col min="257" max="257" width="6" style="636" customWidth="1"/>
    <col min="258" max="258" width="37.85546875" style="636" customWidth="1"/>
    <col min="259" max="259" width="73.85546875" style="636" customWidth="1"/>
    <col min="260" max="512" width="9.140625" style="636"/>
    <col min="513" max="513" width="6" style="636" customWidth="1"/>
    <col min="514" max="514" width="37.85546875" style="636" customWidth="1"/>
    <col min="515" max="515" width="73.85546875" style="636" customWidth="1"/>
    <col min="516" max="768" width="9.140625" style="636"/>
    <col min="769" max="769" width="6" style="636" customWidth="1"/>
    <col min="770" max="770" width="37.85546875" style="636" customWidth="1"/>
    <col min="771" max="771" width="73.85546875" style="636" customWidth="1"/>
    <col min="772" max="1024" width="9.140625" style="636"/>
    <col min="1025" max="1025" width="6" style="636" customWidth="1"/>
    <col min="1026" max="1026" width="37.85546875" style="636" customWidth="1"/>
    <col min="1027" max="1027" width="73.85546875" style="636" customWidth="1"/>
    <col min="1028" max="1280" width="9.140625" style="636"/>
    <col min="1281" max="1281" width="6" style="636" customWidth="1"/>
    <col min="1282" max="1282" width="37.85546875" style="636" customWidth="1"/>
    <col min="1283" max="1283" width="73.85546875" style="636" customWidth="1"/>
    <col min="1284" max="1536" width="9.140625" style="636"/>
    <col min="1537" max="1537" width="6" style="636" customWidth="1"/>
    <col min="1538" max="1538" width="37.85546875" style="636" customWidth="1"/>
    <col min="1539" max="1539" width="73.85546875" style="636" customWidth="1"/>
    <col min="1540" max="1792" width="9.140625" style="636"/>
    <col min="1793" max="1793" width="6" style="636" customWidth="1"/>
    <col min="1794" max="1794" width="37.85546875" style="636" customWidth="1"/>
    <col min="1795" max="1795" width="73.85546875" style="636" customWidth="1"/>
    <col min="1796" max="2048" width="9.140625" style="636"/>
    <col min="2049" max="2049" width="6" style="636" customWidth="1"/>
    <col min="2050" max="2050" width="37.85546875" style="636" customWidth="1"/>
    <col min="2051" max="2051" width="73.85546875" style="636" customWidth="1"/>
    <col min="2052" max="2304" width="9.140625" style="636"/>
    <col min="2305" max="2305" width="6" style="636" customWidth="1"/>
    <col min="2306" max="2306" width="37.85546875" style="636" customWidth="1"/>
    <col min="2307" max="2307" width="73.85546875" style="636" customWidth="1"/>
    <col min="2308" max="2560" width="9.140625" style="636"/>
    <col min="2561" max="2561" width="6" style="636" customWidth="1"/>
    <col min="2562" max="2562" width="37.85546875" style="636" customWidth="1"/>
    <col min="2563" max="2563" width="73.85546875" style="636" customWidth="1"/>
    <col min="2564" max="2816" width="9.140625" style="636"/>
    <col min="2817" max="2817" width="6" style="636" customWidth="1"/>
    <col min="2818" max="2818" width="37.85546875" style="636" customWidth="1"/>
    <col min="2819" max="2819" width="73.85546875" style="636" customWidth="1"/>
    <col min="2820" max="3072" width="9.140625" style="636"/>
    <col min="3073" max="3073" width="6" style="636" customWidth="1"/>
    <col min="3074" max="3074" width="37.85546875" style="636" customWidth="1"/>
    <col min="3075" max="3075" width="73.85546875" style="636" customWidth="1"/>
    <col min="3076" max="3328" width="9.140625" style="636"/>
    <col min="3329" max="3329" width="6" style="636" customWidth="1"/>
    <col min="3330" max="3330" width="37.85546875" style="636" customWidth="1"/>
    <col min="3331" max="3331" width="73.85546875" style="636" customWidth="1"/>
    <col min="3332" max="3584" width="9.140625" style="636"/>
    <col min="3585" max="3585" width="6" style="636" customWidth="1"/>
    <col min="3586" max="3586" width="37.85546875" style="636" customWidth="1"/>
    <col min="3587" max="3587" width="73.85546875" style="636" customWidth="1"/>
    <col min="3588" max="3840" width="9.140625" style="636"/>
    <col min="3841" max="3841" width="6" style="636" customWidth="1"/>
    <col min="3842" max="3842" width="37.85546875" style="636" customWidth="1"/>
    <col min="3843" max="3843" width="73.85546875" style="636" customWidth="1"/>
    <col min="3844" max="4096" width="9.140625" style="636"/>
    <col min="4097" max="4097" width="6" style="636" customWidth="1"/>
    <col min="4098" max="4098" width="37.85546875" style="636" customWidth="1"/>
    <col min="4099" max="4099" width="73.85546875" style="636" customWidth="1"/>
    <col min="4100" max="4352" width="9.140625" style="636"/>
    <col min="4353" max="4353" width="6" style="636" customWidth="1"/>
    <col min="4354" max="4354" width="37.85546875" style="636" customWidth="1"/>
    <col min="4355" max="4355" width="73.85546875" style="636" customWidth="1"/>
    <col min="4356" max="4608" width="9.140625" style="636"/>
    <col min="4609" max="4609" width="6" style="636" customWidth="1"/>
    <col min="4610" max="4610" width="37.85546875" style="636" customWidth="1"/>
    <col min="4611" max="4611" width="73.85546875" style="636" customWidth="1"/>
    <col min="4612" max="4864" width="9.140625" style="636"/>
    <col min="4865" max="4865" width="6" style="636" customWidth="1"/>
    <col min="4866" max="4866" width="37.85546875" style="636" customWidth="1"/>
    <col min="4867" max="4867" width="73.85546875" style="636" customWidth="1"/>
    <col min="4868" max="5120" width="9.140625" style="636"/>
    <col min="5121" max="5121" width="6" style="636" customWidth="1"/>
    <col min="5122" max="5122" width="37.85546875" style="636" customWidth="1"/>
    <col min="5123" max="5123" width="73.85546875" style="636" customWidth="1"/>
    <col min="5124" max="5376" width="9.140625" style="636"/>
    <col min="5377" max="5377" width="6" style="636" customWidth="1"/>
    <col min="5378" max="5378" width="37.85546875" style="636" customWidth="1"/>
    <col min="5379" max="5379" width="73.85546875" style="636" customWidth="1"/>
    <col min="5380" max="5632" width="9.140625" style="636"/>
    <col min="5633" max="5633" width="6" style="636" customWidth="1"/>
    <col min="5634" max="5634" width="37.85546875" style="636" customWidth="1"/>
    <col min="5635" max="5635" width="73.85546875" style="636" customWidth="1"/>
    <col min="5636" max="5888" width="9.140625" style="636"/>
    <col min="5889" max="5889" width="6" style="636" customWidth="1"/>
    <col min="5890" max="5890" width="37.85546875" style="636" customWidth="1"/>
    <col min="5891" max="5891" width="73.85546875" style="636" customWidth="1"/>
    <col min="5892" max="6144" width="9.140625" style="636"/>
    <col min="6145" max="6145" width="6" style="636" customWidth="1"/>
    <col min="6146" max="6146" width="37.85546875" style="636" customWidth="1"/>
    <col min="6147" max="6147" width="73.85546875" style="636" customWidth="1"/>
    <col min="6148" max="6400" width="9.140625" style="636"/>
    <col min="6401" max="6401" width="6" style="636" customWidth="1"/>
    <col min="6402" max="6402" width="37.85546875" style="636" customWidth="1"/>
    <col min="6403" max="6403" width="73.85546875" style="636" customWidth="1"/>
    <col min="6404" max="6656" width="9.140625" style="636"/>
    <col min="6657" max="6657" width="6" style="636" customWidth="1"/>
    <col min="6658" max="6658" width="37.85546875" style="636" customWidth="1"/>
    <col min="6659" max="6659" width="73.85546875" style="636" customWidth="1"/>
    <col min="6660" max="6912" width="9.140625" style="636"/>
    <col min="6913" max="6913" width="6" style="636" customWidth="1"/>
    <col min="6914" max="6914" width="37.85546875" style="636" customWidth="1"/>
    <col min="6915" max="6915" width="73.85546875" style="636" customWidth="1"/>
    <col min="6916" max="7168" width="9.140625" style="636"/>
    <col min="7169" max="7169" width="6" style="636" customWidth="1"/>
    <col min="7170" max="7170" width="37.85546875" style="636" customWidth="1"/>
    <col min="7171" max="7171" width="73.85546875" style="636" customWidth="1"/>
    <col min="7172" max="7424" width="9.140625" style="636"/>
    <col min="7425" max="7425" width="6" style="636" customWidth="1"/>
    <col min="7426" max="7426" width="37.85546875" style="636" customWidth="1"/>
    <col min="7427" max="7427" width="73.85546875" style="636" customWidth="1"/>
    <col min="7428" max="7680" width="9.140625" style="636"/>
    <col min="7681" max="7681" width="6" style="636" customWidth="1"/>
    <col min="7682" max="7682" width="37.85546875" style="636" customWidth="1"/>
    <col min="7683" max="7683" width="73.85546875" style="636" customWidth="1"/>
    <col min="7684" max="7936" width="9.140625" style="636"/>
    <col min="7937" max="7937" width="6" style="636" customWidth="1"/>
    <col min="7938" max="7938" width="37.85546875" style="636" customWidth="1"/>
    <col min="7939" max="7939" width="73.85546875" style="636" customWidth="1"/>
    <col min="7940" max="8192" width="9.140625" style="636"/>
    <col min="8193" max="8193" width="6" style="636" customWidth="1"/>
    <col min="8194" max="8194" width="37.85546875" style="636" customWidth="1"/>
    <col min="8195" max="8195" width="73.85546875" style="636" customWidth="1"/>
    <col min="8196" max="8448" width="9.140625" style="636"/>
    <col min="8449" max="8449" width="6" style="636" customWidth="1"/>
    <col min="8450" max="8450" width="37.85546875" style="636" customWidth="1"/>
    <col min="8451" max="8451" width="73.85546875" style="636" customWidth="1"/>
    <col min="8452" max="8704" width="9.140625" style="636"/>
    <col min="8705" max="8705" width="6" style="636" customWidth="1"/>
    <col min="8706" max="8706" width="37.85546875" style="636" customWidth="1"/>
    <col min="8707" max="8707" width="73.85546875" style="636" customWidth="1"/>
    <col min="8708" max="8960" width="9.140625" style="636"/>
    <col min="8961" max="8961" width="6" style="636" customWidth="1"/>
    <col min="8962" max="8962" width="37.85546875" style="636" customWidth="1"/>
    <col min="8963" max="8963" width="73.85546875" style="636" customWidth="1"/>
    <col min="8964" max="9216" width="9.140625" style="636"/>
    <col min="9217" max="9217" width="6" style="636" customWidth="1"/>
    <col min="9218" max="9218" width="37.85546875" style="636" customWidth="1"/>
    <col min="9219" max="9219" width="73.85546875" style="636" customWidth="1"/>
    <col min="9220" max="9472" width="9.140625" style="636"/>
    <col min="9473" max="9473" width="6" style="636" customWidth="1"/>
    <col min="9474" max="9474" width="37.85546875" style="636" customWidth="1"/>
    <col min="9475" max="9475" width="73.85546875" style="636" customWidth="1"/>
    <col min="9476" max="9728" width="9.140625" style="636"/>
    <col min="9729" max="9729" width="6" style="636" customWidth="1"/>
    <col min="9730" max="9730" width="37.85546875" style="636" customWidth="1"/>
    <col min="9731" max="9731" width="73.85546875" style="636" customWidth="1"/>
    <col min="9732" max="9984" width="9.140625" style="636"/>
    <col min="9985" max="9985" width="6" style="636" customWidth="1"/>
    <col min="9986" max="9986" width="37.85546875" style="636" customWidth="1"/>
    <col min="9987" max="9987" width="73.85546875" style="636" customWidth="1"/>
    <col min="9988" max="10240" width="9.140625" style="636"/>
    <col min="10241" max="10241" width="6" style="636" customWidth="1"/>
    <col min="10242" max="10242" width="37.85546875" style="636" customWidth="1"/>
    <col min="10243" max="10243" width="73.85546875" style="636" customWidth="1"/>
    <col min="10244" max="10496" width="9.140625" style="636"/>
    <col min="10497" max="10497" width="6" style="636" customWidth="1"/>
    <col min="10498" max="10498" width="37.85546875" style="636" customWidth="1"/>
    <col min="10499" max="10499" width="73.85546875" style="636" customWidth="1"/>
    <col min="10500" max="10752" width="9.140625" style="636"/>
    <col min="10753" max="10753" width="6" style="636" customWidth="1"/>
    <col min="10754" max="10754" width="37.85546875" style="636" customWidth="1"/>
    <col min="10755" max="10755" width="73.85546875" style="636" customWidth="1"/>
    <col min="10756" max="11008" width="9.140625" style="636"/>
    <col min="11009" max="11009" width="6" style="636" customWidth="1"/>
    <col min="11010" max="11010" width="37.85546875" style="636" customWidth="1"/>
    <col min="11011" max="11011" width="73.85546875" style="636" customWidth="1"/>
    <col min="11012" max="11264" width="9.140625" style="636"/>
    <col min="11265" max="11265" width="6" style="636" customWidth="1"/>
    <col min="11266" max="11266" width="37.85546875" style="636" customWidth="1"/>
    <col min="11267" max="11267" width="73.85546875" style="636" customWidth="1"/>
    <col min="11268" max="11520" width="9.140625" style="636"/>
    <col min="11521" max="11521" width="6" style="636" customWidth="1"/>
    <col min="11522" max="11522" width="37.85546875" style="636" customWidth="1"/>
    <col min="11523" max="11523" width="73.85546875" style="636" customWidth="1"/>
    <col min="11524" max="11776" width="9.140625" style="636"/>
    <col min="11777" max="11777" width="6" style="636" customWidth="1"/>
    <col min="11778" max="11778" width="37.85546875" style="636" customWidth="1"/>
    <col min="11779" max="11779" width="73.85546875" style="636" customWidth="1"/>
    <col min="11780" max="12032" width="9.140625" style="636"/>
    <col min="12033" max="12033" width="6" style="636" customWidth="1"/>
    <col min="12034" max="12034" width="37.85546875" style="636" customWidth="1"/>
    <col min="12035" max="12035" width="73.85546875" style="636" customWidth="1"/>
    <col min="12036" max="12288" width="9.140625" style="636"/>
    <col min="12289" max="12289" width="6" style="636" customWidth="1"/>
    <col min="12290" max="12290" width="37.85546875" style="636" customWidth="1"/>
    <col min="12291" max="12291" width="73.85546875" style="636" customWidth="1"/>
    <col min="12292" max="12544" width="9.140625" style="636"/>
    <col min="12545" max="12545" width="6" style="636" customWidth="1"/>
    <col min="12546" max="12546" width="37.85546875" style="636" customWidth="1"/>
    <col min="12547" max="12547" width="73.85546875" style="636" customWidth="1"/>
    <col min="12548" max="12800" width="9.140625" style="636"/>
    <col min="12801" max="12801" width="6" style="636" customWidth="1"/>
    <col min="12802" max="12802" width="37.85546875" style="636" customWidth="1"/>
    <col min="12803" max="12803" width="73.85546875" style="636" customWidth="1"/>
    <col min="12804" max="13056" width="9.140625" style="636"/>
    <col min="13057" max="13057" width="6" style="636" customWidth="1"/>
    <col min="13058" max="13058" width="37.85546875" style="636" customWidth="1"/>
    <col min="13059" max="13059" width="73.85546875" style="636" customWidth="1"/>
    <col min="13060" max="13312" width="9.140625" style="636"/>
    <col min="13313" max="13313" width="6" style="636" customWidth="1"/>
    <col min="13314" max="13314" width="37.85546875" style="636" customWidth="1"/>
    <col min="13315" max="13315" width="73.85546875" style="636" customWidth="1"/>
    <col min="13316" max="13568" width="9.140625" style="636"/>
    <col min="13569" max="13569" width="6" style="636" customWidth="1"/>
    <col min="13570" max="13570" width="37.85546875" style="636" customWidth="1"/>
    <col min="13571" max="13571" width="73.85546875" style="636" customWidth="1"/>
    <col min="13572" max="13824" width="9.140625" style="636"/>
    <col min="13825" max="13825" width="6" style="636" customWidth="1"/>
    <col min="13826" max="13826" width="37.85546875" style="636" customWidth="1"/>
    <col min="13827" max="13827" width="73.85546875" style="636" customWidth="1"/>
    <col min="13828" max="14080" width="9.140625" style="636"/>
    <col min="14081" max="14081" width="6" style="636" customWidth="1"/>
    <col min="14082" max="14082" width="37.85546875" style="636" customWidth="1"/>
    <col min="14083" max="14083" width="73.85546875" style="636" customWidth="1"/>
    <col min="14084" max="14336" width="9.140625" style="636"/>
    <col min="14337" max="14337" width="6" style="636" customWidth="1"/>
    <col min="14338" max="14338" width="37.85546875" style="636" customWidth="1"/>
    <col min="14339" max="14339" width="73.85546875" style="636" customWidth="1"/>
    <col min="14340" max="14592" width="9.140625" style="636"/>
    <col min="14593" max="14593" width="6" style="636" customWidth="1"/>
    <col min="14594" max="14594" width="37.85546875" style="636" customWidth="1"/>
    <col min="14595" max="14595" width="73.85546875" style="636" customWidth="1"/>
    <col min="14596" max="14848" width="9.140625" style="636"/>
    <col min="14849" max="14849" width="6" style="636" customWidth="1"/>
    <col min="14850" max="14850" width="37.85546875" style="636" customWidth="1"/>
    <col min="14851" max="14851" width="73.85546875" style="636" customWidth="1"/>
    <col min="14852" max="15104" width="9.140625" style="636"/>
    <col min="15105" max="15105" width="6" style="636" customWidth="1"/>
    <col min="15106" max="15106" width="37.85546875" style="636" customWidth="1"/>
    <col min="15107" max="15107" width="73.85546875" style="636" customWidth="1"/>
    <col min="15108" max="15360" width="9.140625" style="636"/>
    <col min="15361" max="15361" width="6" style="636" customWidth="1"/>
    <col min="15362" max="15362" width="37.85546875" style="636" customWidth="1"/>
    <col min="15363" max="15363" width="73.85546875" style="636" customWidth="1"/>
    <col min="15364" max="15616" width="9.140625" style="636"/>
    <col min="15617" max="15617" width="6" style="636" customWidth="1"/>
    <col min="15618" max="15618" width="37.85546875" style="636" customWidth="1"/>
    <col min="15619" max="15619" width="73.85546875" style="636" customWidth="1"/>
    <col min="15620" max="15872" width="9.140625" style="636"/>
    <col min="15873" max="15873" width="6" style="636" customWidth="1"/>
    <col min="15874" max="15874" width="37.85546875" style="636" customWidth="1"/>
    <col min="15875" max="15875" width="73.85546875" style="636" customWidth="1"/>
    <col min="15876" max="16128" width="9.140625" style="636"/>
    <col min="16129" max="16129" width="6" style="636" customWidth="1"/>
    <col min="16130" max="16130" width="37.85546875" style="636" customWidth="1"/>
    <col min="16131" max="16131" width="73.85546875" style="636" customWidth="1"/>
    <col min="16132" max="16384" width="9.140625" style="636"/>
  </cols>
  <sheetData>
    <row r="1" spans="2:3" ht="27.95" customHeight="1" x14ac:dyDescent="0.25">
      <c r="B1" s="1432" t="s">
        <v>7704</v>
      </c>
    </row>
    <row r="2" spans="2:3" ht="6" customHeight="1" x14ac:dyDescent="0.25"/>
    <row r="3" spans="2:3" ht="18" customHeight="1" x14ac:dyDescent="0.3">
      <c r="B3" s="1765" t="s">
        <v>7309</v>
      </c>
      <c r="C3" s="1765"/>
    </row>
    <row r="4" spans="2:3" ht="17.25" customHeight="1" thickBot="1" x14ac:dyDescent="0.3">
      <c r="B4" s="1433"/>
    </row>
    <row r="5" spans="2:3" ht="21" thickBot="1" x14ac:dyDescent="0.3">
      <c r="B5" s="1434" t="s">
        <v>7310</v>
      </c>
      <c r="C5" s="1435" t="s">
        <v>7311</v>
      </c>
    </row>
    <row r="6" spans="2:3" ht="15.75" thickBot="1" x14ac:dyDescent="0.3">
      <c r="B6" s="1436" t="s">
        <v>7312</v>
      </c>
      <c r="C6" s="1437"/>
    </row>
    <row r="7" spans="2:3" ht="15.75" thickBot="1" x14ac:dyDescent="0.3">
      <c r="B7" s="1438" t="s">
        <v>7312</v>
      </c>
      <c r="C7" s="1439" t="s">
        <v>7313</v>
      </c>
    </row>
    <row r="8" spans="2:3" ht="15.75" thickBot="1" x14ac:dyDescent="0.3">
      <c r="B8" s="1436" t="s">
        <v>7314</v>
      </c>
      <c r="C8" s="1440"/>
    </row>
    <row r="9" spans="2:3" ht="15.75" thickBot="1" x14ac:dyDescent="0.3">
      <c r="B9" s="1438" t="s">
        <v>7315</v>
      </c>
      <c r="C9" s="1439" t="s">
        <v>7316</v>
      </c>
    </row>
    <row r="10" spans="2:3" ht="15.75" thickBot="1" x14ac:dyDescent="0.3">
      <c r="B10" s="1436" t="s">
        <v>7317</v>
      </c>
      <c r="C10" s="1440"/>
    </row>
    <row r="11" spans="2:3" ht="15.75" thickBot="1" x14ac:dyDescent="0.3">
      <c r="B11" s="1438" t="s">
        <v>7318</v>
      </c>
      <c r="C11" s="1439" t="s">
        <v>7319</v>
      </c>
    </row>
    <row r="12" spans="2:3" ht="15.75" thickBot="1" x14ac:dyDescent="0.3">
      <c r="B12" s="1438" t="s">
        <v>7320</v>
      </c>
      <c r="C12" s="1439" t="s">
        <v>7321</v>
      </c>
    </row>
    <row r="13" spans="2:3" ht="15.75" thickBot="1" x14ac:dyDescent="0.3">
      <c r="B13" s="1438" t="s">
        <v>7322</v>
      </c>
      <c r="C13" s="1439" t="s">
        <v>7321</v>
      </c>
    </row>
    <row r="14" spans="2:3" ht="15.75" thickBot="1" x14ac:dyDescent="0.3">
      <c r="B14" s="1438" t="s">
        <v>7323</v>
      </c>
      <c r="C14" s="1439" t="s">
        <v>7321</v>
      </c>
    </row>
    <row r="15" spans="2:3" ht="15.75" thickBot="1" x14ac:dyDescent="0.3">
      <c r="B15" s="1441" t="s">
        <v>7324</v>
      </c>
      <c r="C15" s="1440"/>
    </row>
    <row r="16" spans="2:3" ht="15.75" thickBot="1" x14ac:dyDescent="0.3">
      <c r="B16" s="1438" t="s">
        <v>7325</v>
      </c>
      <c r="C16" s="1439" t="s">
        <v>7316</v>
      </c>
    </row>
    <row r="17" spans="2:3" ht="15.75" thickBot="1" x14ac:dyDescent="0.3">
      <c r="B17" s="1442" t="s">
        <v>7326</v>
      </c>
      <c r="C17" s="1442" t="s">
        <v>7316</v>
      </c>
    </row>
    <row r="18" spans="2:3" ht="30" x14ac:dyDescent="0.25">
      <c r="B18" s="1442" t="s">
        <v>7327</v>
      </c>
      <c r="C18" s="1442" t="s">
        <v>7328</v>
      </c>
    </row>
    <row r="19" spans="2:3" ht="15.75" thickBot="1" x14ac:dyDescent="0.3">
      <c r="B19" s="1436" t="s">
        <v>7329</v>
      </c>
      <c r="C19" s="1440"/>
    </row>
    <row r="20" spans="2:3" ht="30.75" thickBot="1" x14ac:dyDescent="0.3">
      <c r="B20" s="1438" t="s">
        <v>7330</v>
      </c>
      <c r="C20" s="1439" t="s">
        <v>7331</v>
      </c>
    </row>
    <row r="21" spans="2:3" ht="30.75" thickBot="1" x14ac:dyDescent="0.3">
      <c r="B21" s="1438" t="s">
        <v>7332</v>
      </c>
      <c r="C21" s="1439" t="s">
        <v>7333</v>
      </c>
    </row>
    <row r="22" spans="2:3" ht="30.75" thickBot="1" x14ac:dyDescent="0.3">
      <c r="B22" s="1438" t="s">
        <v>7334</v>
      </c>
      <c r="C22" s="1439" t="s">
        <v>7335</v>
      </c>
    </row>
    <row r="23" spans="2:3" ht="15.75" thickBot="1" x14ac:dyDescent="0.3">
      <c r="B23" s="1438" t="s">
        <v>7336</v>
      </c>
      <c r="C23" s="1439" t="s">
        <v>7333</v>
      </c>
    </row>
    <row r="24" spans="2:3" ht="15.75" thickBot="1" x14ac:dyDescent="0.3">
      <c r="B24" s="1438" t="s">
        <v>7337</v>
      </c>
      <c r="C24" s="1439" t="s">
        <v>7333</v>
      </c>
    </row>
    <row r="25" spans="2:3" ht="15.75" thickBot="1" x14ac:dyDescent="0.3">
      <c r="B25" s="1438" t="s">
        <v>7338</v>
      </c>
      <c r="C25" s="1439" t="s">
        <v>7333</v>
      </c>
    </row>
    <row r="26" spans="2:3" ht="15.75" thickBot="1" x14ac:dyDescent="0.3">
      <c r="B26" s="1438" t="s">
        <v>7339</v>
      </c>
      <c r="C26" s="1439" t="s">
        <v>7333</v>
      </c>
    </row>
    <row r="27" spans="2:3" ht="15.75" thickBot="1" x14ac:dyDescent="0.3">
      <c r="B27" s="1436" t="s">
        <v>7340</v>
      </c>
      <c r="C27" s="1440"/>
    </row>
    <row r="28" spans="2:3" ht="30.75" thickBot="1" x14ac:dyDescent="0.3">
      <c r="B28" s="1438" t="s">
        <v>7341</v>
      </c>
      <c r="C28" s="1439" t="s">
        <v>7342</v>
      </c>
    </row>
    <row r="29" spans="2:3" ht="30.75" thickBot="1" x14ac:dyDescent="0.3">
      <c r="B29" s="1436" t="s">
        <v>7343</v>
      </c>
      <c r="C29" s="1440"/>
    </row>
    <row r="30" spans="2:3" ht="15.75" thickBot="1" x14ac:dyDescent="0.3">
      <c r="B30" s="1438" t="s">
        <v>7344</v>
      </c>
      <c r="C30" s="1439" t="s">
        <v>7345</v>
      </c>
    </row>
    <row r="31" spans="2:3" ht="15.75" thickBot="1" x14ac:dyDescent="0.3">
      <c r="B31" s="1438" t="s">
        <v>7346</v>
      </c>
      <c r="C31" s="1439" t="s">
        <v>7347</v>
      </c>
    </row>
    <row r="32" spans="2:3" ht="15.75" thickBot="1" x14ac:dyDescent="0.3">
      <c r="B32" s="1438" t="s">
        <v>7348</v>
      </c>
      <c r="C32" s="1439" t="s">
        <v>7349</v>
      </c>
    </row>
    <row r="33" spans="2:3" ht="15.75" thickBot="1" x14ac:dyDescent="0.3">
      <c r="B33" s="1436" t="s">
        <v>7350</v>
      </c>
      <c r="C33" s="1440"/>
    </row>
    <row r="34" spans="2:3" ht="15.75" thickBot="1" x14ac:dyDescent="0.3">
      <c r="B34" s="1438" t="s">
        <v>7351</v>
      </c>
      <c r="C34" s="1439" t="s">
        <v>7352</v>
      </c>
    </row>
    <row r="35" spans="2:3" ht="15.75" thickBot="1" x14ac:dyDescent="0.3">
      <c r="B35" s="1438" t="s">
        <v>7353</v>
      </c>
      <c r="C35" s="1439" t="s">
        <v>7352</v>
      </c>
    </row>
    <row r="36" spans="2:3" ht="15.75" thickBot="1" x14ac:dyDescent="0.3">
      <c r="B36" s="1438" t="s">
        <v>7354</v>
      </c>
      <c r="C36" s="1439" t="s">
        <v>7355</v>
      </c>
    </row>
    <row r="37" spans="2:3" ht="15.75" thickBot="1" x14ac:dyDescent="0.3">
      <c r="B37" s="1438" t="s">
        <v>7356</v>
      </c>
      <c r="C37" s="1439" t="s">
        <v>7357</v>
      </c>
    </row>
    <row r="38" spans="2:3" ht="15.75" thickBot="1" x14ac:dyDescent="0.3">
      <c r="B38" s="1436" t="s">
        <v>7358</v>
      </c>
      <c r="C38" s="1440"/>
    </row>
    <row r="39" spans="2:3" ht="15.75" thickBot="1" x14ac:dyDescent="0.3">
      <c r="B39" s="1438" t="s">
        <v>7359</v>
      </c>
      <c r="C39" s="1439" t="s">
        <v>7316</v>
      </c>
    </row>
    <row r="40" spans="2:3" ht="15.75" thickBot="1" x14ac:dyDescent="0.3">
      <c r="B40" s="1438" t="s">
        <v>7360</v>
      </c>
      <c r="C40" s="1439" t="s">
        <v>7316</v>
      </c>
    </row>
    <row r="41" spans="2:3" ht="15.75" thickBot="1" x14ac:dyDescent="0.3">
      <c r="B41" s="1438" t="s">
        <v>7361</v>
      </c>
      <c r="C41" s="1439" t="s">
        <v>7316</v>
      </c>
    </row>
    <row r="42" spans="2:3" ht="15.75" thickBot="1" x14ac:dyDescent="0.3">
      <c r="B42" s="1438" t="s">
        <v>7362</v>
      </c>
      <c r="C42" s="1439" t="s">
        <v>7316</v>
      </c>
    </row>
    <row r="43" spans="2:3" ht="15.75" thickBot="1" x14ac:dyDescent="0.3">
      <c r="B43" s="1438" t="s">
        <v>7363</v>
      </c>
      <c r="C43" s="1439" t="s">
        <v>7316</v>
      </c>
    </row>
    <row r="44" spans="2:3" ht="15.75" thickBot="1" x14ac:dyDescent="0.3">
      <c r="B44" s="1438" t="s">
        <v>7364</v>
      </c>
      <c r="C44" s="1439" t="s">
        <v>7316</v>
      </c>
    </row>
    <row r="45" spans="2:3" ht="15.75" thickBot="1" x14ac:dyDescent="0.3">
      <c r="B45" s="1438" t="s">
        <v>7365</v>
      </c>
      <c r="C45" s="1439" t="s">
        <v>7316</v>
      </c>
    </row>
    <row r="46" spans="2:3" ht="15.75" thickBot="1" x14ac:dyDescent="0.3">
      <c r="B46" s="1438" t="s">
        <v>7366</v>
      </c>
      <c r="C46" s="1439" t="s">
        <v>7367</v>
      </c>
    </row>
    <row r="47" spans="2:3" ht="15.75" thickBot="1" x14ac:dyDescent="0.3">
      <c r="B47" s="1438" t="s">
        <v>7368</v>
      </c>
      <c r="C47" s="1439" t="s">
        <v>7316</v>
      </c>
    </row>
    <row r="48" spans="2:3" ht="15.75" thickBot="1" x14ac:dyDescent="0.3">
      <c r="B48" s="1438" t="s">
        <v>7369</v>
      </c>
      <c r="C48" s="1439" t="s">
        <v>7316</v>
      </c>
    </row>
    <row r="49" spans="2:3" ht="15.75" thickBot="1" x14ac:dyDescent="0.3">
      <c r="B49" s="1438" t="s">
        <v>7370</v>
      </c>
      <c r="C49" s="1439" t="s">
        <v>7316</v>
      </c>
    </row>
    <row r="50" spans="2:3" ht="15.75" thickBot="1" x14ac:dyDescent="0.3">
      <c r="B50" s="1438" t="s">
        <v>7371</v>
      </c>
      <c r="C50" s="1439" t="s">
        <v>7316</v>
      </c>
    </row>
    <row r="51" spans="2:3" ht="15.75" thickBot="1" x14ac:dyDescent="0.3">
      <c r="B51" s="1438" t="s">
        <v>7372</v>
      </c>
      <c r="C51" s="1439" t="s">
        <v>7316</v>
      </c>
    </row>
    <row r="52" spans="2:3" ht="15.75" thickBot="1" x14ac:dyDescent="0.3">
      <c r="B52" s="1438" t="s">
        <v>7373</v>
      </c>
      <c r="C52" s="1439" t="s">
        <v>7374</v>
      </c>
    </row>
    <row r="53" spans="2:3" ht="30.75" thickBot="1" x14ac:dyDescent="0.3">
      <c r="B53" s="1438" t="s">
        <v>7375</v>
      </c>
      <c r="C53" s="1439" t="s">
        <v>7316</v>
      </c>
    </row>
    <row r="54" spans="2:3" ht="15.75" thickBot="1" x14ac:dyDescent="0.3">
      <c r="B54" s="1438" t="s">
        <v>7376</v>
      </c>
      <c r="C54" s="1439" t="s">
        <v>7316</v>
      </c>
    </row>
    <row r="55" spans="2:3" ht="15.75" thickBot="1" x14ac:dyDescent="0.3">
      <c r="B55" s="1438" t="s">
        <v>7377</v>
      </c>
      <c r="C55" s="1439" t="s">
        <v>7316</v>
      </c>
    </row>
    <row r="56" spans="2:3" ht="15.75" thickBot="1" x14ac:dyDescent="0.3">
      <c r="B56" s="1438" t="s">
        <v>7378</v>
      </c>
      <c r="C56" s="1439" t="s">
        <v>7316</v>
      </c>
    </row>
    <row r="57" spans="2:3" ht="15.75" thickBot="1" x14ac:dyDescent="0.3">
      <c r="B57" s="1438" t="s">
        <v>7379</v>
      </c>
      <c r="C57" s="1439" t="s">
        <v>7316</v>
      </c>
    </row>
    <row r="58" spans="2:3" ht="15.75" thickBot="1" x14ac:dyDescent="0.3">
      <c r="B58" s="1436" t="s">
        <v>7380</v>
      </c>
      <c r="C58" s="1440"/>
    </row>
    <row r="59" spans="2:3" ht="15.75" thickBot="1" x14ac:dyDescent="0.3">
      <c r="B59" s="1438" t="s">
        <v>7381</v>
      </c>
      <c r="C59" s="1439" t="s">
        <v>7382</v>
      </c>
    </row>
    <row r="60" spans="2:3" ht="15.75" thickBot="1" x14ac:dyDescent="0.3">
      <c r="B60" s="1438" t="s">
        <v>7383</v>
      </c>
      <c r="C60" s="1439" t="s">
        <v>7384</v>
      </c>
    </row>
    <row r="61" spans="2:3" ht="15.75" thickBot="1" x14ac:dyDescent="0.3">
      <c r="B61" s="1438" t="s">
        <v>7385</v>
      </c>
      <c r="C61" s="1439" t="s">
        <v>7386</v>
      </c>
    </row>
    <row r="62" spans="2:3" ht="15.75" thickBot="1" x14ac:dyDescent="0.3">
      <c r="B62" s="1438" t="s">
        <v>7387</v>
      </c>
      <c r="C62" s="1439" t="s">
        <v>7388</v>
      </c>
    </row>
    <row r="63" spans="2:3" ht="15.75" thickBot="1" x14ac:dyDescent="0.3">
      <c r="B63" s="1436" t="s">
        <v>7389</v>
      </c>
      <c r="C63" s="1440"/>
    </row>
    <row r="64" spans="2:3" ht="15.75" thickBot="1" x14ac:dyDescent="0.3">
      <c r="B64" s="1438" t="s">
        <v>7390</v>
      </c>
      <c r="C64" s="1439" t="s">
        <v>7391</v>
      </c>
    </row>
    <row r="65" spans="2:3" ht="15.75" thickBot="1" x14ac:dyDescent="0.3">
      <c r="B65" s="1438" t="s">
        <v>7392</v>
      </c>
      <c r="C65" s="1439" t="s">
        <v>7393</v>
      </c>
    </row>
    <row r="66" spans="2:3" ht="15.75" thickBot="1" x14ac:dyDescent="0.3">
      <c r="B66" s="1438" t="s">
        <v>7394</v>
      </c>
      <c r="C66" s="1439" t="s">
        <v>7391</v>
      </c>
    </row>
    <row r="67" spans="2:3" ht="15.75" thickBot="1" x14ac:dyDescent="0.3">
      <c r="B67" s="1438" t="s">
        <v>7395</v>
      </c>
      <c r="C67" s="1439" t="s">
        <v>7391</v>
      </c>
    </row>
    <row r="68" spans="2:3" ht="15.75" thickBot="1" x14ac:dyDescent="0.3">
      <c r="B68" s="1438" t="s">
        <v>7396</v>
      </c>
      <c r="C68" s="1439" t="s">
        <v>7397</v>
      </c>
    </row>
    <row r="69" spans="2:3" ht="15.75" thickBot="1" x14ac:dyDescent="0.3">
      <c r="B69" s="1438" t="s">
        <v>7398</v>
      </c>
      <c r="C69" s="1439" t="s">
        <v>7391</v>
      </c>
    </row>
    <row r="70" spans="2:3" ht="15.75" thickBot="1" x14ac:dyDescent="0.3">
      <c r="B70" s="1436" t="s">
        <v>7399</v>
      </c>
      <c r="C70" s="1440"/>
    </row>
    <row r="71" spans="2:3" ht="15.75" thickBot="1" x14ac:dyDescent="0.3">
      <c r="B71" s="1438" t="s">
        <v>7400</v>
      </c>
      <c r="C71" s="1439" t="s">
        <v>7349</v>
      </c>
    </row>
    <row r="72" spans="2:3" ht="15.75" thickBot="1" x14ac:dyDescent="0.3">
      <c r="B72" s="1438" t="s">
        <v>7401</v>
      </c>
      <c r="C72" s="1439" t="s">
        <v>7349</v>
      </c>
    </row>
    <row r="73" spans="2:3" ht="15.75" thickBot="1" x14ac:dyDescent="0.3">
      <c r="B73" s="1438" t="s">
        <v>7402</v>
      </c>
      <c r="C73" s="1439" t="s">
        <v>7349</v>
      </c>
    </row>
    <row r="74" spans="2:3" ht="15.75" thickBot="1" x14ac:dyDescent="0.3">
      <c r="B74" s="1438" t="s">
        <v>7403</v>
      </c>
      <c r="C74" s="1439" t="s">
        <v>7349</v>
      </c>
    </row>
    <row r="75" spans="2:3" ht="15.75" thickBot="1" x14ac:dyDescent="0.3">
      <c r="B75" s="1438" t="s">
        <v>7404</v>
      </c>
      <c r="C75" s="1439" t="s">
        <v>7349</v>
      </c>
    </row>
    <row r="76" spans="2:3" ht="15.75" thickBot="1" x14ac:dyDescent="0.3">
      <c r="B76" s="1438" t="s">
        <v>7405</v>
      </c>
      <c r="C76" s="1439" t="s">
        <v>7406</v>
      </c>
    </row>
    <row r="77" spans="2:3" ht="15.75" thickBot="1" x14ac:dyDescent="0.3">
      <c r="B77" s="1438" t="s">
        <v>7407</v>
      </c>
      <c r="C77" s="1439" t="s">
        <v>7408</v>
      </c>
    </row>
    <row r="78" spans="2:3" ht="15.75" thickBot="1" x14ac:dyDescent="0.3">
      <c r="B78" s="1438" t="s">
        <v>7379</v>
      </c>
      <c r="C78" s="1439" t="s">
        <v>7349</v>
      </c>
    </row>
  </sheetData>
  <mergeCells count="1">
    <mergeCell ref="B3:C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DD009-623C-47F5-B17B-D1B829A4ABB6}">
  <dimension ref="A1:C42"/>
  <sheetViews>
    <sheetView workbookViewId="0">
      <selection activeCell="C2" sqref="C2"/>
    </sheetView>
  </sheetViews>
  <sheetFormatPr defaultColWidth="9.140625" defaultRowHeight="15" x14ac:dyDescent="0.25"/>
  <cols>
    <col min="1" max="1" width="4.140625" style="636" customWidth="1"/>
    <col min="2" max="2" width="60.42578125" style="636" customWidth="1"/>
    <col min="3" max="3" width="49.140625" style="636" customWidth="1"/>
    <col min="4" max="254" width="9.140625" style="636"/>
    <col min="255" max="255" width="4.140625" style="636" customWidth="1"/>
    <col min="256" max="256" width="60.42578125" style="636" customWidth="1"/>
    <col min="257" max="257" width="44.28515625" style="636" bestFit="1" customWidth="1"/>
    <col min="258" max="510" width="9.140625" style="636"/>
    <col min="511" max="511" width="4.140625" style="636" customWidth="1"/>
    <col min="512" max="512" width="60.42578125" style="636" customWidth="1"/>
    <col min="513" max="513" width="44.28515625" style="636" bestFit="1" customWidth="1"/>
    <col min="514" max="766" width="9.140625" style="636"/>
    <col min="767" max="767" width="4.140625" style="636" customWidth="1"/>
    <col min="768" max="768" width="60.42578125" style="636" customWidth="1"/>
    <col min="769" max="769" width="44.28515625" style="636" bestFit="1" customWidth="1"/>
    <col min="770" max="1022" width="9.140625" style="636"/>
    <col min="1023" max="1023" width="4.140625" style="636" customWidth="1"/>
    <col min="1024" max="1024" width="60.42578125" style="636" customWidth="1"/>
    <col min="1025" max="1025" width="44.28515625" style="636" bestFit="1" customWidth="1"/>
    <col min="1026" max="1278" width="9.140625" style="636"/>
    <col min="1279" max="1279" width="4.140625" style="636" customWidth="1"/>
    <col min="1280" max="1280" width="60.42578125" style="636" customWidth="1"/>
    <col min="1281" max="1281" width="44.28515625" style="636" bestFit="1" customWidth="1"/>
    <col min="1282" max="1534" width="9.140625" style="636"/>
    <col min="1535" max="1535" width="4.140625" style="636" customWidth="1"/>
    <col min="1536" max="1536" width="60.42578125" style="636" customWidth="1"/>
    <col min="1537" max="1537" width="44.28515625" style="636" bestFit="1" customWidth="1"/>
    <col min="1538" max="1790" width="9.140625" style="636"/>
    <col min="1791" max="1791" width="4.140625" style="636" customWidth="1"/>
    <col min="1792" max="1792" width="60.42578125" style="636" customWidth="1"/>
    <col min="1793" max="1793" width="44.28515625" style="636" bestFit="1" customWidth="1"/>
    <col min="1794" max="2046" width="9.140625" style="636"/>
    <col min="2047" max="2047" width="4.140625" style="636" customWidth="1"/>
    <col min="2048" max="2048" width="60.42578125" style="636" customWidth="1"/>
    <col min="2049" max="2049" width="44.28515625" style="636" bestFit="1" customWidth="1"/>
    <col min="2050" max="2302" width="9.140625" style="636"/>
    <col min="2303" max="2303" width="4.140625" style="636" customWidth="1"/>
    <col min="2304" max="2304" width="60.42578125" style="636" customWidth="1"/>
    <col min="2305" max="2305" width="44.28515625" style="636" bestFit="1" customWidth="1"/>
    <col min="2306" max="2558" width="9.140625" style="636"/>
    <col min="2559" max="2559" width="4.140625" style="636" customWidth="1"/>
    <col min="2560" max="2560" width="60.42578125" style="636" customWidth="1"/>
    <col min="2561" max="2561" width="44.28515625" style="636" bestFit="1" customWidth="1"/>
    <col min="2562" max="2814" width="9.140625" style="636"/>
    <col min="2815" max="2815" width="4.140625" style="636" customWidth="1"/>
    <col min="2816" max="2816" width="60.42578125" style="636" customWidth="1"/>
    <col min="2817" max="2817" width="44.28515625" style="636" bestFit="1" customWidth="1"/>
    <col min="2818" max="3070" width="9.140625" style="636"/>
    <col min="3071" max="3071" width="4.140625" style="636" customWidth="1"/>
    <col min="3072" max="3072" width="60.42578125" style="636" customWidth="1"/>
    <col min="3073" max="3073" width="44.28515625" style="636" bestFit="1" customWidth="1"/>
    <col min="3074" max="3326" width="9.140625" style="636"/>
    <col min="3327" max="3327" width="4.140625" style="636" customWidth="1"/>
    <col min="3328" max="3328" width="60.42578125" style="636" customWidth="1"/>
    <col min="3329" max="3329" width="44.28515625" style="636" bestFit="1" customWidth="1"/>
    <col min="3330" max="3582" width="9.140625" style="636"/>
    <col min="3583" max="3583" width="4.140625" style="636" customWidth="1"/>
    <col min="3584" max="3584" width="60.42578125" style="636" customWidth="1"/>
    <col min="3585" max="3585" width="44.28515625" style="636" bestFit="1" customWidth="1"/>
    <col min="3586" max="3838" width="9.140625" style="636"/>
    <col min="3839" max="3839" width="4.140625" style="636" customWidth="1"/>
    <col min="3840" max="3840" width="60.42578125" style="636" customWidth="1"/>
    <col min="3841" max="3841" width="44.28515625" style="636" bestFit="1" customWidth="1"/>
    <col min="3842" max="4094" width="9.140625" style="636"/>
    <col min="4095" max="4095" width="4.140625" style="636" customWidth="1"/>
    <col min="4096" max="4096" width="60.42578125" style="636" customWidth="1"/>
    <col min="4097" max="4097" width="44.28515625" style="636" bestFit="1" customWidth="1"/>
    <col min="4098" max="4350" width="9.140625" style="636"/>
    <col min="4351" max="4351" width="4.140625" style="636" customWidth="1"/>
    <col min="4352" max="4352" width="60.42578125" style="636" customWidth="1"/>
    <col min="4353" max="4353" width="44.28515625" style="636" bestFit="1" customWidth="1"/>
    <col min="4354" max="4606" width="9.140625" style="636"/>
    <col min="4607" max="4607" width="4.140625" style="636" customWidth="1"/>
    <col min="4608" max="4608" width="60.42578125" style="636" customWidth="1"/>
    <col min="4609" max="4609" width="44.28515625" style="636" bestFit="1" customWidth="1"/>
    <col min="4610" max="4862" width="9.140625" style="636"/>
    <col min="4863" max="4863" width="4.140625" style="636" customWidth="1"/>
    <col min="4864" max="4864" width="60.42578125" style="636" customWidth="1"/>
    <col min="4865" max="4865" width="44.28515625" style="636" bestFit="1" customWidth="1"/>
    <col min="4866" max="5118" width="9.140625" style="636"/>
    <col min="5119" max="5119" width="4.140625" style="636" customWidth="1"/>
    <col min="5120" max="5120" width="60.42578125" style="636" customWidth="1"/>
    <col min="5121" max="5121" width="44.28515625" style="636" bestFit="1" customWidth="1"/>
    <col min="5122" max="5374" width="9.140625" style="636"/>
    <col min="5375" max="5375" width="4.140625" style="636" customWidth="1"/>
    <col min="5376" max="5376" width="60.42578125" style="636" customWidth="1"/>
    <col min="5377" max="5377" width="44.28515625" style="636" bestFit="1" customWidth="1"/>
    <col min="5378" max="5630" width="9.140625" style="636"/>
    <col min="5631" max="5631" width="4.140625" style="636" customWidth="1"/>
    <col min="5632" max="5632" width="60.42578125" style="636" customWidth="1"/>
    <col min="5633" max="5633" width="44.28515625" style="636" bestFit="1" customWidth="1"/>
    <col min="5634" max="5886" width="9.140625" style="636"/>
    <col min="5887" max="5887" width="4.140625" style="636" customWidth="1"/>
    <col min="5888" max="5888" width="60.42578125" style="636" customWidth="1"/>
    <col min="5889" max="5889" width="44.28515625" style="636" bestFit="1" customWidth="1"/>
    <col min="5890" max="6142" width="9.140625" style="636"/>
    <col min="6143" max="6143" width="4.140625" style="636" customWidth="1"/>
    <col min="6144" max="6144" width="60.42578125" style="636" customWidth="1"/>
    <col min="6145" max="6145" width="44.28515625" style="636" bestFit="1" customWidth="1"/>
    <col min="6146" max="6398" width="9.140625" style="636"/>
    <col min="6399" max="6399" width="4.140625" style="636" customWidth="1"/>
    <col min="6400" max="6400" width="60.42578125" style="636" customWidth="1"/>
    <col min="6401" max="6401" width="44.28515625" style="636" bestFit="1" customWidth="1"/>
    <col min="6402" max="6654" width="9.140625" style="636"/>
    <col min="6655" max="6655" width="4.140625" style="636" customWidth="1"/>
    <col min="6656" max="6656" width="60.42578125" style="636" customWidth="1"/>
    <col min="6657" max="6657" width="44.28515625" style="636" bestFit="1" customWidth="1"/>
    <col min="6658" max="6910" width="9.140625" style="636"/>
    <col min="6911" max="6911" width="4.140625" style="636" customWidth="1"/>
    <col min="6912" max="6912" width="60.42578125" style="636" customWidth="1"/>
    <col min="6913" max="6913" width="44.28515625" style="636" bestFit="1" customWidth="1"/>
    <col min="6914" max="7166" width="9.140625" style="636"/>
    <col min="7167" max="7167" width="4.140625" style="636" customWidth="1"/>
    <col min="7168" max="7168" width="60.42578125" style="636" customWidth="1"/>
    <col min="7169" max="7169" width="44.28515625" style="636" bestFit="1" customWidth="1"/>
    <col min="7170" max="7422" width="9.140625" style="636"/>
    <col min="7423" max="7423" width="4.140625" style="636" customWidth="1"/>
    <col min="7424" max="7424" width="60.42578125" style="636" customWidth="1"/>
    <col min="7425" max="7425" width="44.28515625" style="636" bestFit="1" customWidth="1"/>
    <col min="7426" max="7678" width="9.140625" style="636"/>
    <col min="7679" max="7679" width="4.140625" style="636" customWidth="1"/>
    <col min="7680" max="7680" width="60.42578125" style="636" customWidth="1"/>
    <col min="7681" max="7681" width="44.28515625" style="636" bestFit="1" customWidth="1"/>
    <col min="7682" max="7934" width="9.140625" style="636"/>
    <col min="7935" max="7935" width="4.140625" style="636" customWidth="1"/>
    <col min="7936" max="7936" width="60.42578125" style="636" customWidth="1"/>
    <col min="7937" max="7937" width="44.28515625" style="636" bestFit="1" customWidth="1"/>
    <col min="7938" max="8190" width="9.140625" style="636"/>
    <col min="8191" max="8191" width="4.140625" style="636" customWidth="1"/>
    <col min="8192" max="8192" width="60.42578125" style="636" customWidth="1"/>
    <col min="8193" max="8193" width="44.28515625" style="636" bestFit="1" customWidth="1"/>
    <col min="8194" max="8446" width="9.140625" style="636"/>
    <col min="8447" max="8447" width="4.140625" style="636" customWidth="1"/>
    <col min="8448" max="8448" width="60.42578125" style="636" customWidth="1"/>
    <col min="8449" max="8449" width="44.28515625" style="636" bestFit="1" customWidth="1"/>
    <col min="8450" max="8702" width="9.140625" style="636"/>
    <col min="8703" max="8703" width="4.140625" style="636" customWidth="1"/>
    <col min="8704" max="8704" width="60.42578125" style="636" customWidth="1"/>
    <col min="8705" max="8705" width="44.28515625" style="636" bestFit="1" customWidth="1"/>
    <col min="8706" max="8958" width="9.140625" style="636"/>
    <col min="8959" max="8959" width="4.140625" style="636" customWidth="1"/>
    <col min="8960" max="8960" width="60.42578125" style="636" customWidth="1"/>
    <col min="8961" max="8961" width="44.28515625" style="636" bestFit="1" customWidth="1"/>
    <col min="8962" max="9214" width="9.140625" style="636"/>
    <col min="9215" max="9215" width="4.140625" style="636" customWidth="1"/>
    <col min="9216" max="9216" width="60.42578125" style="636" customWidth="1"/>
    <col min="9217" max="9217" width="44.28515625" style="636" bestFit="1" customWidth="1"/>
    <col min="9218" max="9470" width="9.140625" style="636"/>
    <col min="9471" max="9471" width="4.140625" style="636" customWidth="1"/>
    <col min="9472" max="9472" width="60.42578125" style="636" customWidth="1"/>
    <col min="9473" max="9473" width="44.28515625" style="636" bestFit="1" customWidth="1"/>
    <col min="9474" max="9726" width="9.140625" style="636"/>
    <col min="9727" max="9727" width="4.140625" style="636" customWidth="1"/>
    <col min="9728" max="9728" width="60.42578125" style="636" customWidth="1"/>
    <col min="9729" max="9729" width="44.28515625" style="636" bestFit="1" customWidth="1"/>
    <col min="9730" max="9982" width="9.140625" style="636"/>
    <col min="9983" max="9983" width="4.140625" style="636" customWidth="1"/>
    <col min="9984" max="9984" width="60.42578125" style="636" customWidth="1"/>
    <col min="9985" max="9985" width="44.28515625" style="636" bestFit="1" customWidth="1"/>
    <col min="9986" max="10238" width="9.140625" style="636"/>
    <col min="10239" max="10239" width="4.140625" style="636" customWidth="1"/>
    <col min="10240" max="10240" width="60.42578125" style="636" customWidth="1"/>
    <col min="10241" max="10241" width="44.28515625" style="636" bestFit="1" customWidth="1"/>
    <col min="10242" max="10494" width="9.140625" style="636"/>
    <col min="10495" max="10495" width="4.140625" style="636" customWidth="1"/>
    <col min="10496" max="10496" width="60.42578125" style="636" customWidth="1"/>
    <col min="10497" max="10497" width="44.28515625" style="636" bestFit="1" customWidth="1"/>
    <col min="10498" max="10750" width="9.140625" style="636"/>
    <col min="10751" max="10751" width="4.140625" style="636" customWidth="1"/>
    <col min="10752" max="10752" width="60.42578125" style="636" customWidth="1"/>
    <col min="10753" max="10753" width="44.28515625" style="636" bestFit="1" customWidth="1"/>
    <col min="10754" max="11006" width="9.140625" style="636"/>
    <col min="11007" max="11007" width="4.140625" style="636" customWidth="1"/>
    <col min="11008" max="11008" width="60.42578125" style="636" customWidth="1"/>
    <col min="11009" max="11009" width="44.28515625" style="636" bestFit="1" customWidth="1"/>
    <col min="11010" max="11262" width="9.140625" style="636"/>
    <col min="11263" max="11263" width="4.140625" style="636" customWidth="1"/>
    <col min="11264" max="11264" width="60.42578125" style="636" customWidth="1"/>
    <col min="11265" max="11265" width="44.28515625" style="636" bestFit="1" customWidth="1"/>
    <col min="11266" max="11518" width="9.140625" style="636"/>
    <col min="11519" max="11519" width="4.140625" style="636" customWidth="1"/>
    <col min="11520" max="11520" width="60.42578125" style="636" customWidth="1"/>
    <col min="11521" max="11521" width="44.28515625" style="636" bestFit="1" customWidth="1"/>
    <col min="11522" max="11774" width="9.140625" style="636"/>
    <col min="11775" max="11775" width="4.140625" style="636" customWidth="1"/>
    <col min="11776" max="11776" width="60.42578125" style="636" customWidth="1"/>
    <col min="11777" max="11777" width="44.28515625" style="636" bestFit="1" customWidth="1"/>
    <col min="11778" max="12030" width="9.140625" style="636"/>
    <col min="12031" max="12031" width="4.140625" style="636" customWidth="1"/>
    <col min="12032" max="12032" width="60.42578125" style="636" customWidth="1"/>
    <col min="12033" max="12033" width="44.28515625" style="636" bestFit="1" customWidth="1"/>
    <col min="12034" max="12286" width="9.140625" style="636"/>
    <col min="12287" max="12287" width="4.140625" style="636" customWidth="1"/>
    <col min="12288" max="12288" width="60.42578125" style="636" customWidth="1"/>
    <col min="12289" max="12289" width="44.28515625" style="636" bestFit="1" customWidth="1"/>
    <col min="12290" max="12542" width="9.140625" style="636"/>
    <col min="12543" max="12543" width="4.140625" style="636" customWidth="1"/>
    <col min="12544" max="12544" width="60.42578125" style="636" customWidth="1"/>
    <col min="12545" max="12545" width="44.28515625" style="636" bestFit="1" customWidth="1"/>
    <col min="12546" max="12798" width="9.140625" style="636"/>
    <col min="12799" max="12799" width="4.140625" style="636" customWidth="1"/>
    <col min="12800" max="12800" width="60.42578125" style="636" customWidth="1"/>
    <col min="12801" max="12801" width="44.28515625" style="636" bestFit="1" customWidth="1"/>
    <col min="12802" max="13054" width="9.140625" style="636"/>
    <col min="13055" max="13055" width="4.140625" style="636" customWidth="1"/>
    <col min="13056" max="13056" width="60.42578125" style="636" customWidth="1"/>
    <col min="13057" max="13057" width="44.28515625" style="636" bestFit="1" customWidth="1"/>
    <col min="13058" max="13310" width="9.140625" style="636"/>
    <col min="13311" max="13311" width="4.140625" style="636" customWidth="1"/>
    <col min="13312" max="13312" width="60.42578125" style="636" customWidth="1"/>
    <col min="13313" max="13313" width="44.28515625" style="636" bestFit="1" customWidth="1"/>
    <col min="13314" max="13566" width="9.140625" style="636"/>
    <col min="13567" max="13567" width="4.140625" style="636" customWidth="1"/>
    <col min="13568" max="13568" width="60.42578125" style="636" customWidth="1"/>
    <col min="13569" max="13569" width="44.28515625" style="636" bestFit="1" customWidth="1"/>
    <col min="13570" max="13822" width="9.140625" style="636"/>
    <col min="13823" max="13823" width="4.140625" style="636" customWidth="1"/>
    <col min="13824" max="13824" width="60.42578125" style="636" customWidth="1"/>
    <col min="13825" max="13825" width="44.28515625" style="636" bestFit="1" customWidth="1"/>
    <col min="13826" max="14078" width="9.140625" style="636"/>
    <col min="14079" max="14079" width="4.140625" style="636" customWidth="1"/>
    <col min="14080" max="14080" width="60.42578125" style="636" customWidth="1"/>
    <col min="14081" max="14081" width="44.28515625" style="636" bestFit="1" customWidth="1"/>
    <col min="14082" max="14334" width="9.140625" style="636"/>
    <col min="14335" max="14335" width="4.140625" style="636" customWidth="1"/>
    <col min="14336" max="14336" width="60.42578125" style="636" customWidth="1"/>
    <col min="14337" max="14337" width="44.28515625" style="636" bestFit="1" customWidth="1"/>
    <col min="14338" max="14590" width="9.140625" style="636"/>
    <col min="14591" max="14591" width="4.140625" style="636" customWidth="1"/>
    <col min="14592" max="14592" width="60.42578125" style="636" customWidth="1"/>
    <col min="14593" max="14593" width="44.28515625" style="636" bestFit="1" customWidth="1"/>
    <col min="14594" max="14846" width="9.140625" style="636"/>
    <col min="14847" max="14847" width="4.140625" style="636" customWidth="1"/>
    <col min="14848" max="14848" width="60.42578125" style="636" customWidth="1"/>
    <col min="14849" max="14849" width="44.28515625" style="636" bestFit="1" customWidth="1"/>
    <col min="14850" max="15102" width="9.140625" style="636"/>
    <col min="15103" max="15103" width="4.140625" style="636" customWidth="1"/>
    <col min="15104" max="15104" width="60.42578125" style="636" customWidth="1"/>
    <col min="15105" max="15105" width="44.28515625" style="636" bestFit="1" customWidth="1"/>
    <col min="15106" max="15358" width="9.140625" style="636"/>
    <col min="15359" max="15359" width="4.140625" style="636" customWidth="1"/>
    <col min="15360" max="15360" width="60.42578125" style="636" customWidth="1"/>
    <col min="15361" max="15361" width="44.28515625" style="636" bestFit="1" customWidth="1"/>
    <col min="15362" max="15614" width="9.140625" style="636"/>
    <col min="15615" max="15615" width="4.140625" style="636" customWidth="1"/>
    <col min="15616" max="15616" width="60.42578125" style="636" customWidth="1"/>
    <col min="15617" max="15617" width="44.28515625" style="636" bestFit="1" customWidth="1"/>
    <col min="15618" max="15870" width="9.140625" style="636"/>
    <col min="15871" max="15871" width="4.140625" style="636" customWidth="1"/>
    <col min="15872" max="15872" width="60.42578125" style="636" customWidth="1"/>
    <col min="15873" max="15873" width="44.28515625" style="636" bestFit="1" customWidth="1"/>
    <col min="15874" max="16126" width="9.140625" style="636"/>
    <col min="16127" max="16127" width="4.140625" style="636" customWidth="1"/>
    <col min="16128" max="16128" width="60.42578125" style="636" customWidth="1"/>
    <col min="16129" max="16129" width="44.28515625" style="636" bestFit="1" customWidth="1"/>
    <col min="16130" max="16384" width="9.140625" style="636"/>
  </cols>
  <sheetData>
    <row r="1" spans="1:3" ht="27.6" customHeight="1" x14ac:dyDescent="0.25">
      <c r="A1" s="1432" t="s">
        <v>7706</v>
      </c>
    </row>
    <row r="3" spans="1:3" ht="15" customHeight="1" x14ac:dyDescent="0.25">
      <c r="B3" s="640" t="s">
        <v>7560</v>
      </c>
    </row>
    <row r="5" spans="1:3" ht="20.25" x14ac:dyDescent="0.3">
      <c r="B5" s="1539" t="s">
        <v>7561</v>
      </c>
      <c r="C5" s="1540" t="s">
        <v>6853</v>
      </c>
    </row>
    <row r="6" spans="1:3" x14ac:dyDescent="0.25">
      <c r="B6" s="1541" t="s">
        <v>7562</v>
      </c>
      <c r="C6" s="1542" t="s">
        <v>7563</v>
      </c>
    </row>
    <row r="7" spans="1:3" x14ac:dyDescent="0.25">
      <c r="B7" s="1541" t="s">
        <v>7564</v>
      </c>
      <c r="C7" s="1542" t="s">
        <v>7565</v>
      </c>
    </row>
    <row r="8" spans="1:3" x14ac:dyDescent="0.25">
      <c r="B8" s="1543" t="s">
        <v>7566</v>
      </c>
      <c r="C8" s="1544" t="s">
        <v>7567</v>
      </c>
    </row>
    <row r="9" spans="1:3" x14ac:dyDescent="0.25">
      <c r="B9" s="1545"/>
      <c r="C9" s="1546" t="s">
        <v>7568</v>
      </c>
    </row>
    <row r="10" spans="1:3" x14ac:dyDescent="0.25">
      <c r="B10" s="1545"/>
      <c r="C10" s="1546" t="s">
        <v>7569</v>
      </c>
    </row>
    <row r="11" spans="1:3" x14ac:dyDescent="0.25">
      <c r="B11" s="1545"/>
      <c r="C11" s="1546" t="s">
        <v>7570</v>
      </c>
    </row>
    <row r="12" spans="1:3" x14ac:dyDescent="0.25">
      <c r="B12" s="1545"/>
      <c r="C12" s="1546" t="s">
        <v>7571</v>
      </c>
    </row>
    <row r="13" spans="1:3" x14ac:dyDescent="0.25">
      <c r="B13" s="1545"/>
      <c r="C13" s="1546" t="s">
        <v>7572</v>
      </c>
    </row>
    <row r="14" spans="1:3" x14ac:dyDescent="0.25">
      <c r="B14" s="1545"/>
      <c r="C14" s="1546" t="s">
        <v>7573</v>
      </c>
    </row>
    <row r="15" spans="1:3" x14ac:dyDescent="0.25">
      <c r="B15" s="1547"/>
      <c r="C15" s="1548" t="s">
        <v>7574</v>
      </c>
    </row>
    <row r="16" spans="1:3" x14ac:dyDescent="0.25">
      <c r="B16" s="1543" t="s">
        <v>7575</v>
      </c>
      <c r="C16" s="1544" t="s">
        <v>7576</v>
      </c>
    </row>
    <row r="17" spans="2:3" x14ac:dyDescent="0.25">
      <c r="B17" s="1545"/>
      <c r="C17" s="1546" t="s">
        <v>7577</v>
      </c>
    </row>
    <row r="18" spans="2:3" x14ac:dyDescent="0.25">
      <c r="B18" s="1547"/>
      <c r="C18" s="1548" t="s">
        <v>7578</v>
      </c>
    </row>
    <row r="19" spans="2:3" x14ac:dyDescent="0.25">
      <c r="B19" s="1541" t="s">
        <v>7579</v>
      </c>
      <c r="C19" s="1542" t="s">
        <v>7580</v>
      </c>
    </row>
    <row r="20" spans="2:3" x14ac:dyDescent="0.25">
      <c r="B20" s="1543" t="s">
        <v>7581</v>
      </c>
      <c r="C20" s="1544" t="s">
        <v>7582</v>
      </c>
    </row>
    <row r="21" spans="2:3" x14ac:dyDescent="0.25">
      <c r="B21" s="1545"/>
      <c r="C21" s="1546" t="s">
        <v>7583</v>
      </c>
    </row>
    <row r="22" spans="2:3" x14ac:dyDescent="0.25">
      <c r="B22" s="1545"/>
      <c r="C22" s="1546" t="s">
        <v>7584</v>
      </c>
    </row>
    <row r="23" spans="2:3" x14ac:dyDescent="0.25">
      <c r="B23" s="1545"/>
      <c r="C23" s="1546" t="s">
        <v>7585</v>
      </c>
    </row>
    <row r="24" spans="2:3" x14ac:dyDescent="0.25">
      <c r="B24" s="1545"/>
      <c r="C24" s="1546" t="s">
        <v>7586</v>
      </c>
    </row>
    <row r="25" spans="2:3" x14ac:dyDescent="0.25">
      <c r="B25" s="1545"/>
      <c r="C25" s="1546" t="s">
        <v>7587</v>
      </c>
    </row>
    <row r="26" spans="2:3" x14ac:dyDescent="0.25">
      <c r="B26" s="1545"/>
      <c r="C26" s="1546" t="s">
        <v>7588</v>
      </c>
    </row>
    <row r="27" spans="2:3" x14ac:dyDescent="0.25">
      <c r="B27" s="1545"/>
      <c r="C27" s="1546" t="s">
        <v>7589</v>
      </c>
    </row>
    <row r="28" spans="2:3" x14ac:dyDescent="0.25">
      <c r="B28" s="1545"/>
      <c r="C28" s="1546" t="s">
        <v>7590</v>
      </c>
    </row>
    <row r="29" spans="2:3" x14ac:dyDescent="0.25">
      <c r="B29" s="1545"/>
      <c r="C29" s="1546" t="s">
        <v>7591</v>
      </c>
    </row>
    <row r="30" spans="2:3" x14ac:dyDescent="0.25">
      <c r="B30" s="1545"/>
      <c r="C30" s="1546" t="s">
        <v>7592</v>
      </c>
    </row>
    <row r="31" spans="2:3" x14ac:dyDescent="0.25">
      <c r="B31" s="1545"/>
      <c r="C31" s="1546" t="s">
        <v>7593</v>
      </c>
    </row>
    <row r="32" spans="2:3" x14ac:dyDescent="0.25">
      <c r="B32" s="1545"/>
      <c r="C32" s="1546" t="s">
        <v>7594</v>
      </c>
    </row>
    <row r="33" spans="2:3" x14ac:dyDescent="0.25">
      <c r="B33" s="1547"/>
      <c r="C33" s="1548" t="s">
        <v>7595</v>
      </c>
    </row>
    <row r="34" spans="2:3" x14ac:dyDescent="0.25">
      <c r="B34" s="1541" t="s">
        <v>7596</v>
      </c>
      <c r="C34" s="1542"/>
    </row>
    <row r="35" spans="2:3" x14ac:dyDescent="0.25">
      <c r="B35" s="1541" t="s">
        <v>7597</v>
      </c>
      <c r="C35" s="1542"/>
    </row>
    <row r="36" spans="2:3" x14ac:dyDescent="0.25">
      <c r="B36" s="1543" t="s">
        <v>7598</v>
      </c>
      <c r="C36" s="1544" t="s">
        <v>7599</v>
      </c>
    </row>
    <row r="37" spans="2:3" x14ac:dyDescent="0.25">
      <c r="B37" s="1545"/>
      <c r="C37" s="1546" t="s">
        <v>7600</v>
      </c>
    </row>
    <row r="38" spans="2:3" x14ac:dyDescent="0.25">
      <c r="B38" s="1545"/>
      <c r="C38" s="1546" t="s">
        <v>7601</v>
      </c>
    </row>
    <row r="39" spans="2:3" x14ac:dyDescent="0.25">
      <c r="B39" s="1545"/>
      <c r="C39" s="1546" t="s">
        <v>7602</v>
      </c>
    </row>
    <row r="40" spans="2:3" x14ac:dyDescent="0.25">
      <c r="B40" s="1545"/>
      <c r="C40" s="1546" t="s">
        <v>7603</v>
      </c>
    </row>
    <row r="41" spans="2:3" x14ac:dyDescent="0.25">
      <c r="B41" s="1545"/>
      <c r="C41" s="1546" t="s">
        <v>7604</v>
      </c>
    </row>
    <row r="42" spans="2:3" x14ac:dyDescent="0.25">
      <c r="B42" s="1547"/>
      <c r="C42" s="1548" t="s">
        <v>7605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4C35F-F7FD-4DB6-87D7-D6C4D86B5E6E}">
  <dimension ref="A1:I50"/>
  <sheetViews>
    <sheetView workbookViewId="0">
      <selection activeCell="G3" sqref="G3"/>
    </sheetView>
  </sheetViews>
  <sheetFormatPr defaultRowHeight="15" x14ac:dyDescent="0.25"/>
  <cols>
    <col min="1" max="1" width="6.42578125" customWidth="1"/>
    <col min="2" max="2" width="59.5703125" customWidth="1"/>
    <col min="8" max="8" width="28.28515625" customWidth="1"/>
    <col min="257" max="257" width="6.42578125" customWidth="1"/>
    <col min="258" max="258" width="59.5703125" customWidth="1"/>
    <col min="264" max="264" width="28.28515625" customWidth="1"/>
    <col min="513" max="513" width="6.42578125" customWidth="1"/>
    <col min="514" max="514" width="59.5703125" customWidth="1"/>
    <col min="520" max="520" width="28.28515625" customWidth="1"/>
    <col min="769" max="769" width="6.42578125" customWidth="1"/>
    <col min="770" max="770" width="59.5703125" customWidth="1"/>
    <col min="776" max="776" width="28.28515625" customWidth="1"/>
    <col min="1025" max="1025" width="6.42578125" customWidth="1"/>
    <col min="1026" max="1026" width="59.5703125" customWidth="1"/>
    <col min="1032" max="1032" width="28.28515625" customWidth="1"/>
    <col min="1281" max="1281" width="6.42578125" customWidth="1"/>
    <col min="1282" max="1282" width="59.5703125" customWidth="1"/>
    <col min="1288" max="1288" width="28.28515625" customWidth="1"/>
    <col min="1537" max="1537" width="6.42578125" customWidth="1"/>
    <col min="1538" max="1538" width="59.5703125" customWidth="1"/>
    <col min="1544" max="1544" width="28.28515625" customWidth="1"/>
    <col min="1793" max="1793" width="6.42578125" customWidth="1"/>
    <col min="1794" max="1794" width="59.5703125" customWidth="1"/>
    <col min="1800" max="1800" width="28.28515625" customWidth="1"/>
    <col min="2049" max="2049" width="6.42578125" customWidth="1"/>
    <col min="2050" max="2050" width="59.5703125" customWidth="1"/>
    <col min="2056" max="2056" width="28.28515625" customWidth="1"/>
    <col min="2305" max="2305" width="6.42578125" customWidth="1"/>
    <col min="2306" max="2306" width="59.5703125" customWidth="1"/>
    <col min="2312" max="2312" width="28.28515625" customWidth="1"/>
    <col min="2561" max="2561" width="6.42578125" customWidth="1"/>
    <col min="2562" max="2562" width="59.5703125" customWidth="1"/>
    <col min="2568" max="2568" width="28.28515625" customWidth="1"/>
    <col min="2817" max="2817" width="6.42578125" customWidth="1"/>
    <col min="2818" max="2818" width="59.5703125" customWidth="1"/>
    <col min="2824" max="2824" width="28.28515625" customWidth="1"/>
    <col min="3073" max="3073" width="6.42578125" customWidth="1"/>
    <col min="3074" max="3074" width="59.5703125" customWidth="1"/>
    <col min="3080" max="3080" width="28.28515625" customWidth="1"/>
    <col min="3329" max="3329" width="6.42578125" customWidth="1"/>
    <col min="3330" max="3330" width="59.5703125" customWidth="1"/>
    <col min="3336" max="3336" width="28.28515625" customWidth="1"/>
    <col min="3585" max="3585" width="6.42578125" customWidth="1"/>
    <col min="3586" max="3586" width="59.5703125" customWidth="1"/>
    <col min="3592" max="3592" width="28.28515625" customWidth="1"/>
    <col min="3841" max="3841" width="6.42578125" customWidth="1"/>
    <col min="3842" max="3842" width="59.5703125" customWidth="1"/>
    <col min="3848" max="3848" width="28.28515625" customWidth="1"/>
    <col min="4097" max="4097" width="6.42578125" customWidth="1"/>
    <col min="4098" max="4098" width="59.5703125" customWidth="1"/>
    <col min="4104" max="4104" width="28.28515625" customWidth="1"/>
    <col min="4353" max="4353" width="6.42578125" customWidth="1"/>
    <col min="4354" max="4354" width="59.5703125" customWidth="1"/>
    <col min="4360" max="4360" width="28.28515625" customWidth="1"/>
    <col min="4609" max="4609" width="6.42578125" customWidth="1"/>
    <col min="4610" max="4610" width="59.5703125" customWidth="1"/>
    <col min="4616" max="4616" width="28.28515625" customWidth="1"/>
    <col min="4865" max="4865" width="6.42578125" customWidth="1"/>
    <col min="4866" max="4866" width="59.5703125" customWidth="1"/>
    <col min="4872" max="4872" width="28.28515625" customWidth="1"/>
    <col min="5121" max="5121" width="6.42578125" customWidth="1"/>
    <col min="5122" max="5122" width="59.5703125" customWidth="1"/>
    <col min="5128" max="5128" width="28.28515625" customWidth="1"/>
    <col min="5377" max="5377" width="6.42578125" customWidth="1"/>
    <col min="5378" max="5378" width="59.5703125" customWidth="1"/>
    <col min="5384" max="5384" width="28.28515625" customWidth="1"/>
    <col min="5633" max="5633" width="6.42578125" customWidth="1"/>
    <col min="5634" max="5634" width="59.5703125" customWidth="1"/>
    <col min="5640" max="5640" width="28.28515625" customWidth="1"/>
    <col min="5889" max="5889" width="6.42578125" customWidth="1"/>
    <col min="5890" max="5890" width="59.5703125" customWidth="1"/>
    <col min="5896" max="5896" width="28.28515625" customWidth="1"/>
    <col min="6145" max="6145" width="6.42578125" customWidth="1"/>
    <col min="6146" max="6146" width="59.5703125" customWidth="1"/>
    <col min="6152" max="6152" width="28.28515625" customWidth="1"/>
    <col min="6401" max="6401" width="6.42578125" customWidth="1"/>
    <col min="6402" max="6402" width="59.5703125" customWidth="1"/>
    <col min="6408" max="6408" width="28.28515625" customWidth="1"/>
    <col min="6657" max="6657" width="6.42578125" customWidth="1"/>
    <col min="6658" max="6658" width="59.5703125" customWidth="1"/>
    <col min="6664" max="6664" width="28.28515625" customWidth="1"/>
    <col min="6913" max="6913" width="6.42578125" customWidth="1"/>
    <col min="6914" max="6914" width="59.5703125" customWidth="1"/>
    <col min="6920" max="6920" width="28.28515625" customWidth="1"/>
    <col min="7169" max="7169" width="6.42578125" customWidth="1"/>
    <col min="7170" max="7170" width="59.5703125" customWidth="1"/>
    <col min="7176" max="7176" width="28.28515625" customWidth="1"/>
    <col min="7425" max="7425" width="6.42578125" customWidth="1"/>
    <col min="7426" max="7426" width="59.5703125" customWidth="1"/>
    <col min="7432" max="7432" width="28.28515625" customWidth="1"/>
    <col min="7681" max="7681" width="6.42578125" customWidth="1"/>
    <col min="7682" max="7682" width="59.5703125" customWidth="1"/>
    <col min="7688" max="7688" width="28.28515625" customWidth="1"/>
    <col min="7937" max="7937" width="6.42578125" customWidth="1"/>
    <col min="7938" max="7938" width="59.5703125" customWidth="1"/>
    <col min="7944" max="7944" width="28.28515625" customWidth="1"/>
    <col min="8193" max="8193" width="6.42578125" customWidth="1"/>
    <col min="8194" max="8194" width="59.5703125" customWidth="1"/>
    <col min="8200" max="8200" width="28.28515625" customWidth="1"/>
    <col min="8449" max="8449" width="6.42578125" customWidth="1"/>
    <col min="8450" max="8450" width="59.5703125" customWidth="1"/>
    <col min="8456" max="8456" width="28.28515625" customWidth="1"/>
    <col min="8705" max="8705" width="6.42578125" customWidth="1"/>
    <col min="8706" max="8706" width="59.5703125" customWidth="1"/>
    <col min="8712" max="8712" width="28.28515625" customWidth="1"/>
    <col min="8961" max="8961" width="6.42578125" customWidth="1"/>
    <col min="8962" max="8962" width="59.5703125" customWidth="1"/>
    <col min="8968" max="8968" width="28.28515625" customWidth="1"/>
    <col min="9217" max="9217" width="6.42578125" customWidth="1"/>
    <col min="9218" max="9218" width="59.5703125" customWidth="1"/>
    <col min="9224" max="9224" width="28.28515625" customWidth="1"/>
    <col min="9473" max="9473" width="6.42578125" customWidth="1"/>
    <col min="9474" max="9474" width="59.5703125" customWidth="1"/>
    <col min="9480" max="9480" width="28.28515625" customWidth="1"/>
    <col min="9729" max="9729" width="6.42578125" customWidth="1"/>
    <col min="9730" max="9730" width="59.5703125" customWidth="1"/>
    <col min="9736" max="9736" width="28.28515625" customWidth="1"/>
    <col min="9985" max="9985" width="6.42578125" customWidth="1"/>
    <col min="9986" max="9986" width="59.5703125" customWidth="1"/>
    <col min="9992" max="9992" width="28.28515625" customWidth="1"/>
    <col min="10241" max="10241" width="6.42578125" customWidth="1"/>
    <col min="10242" max="10242" width="59.5703125" customWidth="1"/>
    <col min="10248" max="10248" width="28.28515625" customWidth="1"/>
    <col min="10497" max="10497" width="6.42578125" customWidth="1"/>
    <col min="10498" max="10498" width="59.5703125" customWidth="1"/>
    <col min="10504" max="10504" width="28.28515625" customWidth="1"/>
    <col min="10753" max="10753" width="6.42578125" customWidth="1"/>
    <col min="10754" max="10754" width="59.5703125" customWidth="1"/>
    <col min="10760" max="10760" width="28.28515625" customWidth="1"/>
    <col min="11009" max="11009" width="6.42578125" customWidth="1"/>
    <col min="11010" max="11010" width="59.5703125" customWidth="1"/>
    <col min="11016" max="11016" width="28.28515625" customWidth="1"/>
    <col min="11265" max="11265" width="6.42578125" customWidth="1"/>
    <col min="11266" max="11266" width="59.5703125" customWidth="1"/>
    <col min="11272" max="11272" width="28.28515625" customWidth="1"/>
    <col min="11521" max="11521" width="6.42578125" customWidth="1"/>
    <col min="11522" max="11522" width="59.5703125" customWidth="1"/>
    <col min="11528" max="11528" width="28.28515625" customWidth="1"/>
    <col min="11777" max="11777" width="6.42578125" customWidth="1"/>
    <col min="11778" max="11778" width="59.5703125" customWidth="1"/>
    <col min="11784" max="11784" width="28.28515625" customWidth="1"/>
    <col min="12033" max="12033" width="6.42578125" customWidth="1"/>
    <col min="12034" max="12034" width="59.5703125" customWidth="1"/>
    <col min="12040" max="12040" width="28.28515625" customWidth="1"/>
    <col min="12289" max="12289" width="6.42578125" customWidth="1"/>
    <col min="12290" max="12290" width="59.5703125" customWidth="1"/>
    <col min="12296" max="12296" width="28.28515625" customWidth="1"/>
    <col min="12545" max="12545" width="6.42578125" customWidth="1"/>
    <col min="12546" max="12546" width="59.5703125" customWidth="1"/>
    <col min="12552" max="12552" width="28.28515625" customWidth="1"/>
    <col min="12801" max="12801" width="6.42578125" customWidth="1"/>
    <col min="12802" max="12802" width="59.5703125" customWidth="1"/>
    <col min="12808" max="12808" width="28.28515625" customWidth="1"/>
    <col min="13057" max="13057" width="6.42578125" customWidth="1"/>
    <col min="13058" max="13058" width="59.5703125" customWidth="1"/>
    <col min="13064" max="13064" width="28.28515625" customWidth="1"/>
    <col min="13313" max="13313" width="6.42578125" customWidth="1"/>
    <col min="13314" max="13314" width="59.5703125" customWidth="1"/>
    <col min="13320" max="13320" width="28.28515625" customWidth="1"/>
    <col min="13569" max="13569" width="6.42578125" customWidth="1"/>
    <col min="13570" max="13570" width="59.5703125" customWidth="1"/>
    <col min="13576" max="13576" width="28.28515625" customWidth="1"/>
    <col min="13825" max="13825" width="6.42578125" customWidth="1"/>
    <col min="13826" max="13826" width="59.5703125" customWidth="1"/>
    <col min="13832" max="13832" width="28.28515625" customWidth="1"/>
    <col min="14081" max="14081" width="6.42578125" customWidth="1"/>
    <col min="14082" max="14082" width="59.5703125" customWidth="1"/>
    <col min="14088" max="14088" width="28.28515625" customWidth="1"/>
    <col min="14337" max="14337" width="6.42578125" customWidth="1"/>
    <col min="14338" max="14338" width="59.5703125" customWidth="1"/>
    <col min="14344" max="14344" width="28.28515625" customWidth="1"/>
    <col min="14593" max="14593" width="6.42578125" customWidth="1"/>
    <col min="14594" max="14594" width="59.5703125" customWidth="1"/>
    <col min="14600" max="14600" width="28.28515625" customWidth="1"/>
    <col min="14849" max="14849" width="6.42578125" customWidth="1"/>
    <col min="14850" max="14850" width="59.5703125" customWidth="1"/>
    <col min="14856" max="14856" width="28.28515625" customWidth="1"/>
    <col min="15105" max="15105" width="6.42578125" customWidth="1"/>
    <col min="15106" max="15106" width="59.5703125" customWidth="1"/>
    <col min="15112" max="15112" width="28.28515625" customWidth="1"/>
    <col min="15361" max="15361" width="6.42578125" customWidth="1"/>
    <col min="15362" max="15362" width="59.5703125" customWidth="1"/>
    <col min="15368" max="15368" width="28.28515625" customWidth="1"/>
    <col min="15617" max="15617" width="6.42578125" customWidth="1"/>
    <col min="15618" max="15618" width="59.5703125" customWidth="1"/>
    <col min="15624" max="15624" width="28.28515625" customWidth="1"/>
    <col min="15873" max="15873" width="6.42578125" customWidth="1"/>
    <col min="15874" max="15874" width="59.5703125" customWidth="1"/>
    <col min="15880" max="15880" width="28.28515625" customWidth="1"/>
    <col min="16129" max="16129" width="6.42578125" customWidth="1"/>
    <col min="16130" max="16130" width="59.5703125" customWidth="1"/>
    <col min="16136" max="16136" width="28.28515625" customWidth="1"/>
  </cols>
  <sheetData>
    <row r="1" spans="1:9" s="636" customFormat="1" ht="25.5" customHeight="1" x14ac:dyDescent="0.25">
      <c r="B1" s="637" t="s">
        <v>7704</v>
      </c>
    </row>
    <row r="2" spans="1:9" ht="5.45" customHeight="1" x14ac:dyDescent="0.25">
      <c r="A2" s="636"/>
      <c r="B2" s="636"/>
      <c r="C2" s="636"/>
      <c r="D2" s="636"/>
      <c r="E2" s="636"/>
      <c r="F2" s="636"/>
      <c r="G2" s="636"/>
      <c r="H2" s="636"/>
      <c r="I2" s="636"/>
    </row>
    <row r="3" spans="1:9" ht="20.25" x14ac:dyDescent="0.3">
      <c r="A3" s="636"/>
      <c r="B3" s="638" t="s">
        <v>7508</v>
      </c>
      <c r="C3" s="636"/>
      <c r="D3" s="636"/>
      <c r="E3" s="636"/>
      <c r="F3" s="636"/>
      <c r="G3" s="636"/>
      <c r="H3" s="636"/>
      <c r="I3" s="636"/>
    </row>
    <row r="4" spans="1:9" ht="6.6" customHeight="1" x14ac:dyDescent="0.25">
      <c r="A4" s="636"/>
      <c r="B4" s="636"/>
      <c r="C4" s="636"/>
      <c r="D4" s="636"/>
      <c r="E4" s="636"/>
      <c r="F4" s="636"/>
      <c r="G4" s="636"/>
      <c r="H4" s="636"/>
      <c r="I4" s="636"/>
    </row>
    <row r="5" spans="1:9" ht="18" x14ac:dyDescent="0.25">
      <c r="A5" s="636"/>
      <c r="B5" s="639" t="s">
        <v>7509</v>
      </c>
      <c r="C5" s="636"/>
      <c r="D5" s="636"/>
      <c r="E5" s="636"/>
      <c r="F5" s="636"/>
      <c r="G5" s="636"/>
      <c r="H5" s="636"/>
      <c r="I5" s="636"/>
    </row>
    <row r="6" spans="1:9" ht="7.5" customHeight="1" x14ac:dyDescent="0.25">
      <c r="A6" s="636"/>
      <c r="B6" s="636"/>
      <c r="C6" s="636"/>
      <c r="D6" s="636"/>
      <c r="E6" s="636"/>
      <c r="F6" s="636"/>
      <c r="G6" s="636"/>
      <c r="H6" s="636"/>
      <c r="I6" s="636"/>
    </row>
    <row r="7" spans="1:9" ht="27.6" customHeight="1" thickBot="1" x14ac:dyDescent="0.4">
      <c r="A7" s="636"/>
      <c r="B7" s="1514" t="s">
        <v>7676</v>
      </c>
      <c r="C7" s="1514"/>
      <c r="D7" s="1514"/>
      <c r="E7" s="1514"/>
      <c r="F7" s="1514"/>
      <c r="G7" s="1514"/>
      <c r="H7" s="1514"/>
      <c r="I7" s="636"/>
    </row>
    <row r="8" spans="1:9" ht="15.75" hidden="1" thickBot="1" x14ac:dyDescent="0.3">
      <c r="A8" s="636"/>
    </row>
    <row r="9" spans="1:9" ht="24.75" customHeight="1" x14ac:dyDescent="0.25">
      <c r="A9" s="636"/>
      <c r="B9" s="1766" t="s">
        <v>6862</v>
      </c>
      <c r="C9" s="1515" t="s">
        <v>7510</v>
      </c>
      <c r="D9" s="1515" t="s">
        <v>7511</v>
      </c>
      <c r="E9" s="1515" t="s">
        <v>7512</v>
      </c>
      <c r="F9" s="1515"/>
      <c r="G9" s="1515" t="s">
        <v>7513</v>
      </c>
      <c r="H9" s="1516" t="s">
        <v>6864</v>
      </c>
    </row>
    <row r="10" spans="1:9" ht="21.75" customHeight="1" thickBot="1" x14ac:dyDescent="0.3">
      <c r="A10" s="636"/>
      <c r="B10" s="1767"/>
      <c r="C10" s="1517" t="s">
        <v>7514</v>
      </c>
      <c r="D10" s="1517" t="s">
        <v>7514</v>
      </c>
      <c r="E10" s="1517" t="s">
        <v>7514</v>
      </c>
      <c r="F10" s="1517" t="s">
        <v>7514</v>
      </c>
      <c r="G10" s="1517" t="s">
        <v>7514</v>
      </c>
      <c r="H10" s="1518"/>
      <c r="I10" s="636"/>
    </row>
    <row r="11" spans="1:9" ht="24.75" customHeight="1" x14ac:dyDescent="0.25">
      <c r="A11" s="636"/>
      <c r="B11" s="1519" t="s">
        <v>7515</v>
      </c>
      <c r="C11" s="1520" t="s">
        <v>7510</v>
      </c>
      <c r="D11" s="1520" t="s">
        <v>7511</v>
      </c>
      <c r="E11" s="1520" t="s">
        <v>7512</v>
      </c>
      <c r="F11" s="1521"/>
      <c r="G11" s="1520" t="s">
        <v>7513</v>
      </c>
      <c r="H11" s="1522" t="s">
        <v>7516</v>
      </c>
      <c r="I11" s="636"/>
    </row>
    <row r="12" spans="1:9" ht="27" customHeight="1" x14ac:dyDescent="0.25">
      <c r="A12" s="636"/>
      <c r="B12" s="1523" t="s">
        <v>7517</v>
      </c>
      <c r="C12" s="1524" t="s">
        <v>7510</v>
      </c>
      <c r="D12" s="1524" t="s">
        <v>7511</v>
      </c>
      <c r="E12" s="1524" t="s">
        <v>7512</v>
      </c>
      <c r="F12" s="1524"/>
      <c r="G12" s="1524" t="s">
        <v>7513</v>
      </c>
      <c r="H12" s="1525" t="s">
        <v>7516</v>
      </c>
      <c r="I12" s="636"/>
    </row>
    <row r="13" spans="1:9" ht="27.75" customHeight="1" x14ac:dyDescent="0.25">
      <c r="A13" s="636"/>
      <c r="B13" s="1526" t="s">
        <v>7518</v>
      </c>
      <c r="C13" s="1527" t="s">
        <v>7510</v>
      </c>
      <c r="D13" s="1527" t="s">
        <v>7511</v>
      </c>
      <c r="E13" s="1527" t="s">
        <v>7512</v>
      </c>
      <c r="F13" s="1527"/>
      <c r="G13" s="1527" t="s">
        <v>7513</v>
      </c>
      <c r="H13" s="1525"/>
      <c r="I13" s="636"/>
    </row>
    <row r="14" spans="1:9" ht="48" customHeight="1" x14ac:dyDescent="0.25">
      <c r="A14" s="636"/>
      <c r="B14" s="1528" t="s">
        <v>7519</v>
      </c>
      <c r="C14" s="1524" t="s">
        <v>7510</v>
      </c>
      <c r="D14" s="1524" t="s">
        <v>7511</v>
      </c>
      <c r="E14" s="1524" t="s">
        <v>7512</v>
      </c>
      <c r="F14" s="1524"/>
      <c r="G14" s="1524" t="s">
        <v>7513</v>
      </c>
      <c r="H14" s="1525" t="s">
        <v>7520</v>
      </c>
      <c r="I14" s="636"/>
    </row>
    <row r="15" spans="1:9" ht="29.25" customHeight="1" x14ac:dyDescent="0.25">
      <c r="A15" s="636"/>
      <c r="B15" s="1526" t="s">
        <v>7521</v>
      </c>
      <c r="C15" s="1527" t="s">
        <v>7510</v>
      </c>
      <c r="D15" s="1527" t="s">
        <v>7511</v>
      </c>
      <c r="E15" s="1527" t="s">
        <v>7512</v>
      </c>
      <c r="F15" s="1527"/>
      <c r="G15" s="1527" t="s">
        <v>7513</v>
      </c>
      <c r="H15" s="1525"/>
      <c r="I15" s="636"/>
    </row>
    <row r="16" spans="1:9" ht="42.75" customHeight="1" x14ac:dyDescent="0.25">
      <c r="A16" s="636"/>
      <c r="B16" s="1523" t="s">
        <v>7522</v>
      </c>
      <c r="C16" s="1524" t="s">
        <v>7510</v>
      </c>
      <c r="D16" s="1524" t="s">
        <v>7511</v>
      </c>
      <c r="E16" s="1524" t="s">
        <v>7512</v>
      </c>
      <c r="F16" s="1524"/>
      <c r="G16" s="1524" t="s">
        <v>7513</v>
      </c>
      <c r="H16" s="1525" t="s">
        <v>7523</v>
      </c>
      <c r="I16" s="636"/>
    </row>
    <row r="17" spans="1:9" ht="41.25" customHeight="1" x14ac:dyDescent="0.25">
      <c r="A17" s="636"/>
      <c r="B17" s="1526" t="s">
        <v>7524</v>
      </c>
      <c r="C17" s="1527" t="s">
        <v>7510</v>
      </c>
      <c r="D17" s="1527" t="s">
        <v>7511</v>
      </c>
      <c r="E17" s="1527" t="s">
        <v>7512</v>
      </c>
      <c r="F17" s="1527"/>
      <c r="G17" s="1527" t="s">
        <v>7513</v>
      </c>
      <c r="H17" s="1525"/>
      <c r="I17" s="636"/>
    </row>
    <row r="18" spans="1:9" ht="33.75" customHeight="1" x14ac:dyDescent="0.25">
      <c r="A18" s="636"/>
      <c r="B18" s="1528" t="s">
        <v>7525</v>
      </c>
      <c r="C18" s="1524" t="s">
        <v>7510</v>
      </c>
      <c r="D18" s="1524" t="s">
        <v>7511</v>
      </c>
      <c r="E18" s="1524" t="s">
        <v>7512</v>
      </c>
      <c r="F18" s="1524"/>
      <c r="G18" s="1524" t="s">
        <v>7513</v>
      </c>
      <c r="H18" s="1525" t="s">
        <v>7526</v>
      </c>
      <c r="I18" s="636"/>
    </row>
    <row r="19" spans="1:9" ht="44.25" customHeight="1" x14ac:dyDescent="0.25">
      <c r="A19" s="636"/>
      <c r="B19" s="1523" t="s">
        <v>7527</v>
      </c>
      <c r="C19" s="1524" t="s">
        <v>7510</v>
      </c>
      <c r="D19" s="1524" t="s">
        <v>7511</v>
      </c>
      <c r="E19" s="1524" t="s">
        <v>7512</v>
      </c>
      <c r="F19" s="1524"/>
      <c r="G19" s="1524" t="s">
        <v>7513</v>
      </c>
      <c r="H19" s="1525" t="s">
        <v>7528</v>
      </c>
      <c r="I19" s="636"/>
    </row>
    <row r="20" spans="1:9" ht="36" customHeight="1" x14ac:dyDescent="0.25">
      <c r="A20" s="636"/>
      <c r="B20" s="1526" t="s">
        <v>7529</v>
      </c>
      <c r="C20" s="1527" t="s">
        <v>7510</v>
      </c>
      <c r="D20" s="1527" t="s">
        <v>7511</v>
      </c>
      <c r="E20" s="1527" t="s">
        <v>7512</v>
      </c>
      <c r="F20" s="1527"/>
      <c r="G20" s="1527" t="s">
        <v>7513</v>
      </c>
      <c r="H20" s="1525"/>
      <c r="I20" s="636"/>
    </row>
    <row r="21" spans="1:9" ht="18.75" customHeight="1" x14ac:dyDescent="0.25">
      <c r="A21" s="636"/>
      <c r="B21" s="1529" t="s">
        <v>7530</v>
      </c>
      <c r="C21" s="1530"/>
      <c r="D21" s="1530"/>
      <c r="E21" s="1530"/>
      <c r="F21" s="1530"/>
      <c r="G21" s="1530"/>
      <c r="H21" s="1525" t="s">
        <v>7531</v>
      </c>
      <c r="I21" s="636"/>
    </row>
    <row r="22" spans="1:9" ht="19.5" customHeight="1" x14ac:dyDescent="0.25">
      <c r="A22" s="636"/>
      <c r="B22" s="1529" t="s">
        <v>7532</v>
      </c>
      <c r="C22" s="630" t="s">
        <v>7510</v>
      </c>
      <c r="D22" s="630" t="s">
        <v>7511</v>
      </c>
      <c r="E22" s="630" t="s">
        <v>7512</v>
      </c>
      <c r="F22" s="630"/>
      <c r="G22" s="630" t="s">
        <v>7513</v>
      </c>
      <c r="H22" s="1525"/>
      <c r="I22" s="636"/>
    </row>
    <row r="23" spans="1:9" ht="19.5" customHeight="1" x14ac:dyDescent="0.25">
      <c r="A23" s="636"/>
      <c r="B23" s="1529" t="s">
        <v>7533</v>
      </c>
      <c r="C23" s="1524" t="s">
        <v>7510</v>
      </c>
      <c r="D23" s="1524" t="s">
        <v>7511</v>
      </c>
      <c r="E23" s="1524" t="s">
        <v>7512</v>
      </c>
      <c r="F23" s="1524"/>
      <c r="G23" s="1524" t="s">
        <v>7513</v>
      </c>
      <c r="H23" s="1525"/>
      <c r="I23" s="636"/>
    </row>
    <row r="24" spans="1:9" ht="18.75" customHeight="1" x14ac:dyDescent="0.25">
      <c r="A24" s="636"/>
      <c r="B24" s="1529" t="s">
        <v>7534</v>
      </c>
      <c r="C24" s="1524" t="s">
        <v>7510</v>
      </c>
      <c r="D24" s="1524" t="s">
        <v>7511</v>
      </c>
      <c r="E24" s="1524" t="s">
        <v>7512</v>
      </c>
      <c r="F24" s="1524"/>
      <c r="G24" s="1524" t="s">
        <v>7513</v>
      </c>
      <c r="H24" s="1525"/>
      <c r="I24" s="636"/>
    </row>
    <row r="25" spans="1:9" ht="20.25" customHeight="1" x14ac:dyDescent="0.25">
      <c r="A25" s="636"/>
      <c r="B25" s="1529" t="s">
        <v>7535</v>
      </c>
      <c r="C25" s="1524" t="s">
        <v>7510</v>
      </c>
      <c r="D25" s="1524" t="s">
        <v>7511</v>
      </c>
      <c r="E25" s="1524" t="s">
        <v>7512</v>
      </c>
      <c r="F25" s="1524"/>
      <c r="G25" s="1524" t="s">
        <v>7513</v>
      </c>
      <c r="H25" s="1525"/>
      <c r="I25" s="636"/>
    </row>
    <row r="26" spans="1:9" ht="43.5" customHeight="1" x14ac:dyDescent="0.25">
      <c r="A26" s="636"/>
      <c r="B26" s="1526" t="s">
        <v>7536</v>
      </c>
      <c r="C26" s="1527" t="s">
        <v>7510</v>
      </c>
      <c r="D26" s="1527" t="s">
        <v>7511</v>
      </c>
      <c r="E26" s="1527" t="s">
        <v>7512</v>
      </c>
      <c r="F26" s="1527"/>
      <c r="G26" s="1527" t="s">
        <v>7513</v>
      </c>
      <c r="H26" s="1525"/>
      <c r="I26" s="636"/>
    </row>
    <row r="27" spans="1:9" ht="25.5" customHeight="1" x14ac:dyDescent="0.25">
      <c r="A27" s="636"/>
      <c r="B27" s="1529" t="s">
        <v>7537</v>
      </c>
      <c r="C27" s="1530"/>
      <c r="D27" s="1530"/>
      <c r="E27" s="1530"/>
      <c r="F27" s="1530"/>
      <c r="G27" s="1530"/>
      <c r="H27" s="1525"/>
      <c r="I27" s="636"/>
    </row>
    <row r="28" spans="1:9" ht="21.75" customHeight="1" x14ac:dyDescent="0.25">
      <c r="A28" s="636"/>
      <c r="B28" s="1531" t="s">
        <v>7538</v>
      </c>
      <c r="C28" s="1532" t="s">
        <v>7510</v>
      </c>
      <c r="D28" s="1532" t="s">
        <v>7511</v>
      </c>
      <c r="E28" s="1532" t="s">
        <v>7512</v>
      </c>
      <c r="F28" s="1532"/>
      <c r="G28" s="1532" t="s">
        <v>7513</v>
      </c>
      <c r="H28" s="1525"/>
      <c r="I28" s="636"/>
    </row>
    <row r="29" spans="1:9" ht="20.25" customHeight="1" x14ac:dyDescent="0.25">
      <c r="A29" s="636"/>
      <c r="B29" s="1529" t="s">
        <v>7539</v>
      </c>
      <c r="C29" s="630" t="s">
        <v>7540</v>
      </c>
      <c r="D29" s="630" t="s">
        <v>7541</v>
      </c>
      <c r="E29" s="630" t="s">
        <v>7542</v>
      </c>
      <c r="F29" s="630"/>
      <c r="G29" s="630" t="s">
        <v>7543</v>
      </c>
      <c r="H29" s="1525" t="s">
        <v>7544</v>
      </c>
      <c r="I29" s="636"/>
    </row>
    <row r="30" spans="1:9" ht="26.25" customHeight="1" x14ac:dyDescent="0.25">
      <c r="A30" s="636"/>
      <c r="B30" s="1523" t="s">
        <v>7545</v>
      </c>
      <c r="C30" s="1530"/>
      <c r="D30" s="1530"/>
      <c r="E30" s="1530"/>
      <c r="F30" s="1530"/>
      <c r="G30" s="1530"/>
      <c r="H30" s="1525"/>
      <c r="I30" s="636"/>
    </row>
    <row r="31" spans="1:9" ht="24" customHeight="1" x14ac:dyDescent="0.25">
      <c r="A31" s="636"/>
      <c r="B31" s="1531" t="s">
        <v>7546</v>
      </c>
      <c r="C31" s="1527" t="s">
        <v>7510</v>
      </c>
      <c r="D31" s="1527" t="s">
        <v>7511</v>
      </c>
      <c r="E31" s="1527" t="s">
        <v>7512</v>
      </c>
      <c r="F31" s="1527"/>
      <c r="G31" s="1527" t="s">
        <v>7513</v>
      </c>
      <c r="H31" s="1525" t="s">
        <v>7544</v>
      </c>
      <c r="I31" s="636"/>
    </row>
    <row r="32" spans="1:9" ht="32.25" customHeight="1" x14ac:dyDescent="0.25">
      <c r="A32" s="636"/>
      <c r="B32" s="1528" t="s">
        <v>7547</v>
      </c>
      <c r="C32" s="1530"/>
      <c r="D32" s="1530"/>
      <c r="E32" s="1530"/>
      <c r="F32" s="1530"/>
      <c r="G32" s="1530"/>
      <c r="H32" s="1525"/>
      <c r="I32" s="636"/>
    </row>
    <row r="33" spans="1:9" ht="26.25" customHeight="1" x14ac:dyDescent="0.25">
      <c r="A33" s="636"/>
      <c r="B33" s="1531" t="s">
        <v>7548</v>
      </c>
      <c r="C33" s="1532" t="s">
        <v>7510</v>
      </c>
      <c r="D33" s="1532" t="s">
        <v>7511</v>
      </c>
      <c r="E33" s="1532" t="s">
        <v>7512</v>
      </c>
      <c r="F33" s="1532"/>
      <c r="G33" s="1532" t="s">
        <v>7513</v>
      </c>
      <c r="H33" s="1525" t="s">
        <v>7544</v>
      </c>
      <c r="I33" s="636"/>
    </row>
    <row r="34" spans="1:9" ht="15.75" thickBot="1" x14ac:dyDescent="0.3">
      <c r="A34" s="636"/>
      <c r="B34" s="1533"/>
      <c r="C34" s="1534"/>
      <c r="D34" s="1534"/>
      <c r="E34" s="1534"/>
      <c r="F34" s="1534"/>
      <c r="G34" s="1534"/>
      <c r="H34" s="1535"/>
      <c r="I34" s="636"/>
    </row>
    <row r="35" spans="1:9" x14ac:dyDescent="0.25">
      <c r="A35" s="636"/>
      <c r="B35" t="s">
        <v>7549</v>
      </c>
      <c r="C35" s="636"/>
      <c r="D35" s="636"/>
      <c r="E35" s="636"/>
      <c r="F35" s="636"/>
      <c r="G35" s="636"/>
      <c r="H35" s="636"/>
      <c r="I35" s="636"/>
    </row>
    <row r="36" spans="1:9" x14ac:dyDescent="0.25">
      <c r="A36" s="636"/>
      <c r="B36" s="636" t="s">
        <v>7550</v>
      </c>
      <c r="C36" s="636"/>
      <c r="D36" s="636"/>
      <c r="E36" s="636"/>
      <c r="F36" s="636"/>
      <c r="G36" s="636"/>
      <c r="H36" s="636"/>
      <c r="I36" s="636"/>
    </row>
    <row r="37" spans="1:9" x14ac:dyDescent="0.25">
      <c r="A37" s="636"/>
      <c r="B37" s="636" t="s">
        <v>7551</v>
      </c>
      <c r="C37" s="636"/>
      <c r="D37" s="636"/>
      <c r="E37" s="636"/>
      <c r="F37" s="636"/>
      <c r="G37" s="636"/>
      <c r="H37" s="636"/>
      <c r="I37" s="636"/>
    </row>
    <row r="38" spans="1:9" x14ac:dyDescent="0.25">
      <c r="A38" s="636"/>
      <c r="B38" s="636" t="s">
        <v>7552</v>
      </c>
      <c r="C38" s="636"/>
      <c r="D38" s="636"/>
      <c r="E38" s="636"/>
      <c r="F38" s="636"/>
      <c r="G38" s="636"/>
      <c r="H38" s="636"/>
      <c r="I38" s="636"/>
    </row>
    <row r="39" spans="1:9" x14ac:dyDescent="0.25">
      <c r="A39" s="636"/>
      <c r="B39" s="636" t="s">
        <v>7553</v>
      </c>
      <c r="C39" s="636"/>
      <c r="D39" s="636"/>
      <c r="E39" s="636"/>
      <c r="F39" s="636"/>
      <c r="G39" s="636"/>
      <c r="H39" s="636"/>
      <c r="I39" s="636"/>
    </row>
    <row r="40" spans="1:9" x14ac:dyDescent="0.25">
      <c r="A40" s="636"/>
      <c r="B40" s="636" t="s">
        <v>7554</v>
      </c>
      <c r="C40" s="636"/>
      <c r="D40" s="636"/>
      <c r="E40" s="636"/>
      <c r="F40" s="636"/>
      <c r="G40" s="636"/>
      <c r="H40" s="636"/>
      <c r="I40" s="636"/>
    </row>
    <row r="41" spans="1:9" x14ac:dyDescent="0.25">
      <c r="A41" s="636"/>
      <c r="B41" s="636" t="s">
        <v>7555</v>
      </c>
      <c r="C41" s="636"/>
      <c r="D41" s="636"/>
      <c r="E41" s="636"/>
      <c r="F41" s="636"/>
      <c r="G41" s="636"/>
      <c r="H41" s="636"/>
      <c r="I41" s="636"/>
    </row>
    <row r="42" spans="1:9" x14ac:dyDescent="0.25">
      <c r="A42" s="636"/>
      <c r="B42" s="636" t="s">
        <v>7556</v>
      </c>
      <c r="C42" s="636"/>
      <c r="D42" s="636"/>
      <c r="E42" s="636"/>
      <c r="F42" s="636"/>
      <c r="G42" s="636"/>
      <c r="H42" s="636"/>
      <c r="I42" s="636"/>
    </row>
    <row r="43" spans="1:9" x14ac:dyDescent="0.25">
      <c r="A43" s="636"/>
      <c r="B43" s="636" t="s">
        <v>7557</v>
      </c>
      <c r="C43" s="636"/>
      <c r="D43" s="636"/>
      <c r="E43" s="636"/>
      <c r="F43" s="636"/>
      <c r="G43" s="636"/>
      <c r="H43" s="636"/>
      <c r="I43" s="636"/>
    </row>
    <row r="44" spans="1:9" x14ac:dyDescent="0.25">
      <c r="A44" s="636"/>
      <c r="B44" s="636" t="s">
        <v>7558</v>
      </c>
      <c r="C44" s="636"/>
      <c r="D44" s="636"/>
      <c r="E44" s="636"/>
      <c r="F44" s="636"/>
      <c r="G44" s="636"/>
      <c r="H44" s="636"/>
      <c r="I44" s="636"/>
    </row>
    <row r="45" spans="1:9" x14ac:dyDescent="0.25">
      <c r="A45" s="636"/>
      <c r="B45" s="636" t="s">
        <v>7559</v>
      </c>
      <c r="C45" s="636"/>
      <c r="D45" s="636"/>
      <c r="E45" s="636"/>
      <c r="F45" s="636"/>
      <c r="G45" s="636"/>
      <c r="H45" s="636"/>
      <c r="I45" s="636"/>
    </row>
    <row r="46" spans="1:9" x14ac:dyDescent="0.25">
      <c r="A46" s="636"/>
      <c r="B46" s="636"/>
      <c r="C46" s="636"/>
      <c r="D46" s="636"/>
      <c r="E46" s="636"/>
      <c r="F46" s="636"/>
      <c r="G46" s="636"/>
      <c r="H46" s="636"/>
      <c r="I46" s="636"/>
    </row>
    <row r="47" spans="1:9" x14ac:dyDescent="0.25">
      <c r="A47" s="636"/>
      <c r="B47" s="636"/>
      <c r="C47" s="636"/>
      <c r="D47" s="636"/>
      <c r="E47" s="636"/>
      <c r="F47" s="636"/>
      <c r="G47" s="636"/>
      <c r="H47" s="636"/>
      <c r="I47" s="636"/>
    </row>
    <row r="48" spans="1:9" x14ac:dyDescent="0.25">
      <c r="A48" s="636"/>
    </row>
    <row r="49" spans="1:1" x14ac:dyDescent="0.25">
      <c r="A49" s="636"/>
    </row>
    <row r="50" spans="1:1" x14ac:dyDescent="0.25">
      <c r="A50" s="636"/>
    </row>
  </sheetData>
  <mergeCells count="1">
    <mergeCell ref="B9:B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2196-7BCB-4297-9274-9F8AD80CF777}">
  <dimension ref="A1:I103"/>
  <sheetViews>
    <sheetView workbookViewId="0">
      <selection activeCell="E6" sqref="E6"/>
    </sheetView>
  </sheetViews>
  <sheetFormatPr defaultRowHeight="15" x14ac:dyDescent="0.25"/>
  <cols>
    <col min="1" max="1" width="6.42578125" customWidth="1"/>
    <col min="2" max="2" width="65.85546875" customWidth="1"/>
    <col min="8" max="8" width="31.5703125" customWidth="1"/>
    <col min="257" max="257" width="6.42578125" customWidth="1"/>
    <col min="258" max="258" width="65.85546875" customWidth="1"/>
    <col min="264" max="264" width="31.5703125" customWidth="1"/>
    <col min="513" max="513" width="6.42578125" customWidth="1"/>
    <col min="514" max="514" width="65.85546875" customWidth="1"/>
    <col min="520" max="520" width="31.5703125" customWidth="1"/>
    <col min="769" max="769" width="6.42578125" customWidth="1"/>
    <col min="770" max="770" width="65.85546875" customWidth="1"/>
    <col min="776" max="776" width="31.5703125" customWidth="1"/>
    <col min="1025" max="1025" width="6.42578125" customWidth="1"/>
    <col min="1026" max="1026" width="65.85546875" customWidth="1"/>
    <col min="1032" max="1032" width="31.5703125" customWidth="1"/>
    <col min="1281" max="1281" width="6.42578125" customWidth="1"/>
    <col min="1282" max="1282" width="65.85546875" customWidth="1"/>
    <col min="1288" max="1288" width="31.5703125" customWidth="1"/>
    <col min="1537" max="1537" width="6.42578125" customWidth="1"/>
    <col min="1538" max="1538" width="65.85546875" customWidth="1"/>
    <col min="1544" max="1544" width="31.5703125" customWidth="1"/>
    <col min="1793" max="1793" width="6.42578125" customWidth="1"/>
    <col min="1794" max="1794" width="65.85546875" customWidth="1"/>
    <col min="1800" max="1800" width="31.5703125" customWidth="1"/>
    <col min="2049" max="2049" width="6.42578125" customWidth="1"/>
    <col min="2050" max="2050" width="65.85546875" customWidth="1"/>
    <col min="2056" max="2056" width="31.5703125" customWidth="1"/>
    <col min="2305" max="2305" width="6.42578125" customWidth="1"/>
    <col min="2306" max="2306" width="65.85546875" customWidth="1"/>
    <col min="2312" max="2312" width="31.5703125" customWidth="1"/>
    <col min="2561" max="2561" width="6.42578125" customWidth="1"/>
    <col min="2562" max="2562" width="65.85546875" customWidth="1"/>
    <col min="2568" max="2568" width="31.5703125" customWidth="1"/>
    <col min="2817" max="2817" width="6.42578125" customWidth="1"/>
    <col min="2818" max="2818" width="65.85546875" customWidth="1"/>
    <col min="2824" max="2824" width="31.5703125" customWidth="1"/>
    <col min="3073" max="3073" width="6.42578125" customWidth="1"/>
    <col min="3074" max="3074" width="65.85546875" customWidth="1"/>
    <col min="3080" max="3080" width="31.5703125" customWidth="1"/>
    <col min="3329" max="3329" width="6.42578125" customWidth="1"/>
    <col min="3330" max="3330" width="65.85546875" customWidth="1"/>
    <col min="3336" max="3336" width="31.5703125" customWidth="1"/>
    <col min="3585" max="3585" width="6.42578125" customWidth="1"/>
    <col min="3586" max="3586" width="65.85546875" customWidth="1"/>
    <col min="3592" max="3592" width="31.5703125" customWidth="1"/>
    <col min="3841" max="3841" width="6.42578125" customWidth="1"/>
    <col min="3842" max="3842" width="65.85546875" customWidth="1"/>
    <col min="3848" max="3848" width="31.5703125" customWidth="1"/>
    <col min="4097" max="4097" width="6.42578125" customWidth="1"/>
    <col min="4098" max="4098" width="65.85546875" customWidth="1"/>
    <col min="4104" max="4104" width="31.5703125" customWidth="1"/>
    <col min="4353" max="4353" width="6.42578125" customWidth="1"/>
    <col min="4354" max="4354" width="65.85546875" customWidth="1"/>
    <col min="4360" max="4360" width="31.5703125" customWidth="1"/>
    <col min="4609" max="4609" width="6.42578125" customWidth="1"/>
    <col min="4610" max="4610" width="65.85546875" customWidth="1"/>
    <col min="4616" max="4616" width="31.5703125" customWidth="1"/>
    <col min="4865" max="4865" width="6.42578125" customWidth="1"/>
    <col min="4866" max="4866" width="65.85546875" customWidth="1"/>
    <col min="4872" max="4872" width="31.5703125" customWidth="1"/>
    <col min="5121" max="5121" width="6.42578125" customWidth="1"/>
    <col min="5122" max="5122" width="65.85546875" customWidth="1"/>
    <col min="5128" max="5128" width="31.5703125" customWidth="1"/>
    <col min="5377" max="5377" width="6.42578125" customWidth="1"/>
    <col min="5378" max="5378" width="65.85546875" customWidth="1"/>
    <col min="5384" max="5384" width="31.5703125" customWidth="1"/>
    <col min="5633" max="5633" width="6.42578125" customWidth="1"/>
    <col min="5634" max="5634" width="65.85546875" customWidth="1"/>
    <col min="5640" max="5640" width="31.5703125" customWidth="1"/>
    <col min="5889" max="5889" width="6.42578125" customWidth="1"/>
    <col min="5890" max="5890" width="65.85546875" customWidth="1"/>
    <col min="5896" max="5896" width="31.5703125" customWidth="1"/>
    <col min="6145" max="6145" width="6.42578125" customWidth="1"/>
    <col min="6146" max="6146" width="65.85546875" customWidth="1"/>
    <col min="6152" max="6152" width="31.5703125" customWidth="1"/>
    <col min="6401" max="6401" width="6.42578125" customWidth="1"/>
    <col min="6402" max="6402" width="65.85546875" customWidth="1"/>
    <col min="6408" max="6408" width="31.5703125" customWidth="1"/>
    <col min="6657" max="6657" width="6.42578125" customWidth="1"/>
    <col min="6658" max="6658" width="65.85546875" customWidth="1"/>
    <col min="6664" max="6664" width="31.5703125" customWidth="1"/>
    <col min="6913" max="6913" width="6.42578125" customWidth="1"/>
    <col min="6914" max="6914" width="65.85546875" customWidth="1"/>
    <col min="6920" max="6920" width="31.5703125" customWidth="1"/>
    <col min="7169" max="7169" width="6.42578125" customWidth="1"/>
    <col min="7170" max="7170" width="65.85546875" customWidth="1"/>
    <col min="7176" max="7176" width="31.5703125" customWidth="1"/>
    <col min="7425" max="7425" width="6.42578125" customWidth="1"/>
    <col min="7426" max="7426" width="65.85546875" customWidth="1"/>
    <col min="7432" max="7432" width="31.5703125" customWidth="1"/>
    <col min="7681" max="7681" width="6.42578125" customWidth="1"/>
    <col min="7682" max="7682" width="65.85546875" customWidth="1"/>
    <col min="7688" max="7688" width="31.5703125" customWidth="1"/>
    <col min="7937" max="7937" width="6.42578125" customWidth="1"/>
    <col min="7938" max="7938" width="65.85546875" customWidth="1"/>
    <col min="7944" max="7944" width="31.5703125" customWidth="1"/>
    <col min="8193" max="8193" width="6.42578125" customWidth="1"/>
    <col min="8194" max="8194" width="65.85546875" customWidth="1"/>
    <col min="8200" max="8200" width="31.5703125" customWidth="1"/>
    <col min="8449" max="8449" width="6.42578125" customWidth="1"/>
    <col min="8450" max="8450" width="65.85546875" customWidth="1"/>
    <col min="8456" max="8456" width="31.5703125" customWidth="1"/>
    <col min="8705" max="8705" width="6.42578125" customWidth="1"/>
    <col min="8706" max="8706" width="65.85546875" customWidth="1"/>
    <col min="8712" max="8712" width="31.5703125" customWidth="1"/>
    <col min="8961" max="8961" width="6.42578125" customWidth="1"/>
    <col min="8962" max="8962" width="65.85546875" customWidth="1"/>
    <col min="8968" max="8968" width="31.5703125" customWidth="1"/>
    <col min="9217" max="9217" width="6.42578125" customWidth="1"/>
    <col min="9218" max="9218" width="65.85546875" customWidth="1"/>
    <col min="9224" max="9224" width="31.5703125" customWidth="1"/>
    <col min="9473" max="9473" width="6.42578125" customWidth="1"/>
    <col min="9474" max="9474" width="65.85546875" customWidth="1"/>
    <col min="9480" max="9480" width="31.5703125" customWidth="1"/>
    <col min="9729" max="9729" width="6.42578125" customWidth="1"/>
    <col min="9730" max="9730" width="65.85546875" customWidth="1"/>
    <col min="9736" max="9736" width="31.5703125" customWidth="1"/>
    <col min="9985" max="9985" width="6.42578125" customWidth="1"/>
    <col min="9986" max="9986" width="65.85546875" customWidth="1"/>
    <col min="9992" max="9992" width="31.5703125" customWidth="1"/>
    <col min="10241" max="10241" width="6.42578125" customWidth="1"/>
    <col min="10242" max="10242" width="65.85546875" customWidth="1"/>
    <col min="10248" max="10248" width="31.5703125" customWidth="1"/>
    <col min="10497" max="10497" width="6.42578125" customWidth="1"/>
    <col min="10498" max="10498" width="65.85546875" customWidth="1"/>
    <col min="10504" max="10504" width="31.5703125" customWidth="1"/>
    <col min="10753" max="10753" width="6.42578125" customWidth="1"/>
    <col min="10754" max="10754" width="65.85546875" customWidth="1"/>
    <col min="10760" max="10760" width="31.5703125" customWidth="1"/>
    <col min="11009" max="11009" width="6.42578125" customWidth="1"/>
    <col min="11010" max="11010" width="65.85546875" customWidth="1"/>
    <col min="11016" max="11016" width="31.5703125" customWidth="1"/>
    <col min="11265" max="11265" width="6.42578125" customWidth="1"/>
    <col min="11266" max="11266" width="65.85546875" customWidth="1"/>
    <col min="11272" max="11272" width="31.5703125" customWidth="1"/>
    <col min="11521" max="11521" width="6.42578125" customWidth="1"/>
    <col min="11522" max="11522" width="65.85546875" customWidth="1"/>
    <col min="11528" max="11528" width="31.5703125" customWidth="1"/>
    <col min="11777" max="11777" width="6.42578125" customWidth="1"/>
    <col min="11778" max="11778" width="65.85546875" customWidth="1"/>
    <col min="11784" max="11784" width="31.5703125" customWidth="1"/>
    <col min="12033" max="12033" width="6.42578125" customWidth="1"/>
    <col min="12034" max="12034" width="65.85546875" customWidth="1"/>
    <col min="12040" max="12040" width="31.5703125" customWidth="1"/>
    <col min="12289" max="12289" width="6.42578125" customWidth="1"/>
    <col min="12290" max="12290" width="65.85546875" customWidth="1"/>
    <col min="12296" max="12296" width="31.5703125" customWidth="1"/>
    <col min="12545" max="12545" width="6.42578125" customWidth="1"/>
    <col min="12546" max="12546" width="65.85546875" customWidth="1"/>
    <col min="12552" max="12552" width="31.5703125" customWidth="1"/>
    <col min="12801" max="12801" width="6.42578125" customWidth="1"/>
    <col min="12802" max="12802" width="65.85546875" customWidth="1"/>
    <col min="12808" max="12808" width="31.5703125" customWidth="1"/>
    <col min="13057" max="13057" width="6.42578125" customWidth="1"/>
    <col min="13058" max="13058" width="65.85546875" customWidth="1"/>
    <col min="13064" max="13064" width="31.5703125" customWidth="1"/>
    <col min="13313" max="13313" width="6.42578125" customWidth="1"/>
    <col min="13314" max="13314" width="65.85546875" customWidth="1"/>
    <col min="13320" max="13320" width="31.5703125" customWidth="1"/>
    <col min="13569" max="13569" width="6.42578125" customWidth="1"/>
    <col min="13570" max="13570" width="65.85546875" customWidth="1"/>
    <col min="13576" max="13576" width="31.5703125" customWidth="1"/>
    <col min="13825" max="13825" width="6.42578125" customWidth="1"/>
    <col min="13826" max="13826" width="65.85546875" customWidth="1"/>
    <col min="13832" max="13832" width="31.5703125" customWidth="1"/>
    <col min="14081" max="14081" width="6.42578125" customWidth="1"/>
    <col min="14082" max="14082" width="65.85546875" customWidth="1"/>
    <col min="14088" max="14088" width="31.5703125" customWidth="1"/>
    <col min="14337" max="14337" width="6.42578125" customWidth="1"/>
    <col min="14338" max="14338" width="65.85546875" customWidth="1"/>
    <col min="14344" max="14344" width="31.5703125" customWidth="1"/>
    <col min="14593" max="14593" width="6.42578125" customWidth="1"/>
    <col min="14594" max="14594" width="65.85546875" customWidth="1"/>
    <col min="14600" max="14600" width="31.5703125" customWidth="1"/>
    <col min="14849" max="14849" width="6.42578125" customWidth="1"/>
    <col min="14850" max="14850" width="65.85546875" customWidth="1"/>
    <col min="14856" max="14856" width="31.5703125" customWidth="1"/>
    <col min="15105" max="15105" width="6.42578125" customWidth="1"/>
    <col min="15106" max="15106" width="65.85546875" customWidth="1"/>
    <col min="15112" max="15112" width="31.5703125" customWidth="1"/>
    <col min="15361" max="15361" width="6.42578125" customWidth="1"/>
    <col min="15362" max="15362" width="65.85546875" customWidth="1"/>
    <col min="15368" max="15368" width="31.5703125" customWidth="1"/>
    <col min="15617" max="15617" width="6.42578125" customWidth="1"/>
    <col min="15618" max="15618" width="65.85546875" customWidth="1"/>
    <col min="15624" max="15624" width="31.5703125" customWidth="1"/>
    <col min="15873" max="15873" width="6.42578125" customWidth="1"/>
    <col min="15874" max="15874" width="65.85546875" customWidth="1"/>
    <col min="15880" max="15880" width="31.5703125" customWidth="1"/>
    <col min="16129" max="16129" width="6.42578125" customWidth="1"/>
    <col min="16130" max="16130" width="65.85546875" customWidth="1"/>
    <col min="16136" max="16136" width="31.5703125" customWidth="1"/>
  </cols>
  <sheetData>
    <row r="1" spans="1:9" s="636" customFormat="1" ht="22.5" customHeight="1" x14ac:dyDescent="0.25">
      <c r="B1" s="637" t="s">
        <v>7704</v>
      </c>
    </row>
    <row r="2" spans="1:9" ht="4.5" customHeight="1" x14ac:dyDescent="0.25">
      <c r="A2" s="636"/>
      <c r="B2" s="636"/>
      <c r="C2" s="636"/>
      <c r="D2" s="636"/>
      <c r="E2" s="636"/>
      <c r="F2" s="636"/>
      <c r="G2" s="636"/>
      <c r="H2" s="636"/>
      <c r="I2" s="636"/>
    </row>
    <row r="3" spans="1:9" ht="20.25" x14ac:dyDescent="0.3">
      <c r="A3" s="636"/>
      <c r="B3" s="638" t="s">
        <v>6860</v>
      </c>
      <c r="C3" s="636"/>
      <c r="D3" s="636"/>
      <c r="E3" s="636"/>
      <c r="F3" s="636"/>
      <c r="G3" s="636"/>
      <c r="H3" s="636"/>
      <c r="I3" s="636"/>
    </row>
    <row r="4" spans="1:9" ht="3.6" customHeight="1" x14ac:dyDescent="0.25">
      <c r="A4" s="636"/>
      <c r="B4" s="636"/>
      <c r="C4" s="636"/>
      <c r="D4" s="636"/>
      <c r="E4" s="636"/>
      <c r="F4" s="636"/>
      <c r="G4" s="636"/>
      <c r="H4" s="636"/>
      <c r="I4" s="636"/>
    </row>
    <row r="5" spans="1:9" ht="18" x14ac:dyDescent="0.25">
      <c r="A5" s="636"/>
      <c r="B5" s="639" t="s">
        <v>6861</v>
      </c>
      <c r="C5" s="636"/>
      <c r="D5" s="636"/>
      <c r="E5" s="636"/>
      <c r="F5" s="636"/>
      <c r="G5" s="636"/>
      <c r="H5" s="636"/>
      <c r="I5" s="636"/>
    </row>
    <row r="6" spans="1:9" ht="8.1" customHeight="1" x14ac:dyDescent="0.25"/>
    <row r="7" spans="1:9" s="636" customFormat="1" ht="15" customHeight="1" x14ac:dyDescent="0.25">
      <c r="B7" s="640" t="s">
        <v>7677</v>
      </c>
    </row>
    <row r="8" spans="1:9" ht="4.5" customHeight="1" x14ac:dyDescent="0.25"/>
    <row r="9" spans="1:9" ht="3.6" customHeight="1" thickBot="1" x14ac:dyDescent="0.3"/>
    <row r="10" spans="1:9" ht="24.75" customHeight="1" x14ac:dyDescent="0.3">
      <c r="B10" s="1768" t="s">
        <v>6862</v>
      </c>
      <c r="C10" s="1590" t="s">
        <v>7695</v>
      </c>
      <c r="D10" s="1590" t="s">
        <v>7696</v>
      </c>
      <c r="E10" s="1590" t="s">
        <v>7697</v>
      </c>
      <c r="F10" s="1591" t="s">
        <v>6863</v>
      </c>
      <c r="G10" s="1590" t="s">
        <v>7698</v>
      </c>
      <c r="H10" s="1770" t="s">
        <v>6864</v>
      </c>
    </row>
    <row r="11" spans="1:9" ht="21.75" customHeight="1" thickBot="1" x14ac:dyDescent="0.3">
      <c r="B11" s="1769"/>
      <c r="C11" s="1592" t="s">
        <v>7699</v>
      </c>
      <c r="D11" s="1592" t="s">
        <v>7699</v>
      </c>
      <c r="E11" s="1592" t="s">
        <v>7699</v>
      </c>
      <c r="F11" s="1592"/>
      <c r="G11" s="1592" t="s">
        <v>7699</v>
      </c>
      <c r="H11" s="1771"/>
    </row>
    <row r="12" spans="1:9" ht="5.0999999999999996" customHeight="1" x14ac:dyDescent="0.25">
      <c r="C12" s="641"/>
      <c r="D12" s="641"/>
      <c r="E12" s="641"/>
      <c r="F12" s="641"/>
      <c r="G12" s="641"/>
      <c r="H12" s="629"/>
    </row>
    <row r="13" spans="1:9" x14ac:dyDescent="0.25">
      <c r="B13" t="s">
        <v>6865</v>
      </c>
      <c r="C13" s="642"/>
      <c r="D13" s="642"/>
      <c r="E13" s="642"/>
      <c r="F13" s="642"/>
      <c r="G13" s="642"/>
    </row>
    <row r="14" spans="1:9" ht="15.75" x14ac:dyDescent="0.3">
      <c r="B14" t="s">
        <v>6866</v>
      </c>
      <c r="C14" s="642" t="s">
        <v>6867</v>
      </c>
      <c r="D14" s="642" t="s">
        <v>6868</v>
      </c>
      <c r="E14" s="642" t="s">
        <v>6869</v>
      </c>
      <c r="F14" s="643" t="s">
        <v>6863</v>
      </c>
      <c r="G14" s="642" t="s">
        <v>6870</v>
      </c>
    </row>
    <row r="15" spans="1:9" ht="15.75" x14ac:dyDescent="0.3">
      <c r="B15" t="s">
        <v>6871</v>
      </c>
      <c r="C15" s="642" t="s">
        <v>6867</v>
      </c>
      <c r="D15" s="642" t="s">
        <v>6868</v>
      </c>
      <c r="E15" s="642" t="s">
        <v>6869</v>
      </c>
      <c r="F15" s="643" t="s">
        <v>6863</v>
      </c>
      <c r="G15" s="642" t="s">
        <v>6870</v>
      </c>
    </row>
    <row r="16" spans="1:9" ht="15.75" x14ac:dyDescent="0.3">
      <c r="B16" t="s">
        <v>6872</v>
      </c>
      <c r="C16" s="642" t="s">
        <v>6867</v>
      </c>
      <c r="D16" s="642" t="s">
        <v>6868</v>
      </c>
      <c r="E16" s="642" t="s">
        <v>6869</v>
      </c>
      <c r="F16" s="643" t="s">
        <v>6863</v>
      </c>
      <c r="G16" s="642" t="s">
        <v>6870</v>
      </c>
    </row>
    <row r="17" spans="2:8" ht="15.75" x14ac:dyDescent="0.3">
      <c r="B17" t="s">
        <v>6873</v>
      </c>
      <c r="C17" s="642" t="s">
        <v>6867</v>
      </c>
      <c r="D17" s="642" t="s">
        <v>6868</v>
      </c>
      <c r="E17" s="642" t="s">
        <v>6869</v>
      </c>
      <c r="F17" s="643" t="s">
        <v>6863</v>
      </c>
      <c r="G17" s="642" t="s">
        <v>6870</v>
      </c>
    </row>
    <row r="18" spans="2:8" ht="15.75" x14ac:dyDescent="0.3">
      <c r="B18" t="s">
        <v>6874</v>
      </c>
      <c r="C18" s="642" t="s">
        <v>6867</v>
      </c>
      <c r="D18" s="642" t="s">
        <v>6868</v>
      </c>
      <c r="E18" s="642" t="s">
        <v>6869</v>
      </c>
      <c r="F18" s="643" t="s">
        <v>6863</v>
      </c>
      <c r="G18" s="642" t="s">
        <v>6870</v>
      </c>
    </row>
    <row r="19" spans="2:8" ht="15.75" x14ac:dyDescent="0.3">
      <c r="B19" t="s">
        <v>6875</v>
      </c>
      <c r="C19" s="642" t="s">
        <v>6867</v>
      </c>
      <c r="D19" s="642" t="s">
        <v>6868</v>
      </c>
      <c r="E19" s="642" t="s">
        <v>6869</v>
      </c>
      <c r="F19" s="643" t="s">
        <v>6863</v>
      </c>
      <c r="G19" s="642" t="s">
        <v>6870</v>
      </c>
    </row>
    <row r="20" spans="2:8" ht="15.75" x14ac:dyDescent="0.3">
      <c r="B20" t="s">
        <v>6876</v>
      </c>
      <c r="C20" s="642" t="s">
        <v>6867</v>
      </c>
      <c r="D20" s="642" t="s">
        <v>6868</v>
      </c>
      <c r="E20" s="642" t="s">
        <v>6869</v>
      </c>
      <c r="F20" s="643" t="s">
        <v>6863</v>
      </c>
      <c r="G20" s="642" t="s">
        <v>6870</v>
      </c>
      <c r="H20" t="s">
        <v>6877</v>
      </c>
    </row>
    <row r="21" spans="2:8" ht="15.75" x14ac:dyDescent="0.3">
      <c r="B21" t="s">
        <v>6878</v>
      </c>
      <c r="C21" s="644" t="s">
        <v>6867</v>
      </c>
      <c r="D21" s="642" t="s">
        <v>6868</v>
      </c>
      <c r="E21" s="642" t="s">
        <v>6869</v>
      </c>
      <c r="F21" s="643" t="s">
        <v>6863</v>
      </c>
      <c r="G21" s="642" t="s">
        <v>6870</v>
      </c>
    </row>
    <row r="22" spans="2:8" ht="5.0999999999999996" customHeight="1" x14ac:dyDescent="0.25">
      <c r="B22" s="645"/>
      <c r="C22" s="646"/>
      <c r="D22" s="646"/>
      <c r="E22" s="646"/>
      <c r="F22" s="646"/>
      <c r="G22" s="646"/>
    </row>
    <row r="23" spans="2:8" ht="15.75" x14ac:dyDescent="0.3">
      <c r="B23" t="s">
        <v>6879</v>
      </c>
      <c r="C23" s="642"/>
      <c r="D23" s="642"/>
      <c r="E23" s="642"/>
      <c r="F23" s="642"/>
      <c r="G23" s="642"/>
    </row>
    <row r="24" spans="2:8" ht="5.0999999999999996" customHeight="1" x14ac:dyDescent="0.25">
      <c r="C24" s="642"/>
      <c r="D24" s="642"/>
      <c r="E24" s="642"/>
      <c r="F24" s="642"/>
      <c r="G24" s="642"/>
    </row>
    <row r="25" spans="2:8" ht="16.5" x14ac:dyDescent="0.3">
      <c r="B25" s="647" t="s">
        <v>6880</v>
      </c>
      <c r="C25" s="644" t="s">
        <v>6867</v>
      </c>
      <c r="D25" s="644" t="s">
        <v>6868</v>
      </c>
      <c r="E25" s="644" t="s">
        <v>6869</v>
      </c>
      <c r="F25" s="648" t="s">
        <v>6863</v>
      </c>
      <c r="G25" s="644" t="s">
        <v>6870</v>
      </c>
      <c r="H25" t="s">
        <v>6881</v>
      </c>
    </row>
    <row r="26" spans="2:8" ht="5.45" customHeight="1" x14ac:dyDescent="0.25">
      <c r="C26" s="642"/>
      <c r="D26" s="642"/>
      <c r="E26" s="642"/>
      <c r="F26" s="642"/>
      <c r="G26" s="642"/>
    </row>
    <row r="27" spans="2:8" x14ac:dyDescent="0.25">
      <c r="B27" s="649" t="s">
        <v>6882</v>
      </c>
      <c r="C27" s="642"/>
      <c r="D27" s="642"/>
      <c r="E27" s="642"/>
      <c r="F27" s="642"/>
      <c r="G27" s="642"/>
    </row>
    <row r="28" spans="2:8" ht="15.75" x14ac:dyDescent="0.3">
      <c r="B28" t="s">
        <v>6883</v>
      </c>
      <c r="C28" s="642" t="s">
        <v>6867</v>
      </c>
      <c r="D28" s="642" t="s">
        <v>6868</v>
      </c>
      <c r="E28" s="642" t="s">
        <v>6869</v>
      </c>
      <c r="F28" s="643" t="s">
        <v>6863</v>
      </c>
      <c r="G28" s="642" t="s">
        <v>6870</v>
      </c>
    </row>
    <row r="29" spans="2:8" ht="15.75" x14ac:dyDescent="0.3">
      <c r="B29" t="s">
        <v>6884</v>
      </c>
      <c r="C29" s="642" t="s">
        <v>6867</v>
      </c>
      <c r="D29" s="642" t="s">
        <v>6868</v>
      </c>
      <c r="E29" s="642" t="s">
        <v>6869</v>
      </c>
      <c r="F29" s="643" t="s">
        <v>6863</v>
      </c>
      <c r="G29" s="642" t="s">
        <v>6870</v>
      </c>
    </row>
    <row r="30" spans="2:8" ht="15.75" x14ac:dyDescent="0.3">
      <c r="B30" t="s">
        <v>6885</v>
      </c>
      <c r="C30" s="642" t="s">
        <v>6867</v>
      </c>
      <c r="D30" s="642" t="s">
        <v>6868</v>
      </c>
      <c r="E30" s="642" t="s">
        <v>6869</v>
      </c>
      <c r="F30" s="643" t="s">
        <v>6863</v>
      </c>
      <c r="G30" s="642" t="s">
        <v>6870</v>
      </c>
    </row>
    <row r="31" spans="2:8" ht="15.75" x14ac:dyDescent="0.3">
      <c r="B31" t="s">
        <v>6886</v>
      </c>
      <c r="C31" s="642" t="s">
        <v>6867</v>
      </c>
      <c r="D31" s="642" t="s">
        <v>6868</v>
      </c>
      <c r="E31" s="642" t="s">
        <v>6869</v>
      </c>
      <c r="F31" s="643" t="s">
        <v>6863</v>
      </c>
      <c r="G31" s="642" t="s">
        <v>6870</v>
      </c>
    </row>
    <row r="32" spans="2:8" ht="15.75" x14ac:dyDescent="0.3">
      <c r="B32" t="s">
        <v>6887</v>
      </c>
      <c r="C32" s="642" t="s">
        <v>6867</v>
      </c>
      <c r="D32" s="642" t="s">
        <v>6868</v>
      </c>
      <c r="E32" s="642" t="s">
        <v>6869</v>
      </c>
      <c r="F32" s="643" t="s">
        <v>6863</v>
      </c>
      <c r="G32" s="642" t="s">
        <v>6870</v>
      </c>
    </row>
    <row r="33" spans="2:8" ht="15.75" x14ac:dyDescent="0.3">
      <c r="B33" t="s">
        <v>6888</v>
      </c>
      <c r="C33" s="642" t="s">
        <v>6867</v>
      </c>
      <c r="D33" s="642" t="s">
        <v>6868</v>
      </c>
      <c r="E33" s="642" t="s">
        <v>6869</v>
      </c>
      <c r="F33" s="643" t="s">
        <v>6863</v>
      </c>
      <c r="G33" s="642" t="s">
        <v>6870</v>
      </c>
    </row>
    <row r="34" spans="2:8" ht="15.75" x14ac:dyDescent="0.3">
      <c r="B34" t="s">
        <v>6889</v>
      </c>
      <c r="C34" s="642" t="s">
        <v>6867</v>
      </c>
      <c r="D34" s="642" t="s">
        <v>6868</v>
      </c>
      <c r="E34" s="642" t="s">
        <v>6869</v>
      </c>
      <c r="F34" s="643" t="s">
        <v>6863</v>
      </c>
      <c r="G34" s="642" t="s">
        <v>6870</v>
      </c>
    </row>
    <row r="35" spans="2:8" ht="15.75" x14ac:dyDescent="0.3">
      <c r="B35" s="647" t="s">
        <v>6890</v>
      </c>
      <c r="C35" s="644" t="s">
        <v>6867</v>
      </c>
      <c r="D35" s="644" t="s">
        <v>6868</v>
      </c>
      <c r="E35" s="644" t="s">
        <v>6869</v>
      </c>
      <c r="F35" s="648" t="s">
        <v>6863</v>
      </c>
      <c r="G35" s="644" t="s">
        <v>6870</v>
      </c>
      <c r="H35" t="s">
        <v>6891</v>
      </c>
    </row>
    <row r="36" spans="2:8" ht="4.5" customHeight="1" x14ac:dyDescent="0.25">
      <c r="C36" s="642"/>
      <c r="D36" s="642"/>
      <c r="E36" s="642"/>
      <c r="F36" s="642"/>
      <c r="G36" s="642"/>
    </row>
    <row r="37" spans="2:8" ht="15.75" x14ac:dyDescent="0.3">
      <c r="B37" t="s">
        <v>6892</v>
      </c>
      <c r="C37" s="642"/>
      <c r="D37" s="642"/>
      <c r="E37" s="642"/>
      <c r="F37" s="642"/>
      <c r="G37" s="642"/>
    </row>
    <row r="38" spans="2:8" ht="5.45" customHeight="1" x14ac:dyDescent="0.25">
      <c r="C38" s="642"/>
      <c r="D38" s="642"/>
      <c r="E38" s="642"/>
      <c r="F38" s="642"/>
      <c r="G38" s="642"/>
    </row>
    <row r="39" spans="2:8" ht="15.75" x14ac:dyDescent="0.3">
      <c r="B39" s="647" t="s">
        <v>6893</v>
      </c>
      <c r="C39" s="644" t="s">
        <v>6867</v>
      </c>
      <c r="D39" s="644" t="s">
        <v>6868</v>
      </c>
      <c r="E39" s="644" t="s">
        <v>6869</v>
      </c>
      <c r="F39" s="648" t="s">
        <v>6863</v>
      </c>
      <c r="G39" s="644" t="s">
        <v>6870</v>
      </c>
      <c r="H39" t="s">
        <v>6894</v>
      </c>
    </row>
    <row r="40" spans="2:8" ht="6" customHeight="1" x14ac:dyDescent="0.25">
      <c r="C40" s="642"/>
      <c r="D40" s="642"/>
      <c r="E40" s="642"/>
      <c r="F40" s="642"/>
      <c r="G40" s="642"/>
    </row>
    <row r="41" spans="2:8" ht="15.75" x14ac:dyDescent="0.3">
      <c r="B41" t="s">
        <v>6895</v>
      </c>
      <c r="C41" s="642" t="s">
        <v>6867</v>
      </c>
      <c r="D41" s="642" t="s">
        <v>6868</v>
      </c>
      <c r="E41" s="642" t="s">
        <v>6869</v>
      </c>
      <c r="F41" s="643" t="s">
        <v>6863</v>
      </c>
      <c r="G41" s="642" t="s">
        <v>6870</v>
      </c>
    </row>
    <row r="42" spans="2:8" ht="5.0999999999999996" customHeight="1" x14ac:dyDescent="0.25">
      <c r="C42" s="642"/>
      <c r="D42" s="642"/>
      <c r="E42" s="642"/>
      <c r="F42" s="642"/>
      <c r="G42" s="642"/>
    </row>
    <row r="43" spans="2:8" x14ac:dyDescent="0.25">
      <c r="B43" s="649" t="s">
        <v>6896</v>
      </c>
      <c r="C43" s="642"/>
      <c r="D43" s="642"/>
      <c r="E43" s="642"/>
      <c r="F43" s="642"/>
      <c r="G43" s="642"/>
    </row>
    <row r="44" spans="2:8" ht="6" customHeight="1" x14ac:dyDescent="0.25">
      <c r="C44" s="642"/>
      <c r="D44" s="642"/>
      <c r="E44" s="642"/>
      <c r="F44" s="642"/>
      <c r="G44" s="642"/>
    </row>
    <row r="45" spans="2:8" ht="15.75" x14ac:dyDescent="0.3">
      <c r="B45" t="s">
        <v>6897</v>
      </c>
      <c r="C45" s="642" t="s">
        <v>6867</v>
      </c>
      <c r="D45" s="642" t="s">
        <v>6868</v>
      </c>
      <c r="E45" s="642" t="s">
        <v>6869</v>
      </c>
      <c r="F45" s="643" t="s">
        <v>6863</v>
      </c>
      <c r="G45" s="642" t="s">
        <v>6870</v>
      </c>
      <c r="H45" t="s">
        <v>6898</v>
      </c>
    </row>
    <row r="46" spans="2:8" ht="3.95" customHeight="1" x14ac:dyDescent="0.25">
      <c r="C46" s="642"/>
      <c r="D46" s="642"/>
      <c r="E46" s="642"/>
      <c r="F46" s="642"/>
      <c r="G46" s="642"/>
    </row>
    <row r="47" spans="2:8" ht="15.75" x14ac:dyDescent="0.3">
      <c r="B47" s="647" t="s">
        <v>6899</v>
      </c>
      <c r="C47" s="644" t="s">
        <v>6867</v>
      </c>
      <c r="D47" s="644" t="s">
        <v>6868</v>
      </c>
      <c r="E47" s="644" t="s">
        <v>6869</v>
      </c>
      <c r="F47" s="648" t="s">
        <v>6863</v>
      </c>
      <c r="G47" s="644" t="s">
        <v>6870</v>
      </c>
      <c r="H47" t="s">
        <v>6898</v>
      </c>
    </row>
    <row r="48" spans="2:8" ht="5.0999999999999996" customHeight="1" x14ac:dyDescent="0.25">
      <c r="C48" s="642"/>
      <c r="D48" s="642"/>
      <c r="E48" s="642"/>
      <c r="F48" s="642"/>
      <c r="G48" s="642"/>
    </row>
    <row r="49" spans="2:8" ht="15.75" x14ac:dyDescent="0.3">
      <c r="B49" s="649" t="s">
        <v>6900</v>
      </c>
      <c r="C49" s="642" t="s">
        <v>6867</v>
      </c>
      <c r="D49" s="642" t="s">
        <v>6868</v>
      </c>
      <c r="E49" s="642" t="s">
        <v>6869</v>
      </c>
      <c r="F49" s="643" t="s">
        <v>6863</v>
      </c>
      <c r="G49" s="642" t="s">
        <v>6870</v>
      </c>
    </row>
    <row r="50" spans="2:8" ht="5.45" customHeight="1" x14ac:dyDescent="0.25">
      <c r="C50" s="642"/>
      <c r="D50" s="642"/>
      <c r="E50" s="642"/>
      <c r="F50" s="642"/>
      <c r="G50" s="642"/>
    </row>
    <row r="51" spans="2:8" x14ac:dyDescent="0.25">
      <c r="B51" s="647" t="s">
        <v>6901</v>
      </c>
      <c r="C51" s="644"/>
      <c r="D51" s="644"/>
      <c r="E51" s="644"/>
      <c r="F51" s="644"/>
      <c r="G51" s="644"/>
    </row>
    <row r="52" spans="2:8" ht="4.5" customHeight="1" x14ac:dyDescent="0.25">
      <c r="C52" s="642"/>
      <c r="D52" s="642"/>
      <c r="E52" s="642"/>
      <c r="F52" s="642"/>
      <c r="G52" s="642"/>
    </row>
    <row r="53" spans="2:8" ht="15.75" x14ac:dyDescent="0.3">
      <c r="B53" t="s">
        <v>6902</v>
      </c>
      <c r="C53" s="642" t="s">
        <v>6867</v>
      </c>
      <c r="D53" s="642" t="s">
        <v>6868</v>
      </c>
      <c r="E53" s="642" t="s">
        <v>6869</v>
      </c>
      <c r="F53" s="643" t="s">
        <v>6863</v>
      </c>
      <c r="G53" s="642" t="s">
        <v>6870</v>
      </c>
    </row>
    <row r="54" spans="2:8" ht="5.0999999999999996" customHeight="1" x14ac:dyDescent="0.25">
      <c r="C54" s="642"/>
      <c r="D54" s="642"/>
      <c r="E54" s="642"/>
      <c r="F54" s="642"/>
      <c r="G54" s="642"/>
    </row>
    <row r="55" spans="2:8" ht="15.75" x14ac:dyDescent="0.3">
      <c r="B55" s="650" t="s">
        <v>6903</v>
      </c>
      <c r="C55" s="644" t="s">
        <v>6867</v>
      </c>
      <c r="D55" s="644" t="s">
        <v>6868</v>
      </c>
      <c r="E55" s="644" t="s">
        <v>6869</v>
      </c>
      <c r="F55" s="648" t="s">
        <v>6863</v>
      </c>
      <c r="G55" s="644" t="s">
        <v>6870</v>
      </c>
      <c r="H55" t="s">
        <v>6904</v>
      </c>
    </row>
    <row r="56" spans="2:8" ht="6" customHeight="1" x14ac:dyDescent="0.25">
      <c r="C56" s="642"/>
      <c r="D56" s="642"/>
      <c r="E56" s="642"/>
      <c r="F56" s="642"/>
      <c r="G56" s="642"/>
    </row>
    <row r="57" spans="2:8" x14ac:dyDescent="0.25">
      <c r="B57" s="649" t="s">
        <v>6905</v>
      </c>
      <c r="C57" s="642"/>
      <c r="D57" s="642"/>
      <c r="E57" s="642"/>
      <c r="F57" s="642"/>
      <c r="G57" s="642"/>
    </row>
    <row r="58" spans="2:8" ht="15.75" x14ac:dyDescent="0.3">
      <c r="B58" t="s">
        <v>6906</v>
      </c>
      <c r="C58" s="642" t="s">
        <v>6867</v>
      </c>
      <c r="D58" s="642" t="s">
        <v>6868</v>
      </c>
      <c r="E58" s="642" t="s">
        <v>6869</v>
      </c>
      <c r="F58" s="643" t="s">
        <v>6863</v>
      </c>
      <c r="G58" s="642" t="s">
        <v>6870</v>
      </c>
    </row>
    <row r="59" spans="2:8" ht="6.6" customHeight="1" x14ac:dyDescent="0.25">
      <c r="C59" s="642"/>
      <c r="D59" s="642"/>
      <c r="E59" s="642"/>
      <c r="F59" s="642"/>
      <c r="G59" s="642"/>
    </row>
    <row r="60" spans="2:8" ht="15.75" x14ac:dyDescent="0.3">
      <c r="B60" t="s">
        <v>6907</v>
      </c>
      <c r="C60" s="642" t="s">
        <v>6867</v>
      </c>
      <c r="D60" s="642" t="s">
        <v>6868</v>
      </c>
      <c r="E60" s="642" t="s">
        <v>6869</v>
      </c>
      <c r="F60" s="643" t="s">
        <v>6863</v>
      </c>
      <c r="G60" s="642" t="s">
        <v>6870</v>
      </c>
      <c r="H60" t="s">
        <v>6908</v>
      </c>
    </row>
    <row r="61" spans="2:8" ht="5.45" customHeight="1" x14ac:dyDescent="0.25">
      <c r="C61" s="642"/>
      <c r="D61" s="642"/>
      <c r="E61" s="642"/>
      <c r="F61" s="642"/>
      <c r="G61" s="642"/>
    </row>
    <row r="62" spans="2:8" ht="15.75" x14ac:dyDescent="0.3">
      <c r="B62" s="647" t="s">
        <v>6909</v>
      </c>
      <c r="C62" s="644" t="s">
        <v>6867</v>
      </c>
      <c r="D62" s="644" t="s">
        <v>6868</v>
      </c>
      <c r="E62" s="644" t="s">
        <v>6869</v>
      </c>
      <c r="F62" s="648" t="s">
        <v>6863</v>
      </c>
      <c r="G62" s="644" t="s">
        <v>6870</v>
      </c>
      <c r="H62" t="s">
        <v>6910</v>
      </c>
    </row>
    <row r="63" spans="2:8" ht="3.95" customHeight="1" x14ac:dyDescent="0.25">
      <c r="C63" s="642"/>
      <c r="D63" s="642"/>
      <c r="E63" s="642"/>
      <c r="F63" s="642"/>
      <c r="G63" s="642"/>
    </row>
    <row r="64" spans="2:8" ht="15.75" x14ac:dyDescent="0.3">
      <c r="B64" s="649" t="s">
        <v>6911</v>
      </c>
      <c r="C64" s="642" t="s">
        <v>6867</v>
      </c>
      <c r="D64" s="642" t="s">
        <v>6868</v>
      </c>
      <c r="E64" s="642" t="s">
        <v>6869</v>
      </c>
      <c r="F64" s="643" t="s">
        <v>6863</v>
      </c>
      <c r="G64" s="642" t="s">
        <v>6870</v>
      </c>
    </row>
    <row r="65" spans="2:8" x14ac:dyDescent="0.25">
      <c r="B65" s="647" t="s">
        <v>6912</v>
      </c>
      <c r="C65" s="644"/>
      <c r="D65" s="644"/>
      <c r="E65" s="644"/>
      <c r="F65" s="644"/>
      <c r="G65" s="644"/>
      <c r="H65" s="647"/>
    </row>
    <row r="66" spans="2:8" ht="3.95" customHeight="1" x14ac:dyDescent="0.25">
      <c r="C66" s="642"/>
      <c r="D66" s="642"/>
      <c r="E66" s="642"/>
      <c r="F66" s="642"/>
      <c r="G66" s="642"/>
    </row>
    <row r="67" spans="2:8" ht="15.75" x14ac:dyDescent="0.3">
      <c r="B67" s="647" t="s">
        <v>6913</v>
      </c>
      <c r="C67" s="644" t="s">
        <v>6867</v>
      </c>
      <c r="D67" s="644" t="s">
        <v>6868</v>
      </c>
      <c r="E67" s="644" t="s">
        <v>6869</v>
      </c>
      <c r="F67" s="648" t="s">
        <v>6863</v>
      </c>
      <c r="G67" s="644" t="s">
        <v>6870</v>
      </c>
    </row>
    <row r="68" spans="2:8" ht="3.95" customHeight="1" x14ac:dyDescent="0.25">
      <c r="C68" s="642"/>
      <c r="D68" s="642"/>
      <c r="E68" s="642"/>
      <c r="F68" s="642"/>
      <c r="G68" s="642"/>
    </row>
    <row r="69" spans="2:8" x14ac:dyDescent="0.25">
      <c r="B69" s="649" t="s">
        <v>2658</v>
      </c>
      <c r="C69" s="642"/>
      <c r="D69" s="642"/>
      <c r="E69" s="642"/>
      <c r="F69" s="642"/>
      <c r="G69" s="642"/>
      <c r="H69" t="s">
        <v>6914</v>
      </c>
    </row>
    <row r="70" spans="2:8" ht="3.6" customHeight="1" x14ac:dyDescent="0.25">
      <c r="C70" s="642"/>
      <c r="D70" s="642"/>
      <c r="E70" s="642"/>
      <c r="F70" s="642"/>
      <c r="G70" s="642"/>
    </row>
    <row r="71" spans="2:8" ht="15.75" x14ac:dyDescent="0.3">
      <c r="B71" t="s">
        <v>6915</v>
      </c>
      <c r="C71" s="642" t="s">
        <v>6867</v>
      </c>
      <c r="D71" s="642" t="s">
        <v>6868</v>
      </c>
      <c r="E71" s="642" t="s">
        <v>6869</v>
      </c>
      <c r="F71" s="643" t="s">
        <v>6863</v>
      </c>
      <c r="G71" s="642" t="s">
        <v>6870</v>
      </c>
    </row>
    <row r="72" spans="2:8" ht="3.95" customHeight="1" x14ac:dyDescent="0.25">
      <c r="C72" s="642"/>
      <c r="D72" s="642"/>
      <c r="E72" s="642"/>
      <c r="F72" s="642"/>
      <c r="G72" s="642"/>
    </row>
    <row r="73" spans="2:8" ht="15.75" x14ac:dyDescent="0.3">
      <c r="B73" t="s">
        <v>6916</v>
      </c>
      <c r="C73" s="642" t="s">
        <v>6867</v>
      </c>
      <c r="D73" s="642" t="s">
        <v>6868</v>
      </c>
      <c r="E73" s="642" t="s">
        <v>6869</v>
      </c>
      <c r="F73" s="643" t="s">
        <v>6863</v>
      </c>
      <c r="G73" s="642" t="s">
        <v>6870</v>
      </c>
    </row>
    <row r="74" spans="2:8" ht="2.4500000000000002" customHeight="1" x14ac:dyDescent="0.25">
      <c r="C74" s="642"/>
      <c r="D74" s="642"/>
      <c r="E74" s="642"/>
      <c r="F74" s="642"/>
      <c r="G74" s="642"/>
    </row>
    <row r="75" spans="2:8" ht="15.75" x14ac:dyDescent="0.3">
      <c r="B75" t="s">
        <v>6917</v>
      </c>
      <c r="C75" s="642" t="s">
        <v>6867</v>
      </c>
      <c r="D75" s="642" t="s">
        <v>6868</v>
      </c>
      <c r="E75" s="642" t="s">
        <v>6869</v>
      </c>
      <c r="F75" s="643" t="s">
        <v>6863</v>
      </c>
      <c r="G75" s="642" t="s">
        <v>6870</v>
      </c>
    </row>
    <row r="76" spans="2:8" ht="4.5" customHeight="1" x14ac:dyDescent="0.25">
      <c r="C76" s="642"/>
      <c r="D76" s="642"/>
      <c r="E76" s="642"/>
      <c r="F76" s="642"/>
      <c r="G76" s="642"/>
    </row>
    <row r="77" spans="2:8" ht="15.75" x14ac:dyDescent="0.3">
      <c r="B77" s="647" t="s">
        <v>6918</v>
      </c>
      <c r="C77" s="644" t="s">
        <v>6867</v>
      </c>
      <c r="D77" s="644" t="s">
        <v>6868</v>
      </c>
      <c r="E77" s="644" t="s">
        <v>6869</v>
      </c>
      <c r="F77" s="648" t="s">
        <v>6863</v>
      </c>
      <c r="G77" s="644" t="s">
        <v>6870</v>
      </c>
    </row>
    <row r="78" spans="2:8" ht="3.95" customHeight="1" x14ac:dyDescent="0.25">
      <c r="C78" s="642"/>
      <c r="D78" s="642"/>
      <c r="E78" s="642"/>
      <c r="F78" s="642"/>
      <c r="G78" s="642"/>
    </row>
    <row r="79" spans="2:8" x14ac:dyDescent="0.25">
      <c r="B79" t="s">
        <v>6919</v>
      </c>
      <c r="C79" s="642"/>
      <c r="D79" s="642"/>
      <c r="E79" s="642"/>
      <c r="F79" s="642"/>
      <c r="G79" s="642"/>
    </row>
    <row r="80" spans="2:8" ht="15.75" x14ac:dyDescent="0.3">
      <c r="B80" s="647" t="s">
        <v>6920</v>
      </c>
      <c r="C80" s="644" t="s">
        <v>6867</v>
      </c>
      <c r="D80" s="644" t="s">
        <v>6868</v>
      </c>
      <c r="E80" s="644" t="s">
        <v>6869</v>
      </c>
      <c r="F80" s="648" t="s">
        <v>6863</v>
      </c>
      <c r="G80" s="644" t="s">
        <v>6870</v>
      </c>
    </row>
    <row r="81" spans="2:8" ht="6" customHeight="1" x14ac:dyDescent="0.25">
      <c r="C81" s="642"/>
      <c r="D81" s="642"/>
      <c r="E81" s="642"/>
      <c r="F81" s="642"/>
      <c r="G81" s="642"/>
    </row>
    <row r="82" spans="2:8" x14ac:dyDescent="0.25">
      <c r="B82" s="649" t="s">
        <v>6921</v>
      </c>
      <c r="C82" s="642"/>
      <c r="D82" s="642"/>
      <c r="E82" s="642"/>
      <c r="F82" s="642"/>
      <c r="G82" s="642"/>
    </row>
    <row r="83" spans="2:8" ht="15.75" x14ac:dyDescent="0.3">
      <c r="B83" s="647" t="s">
        <v>6922</v>
      </c>
      <c r="C83" s="644" t="s">
        <v>6867</v>
      </c>
      <c r="D83" s="644" t="s">
        <v>6868</v>
      </c>
      <c r="E83" s="644" t="s">
        <v>6869</v>
      </c>
      <c r="F83" s="648" t="s">
        <v>6863</v>
      </c>
      <c r="G83" s="644" t="s">
        <v>6870</v>
      </c>
      <c r="H83" s="647"/>
    </row>
    <row r="84" spans="2:8" ht="6" customHeight="1" x14ac:dyDescent="0.25">
      <c r="C84" s="642"/>
      <c r="D84" s="642"/>
      <c r="E84" s="642"/>
      <c r="F84" s="642"/>
      <c r="G84" s="642"/>
    </row>
    <row r="85" spans="2:8" x14ac:dyDescent="0.25">
      <c r="B85" s="647" t="s">
        <v>6923</v>
      </c>
      <c r="C85" s="644" t="s">
        <v>6924</v>
      </c>
      <c r="D85" s="644" t="s">
        <v>6925</v>
      </c>
      <c r="E85" s="644" t="s">
        <v>6926</v>
      </c>
      <c r="F85" s="648" t="s">
        <v>6863</v>
      </c>
      <c r="G85" s="644" t="s">
        <v>6927</v>
      </c>
      <c r="H85" t="s">
        <v>6928</v>
      </c>
    </row>
    <row r="86" spans="2:8" ht="5.45" customHeight="1" x14ac:dyDescent="0.25">
      <c r="C86" s="642"/>
      <c r="D86" s="642"/>
      <c r="E86" s="642"/>
      <c r="F86" s="642"/>
      <c r="G86" s="642"/>
    </row>
    <row r="87" spans="2:8" x14ac:dyDescent="0.25">
      <c r="B87" s="649" t="s">
        <v>6929</v>
      </c>
      <c r="C87" s="642"/>
      <c r="D87" s="642"/>
      <c r="E87" s="642"/>
      <c r="F87" s="642"/>
      <c r="G87" s="642"/>
    </row>
    <row r="88" spans="2:8" ht="15.75" x14ac:dyDescent="0.3">
      <c r="B88" s="647" t="s">
        <v>6930</v>
      </c>
      <c r="C88" s="644" t="s">
        <v>6867</v>
      </c>
      <c r="D88" s="644" t="s">
        <v>6868</v>
      </c>
      <c r="E88" s="644" t="s">
        <v>6869</v>
      </c>
      <c r="F88" s="648" t="s">
        <v>6863</v>
      </c>
      <c r="G88" s="644" t="s">
        <v>6870</v>
      </c>
      <c r="H88" t="s">
        <v>6928</v>
      </c>
    </row>
    <row r="89" spans="2:8" ht="5.0999999999999996" customHeight="1" x14ac:dyDescent="0.25">
      <c r="C89" s="642"/>
      <c r="D89" s="642"/>
      <c r="E89" s="642"/>
      <c r="F89" s="642"/>
      <c r="G89" s="642"/>
    </row>
    <row r="90" spans="2:8" x14ac:dyDescent="0.25">
      <c r="B90" s="649" t="s">
        <v>6931</v>
      </c>
      <c r="C90" s="642"/>
      <c r="D90" s="642"/>
      <c r="E90" s="642"/>
      <c r="F90" s="642"/>
      <c r="G90" s="642"/>
    </row>
    <row r="91" spans="2:8" ht="15.75" x14ac:dyDescent="0.3">
      <c r="B91" s="647" t="s">
        <v>6932</v>
      </c>
      <c r="C91" s="644" t="s">
        <v>6867</v>
      </c>
      <c r="D91" s="644" t="s">
        <v>6868</v>
      </c>
      <c r="E91" s="644" t="s">
        <v>6869</v>
      </c>
      <c r="F91" s="648" t="s">
        <v>6863</v>
      </c>
      <c r="G91" s="644" t="s">
        <v>6870</v>
      </c>
      <c r="H91" s="647" t="s">
        <v>6928</v>
      </c>
    </row>
    <row r="93" spans="2:8" x14ac:dyDescent="0.25">
      <c r="B93" s="649" t="s">
        <v>6933</v>
      </c>
    </row>
    <row r="94" spans="2:8" x14ac:dyDescent="0.25">
      <c r="B94" t="s">
        <v>6934</v>
      </c>
    </row>
    <row r="95" spans="2:8" x14ac:dyDescent="0.25">
      <c r="B95" t="s">
        <v>6935</v>
      </c>
    </row>
    <row r="96" spans="2:8" ht="15.75" x14ac:dyDescent="0.3">
      <c r="B96" s="649" t="s">
        <v>6936</v>
      </c>
    </row>
    <row r="97" spans="2:2" ht="15.75" x14ac:dyDescent="0.3">
      <c r="B97" s="649" t="s">
        <v>6937</v>
      </c>
    </row>
    <row r="98" spans="2:2" ht="15.75" x14ac:dyDescent="0.3">
      <c r="B98" s="649" t="s">
        <v>6938</v>
      </c>
    </row>
    <row r="99" spans="2:2" ht="15.75" x14ac:dyDescent="0.3">
      <c r="B99" s="649" t="s">
        <v>6939</v>
      </c>
    </row>
    <row r="100" spans="2:2" x14ac:dyDescent="0.25">
      <c r="B100" t="s">
        <v>6940</v>
      </c>
    </row>
    <row r="101" spans="2:2" x14ac:dyDescent="0.25">
      <c r="B101" t="s">
        <v>6941</v>
      </c>
    </row>
    <row r="102" spans="2:2" x14ac:dyDescent="0.25">
      <c r="B102" t="s">
        <v>6942</v>
      </c>
    </row>
    <row r="103" spans="2:2" x14ac:dyDescent="0.25">
      <c r="B103" t="s">
        <v>6943</v>
      </c>
    </row>
  </sheetData>
  <mergeCells count="2">
    <mergeCell ref="B10:B11"/>
    <mergeCell ref="H10:H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3A174-40C2-41C7-9B1F-CD0A861E42AB}">
  <dimension ref="A1:GF85"/>
  <sheetViews>
    <sheetView zoomScale="52" zoomScaleNormal="52" workbookViewId="0">
      <selection activeCell="Z5" sqref="Z5"/>
    </sheetView>
  </sheetViews>
  <sheetFormatPr defaultColWidth="9.140625" defaultRowHeight="12.75" x14ac:dyDescent="0.2"/>
  <cols>
    <col min="1" max="1" width="6.28515625" style="1226" customWidth="1"/>
    <col min="2" max="2" width="15.7109375" style="1427" customWidth="1"/>
    <col min="3" max="3" width="39" style="1428" customWidth="1"/>
    <col min="4" max="4" width="49.28515625" style="1429" customWidth="1"/>
    <col min="5" max="5" width="15.28515625" style="1430" customWidth="1"/>
    <col min="6" max="6" width="13.28515625" style="1429" customWidth="1"/>
    <col min="7" max="7" width="23" style="1431" customWidth="1"/>
    <col min="8" max="8" width="18.7109375" style="1431" customWidth="1"/>
    <col min="9" max="9" width="18.7109375" style="1429" customWidth="1"/>
    <col min="10" max="11" width="19" style="1429" customWidth="1"/>
    <col min="12" max="12" width="29.85546875" style="1429" customWidth="1"/>
    <col min="13" max="13" width="23" style="1429" customWidth="1"/>
    <col min="14" max="14" width="18.7109375" style="1429" customWidth="1"/>
    <col min="15" max="15" width="21.5703125" style="1429" customWidth="1"/>
    <col min="16" max="16" width="17.42578125" style="1429" customWidth="1" collapsed="1"/>
    <col min="17" max="17" width="19.42578125" style="1429" customWidth="1"/>
    <col min="18" max="18" width="29.28515625" style="1429" customWidth="1"/>
    <col min="19" max="19" width="18" style="1429" customWidth="1"/>
    <col min="20" max="20" width="19.140625" style="1429" customWidth="1"/>
    <col min="21" max="21" width="17.7109375" style="1429" customWidth="1"/>
    <col min="22" max="22" width="19.140625" style="1429" customWidth="1"/>
    <col min="23" max="23" width="18.5703125" style="1429" customWidth="1"/>
    <col min="24" max="24" width="20" style="1429" customWidth="1"/>
    <col min="25" max="25" width="9.140625" style="1226"/>
    <col min="26" max="26" width="14" style="1226" customWidth="1"/>
    <col min="27" max="27" width="9.140625" style="1226"/>
    <col min="28" max="28" width="9.5703125" style="1226" bestFit="1" customWidth="1"/>
    <col min="29" max="57" width="9.140625" style="1226"/>
    <col min="58" max="256" width="9.140625" style="1429"/>
    <col min="257" max="257" width="2.28515625" style="1429" customWidth="1"/>
    <col min="258" max="258" width="15.7109375" style="1429" customWidth="1"/>
    <col min="259" max="259" width="39" style="1429" customWidth="1"/>
    <col min="260" max="260" width="49.28515625" style="1429" customWidth="1"/>
    <col min="261" max="261" width="15.28515625" style="1429" customWidth="1"/>
    <col min="262" max="262" width="13.28515625" style="1429" customWidth="1"/>
    <col min="263" max="263" width="23" style="1429" customWidth="1"/>
    <col min="264" max="265" width="18.7109375" style="1429" customWidth="1"/>
    <col min="266" max="267" width="19" style="1429" customWidth="1"/>
    <col min="268" max="268" width="29.85546875" style="1429" customWidth="1"/>
    <col min="269" max="269" width="23" style="1429" customWidth="1"/>
    <col min="270" max="270" width="18.7109375" style="1429" customWidth="1"/>
    <col min="271" max="271" width="21.5703125" style="1429" customWidth="1"/>
    <col min="272" max="272" width="17.42578125" style="1429" customWidth="1"/>
    <col min="273" max="273" width="19.42578125" style="1429" customWidth="1"/>
    <col min="274" max="274" width="29.28515625" style="1429" customWidth="1"/>
    <col min="275" max="275" width="18" style="1429" customWidth="1"/>
    <col min="276" max="276" width="19.140625" style="1429" customWidth="1"/>
    <col min="277" max="277" width="17.7109375" style="1429" customWidth="1"/>
    <col min="278" max="278" width="19.140625" style="1429" customWidth="1"/>
    <col min="279" max="279" width="18.5703125" style="1429" customWidth="1"/>
    <col min="280" max="280" width="20" style="1429" customWidth="1"/>
    <col min="281" max="281" width="9.140625" style="1429"/>
    <col min="282" max="282" width="14" style="1429" customWidth="1"/>
    <col min="283" max="283" width="9.140625" style="1429"/>
    <col min="284" max="284" width="9.5703125" style="1429" bestFit="1" customWidth="1"/>
    <col min="285" max="512" width="9.140625" style="1429"/>
    <col min="513" max="513" width="2.28515625" style="1429" customWidth="1"/>
    <col min="514" max="514" width="15.7109375" style="1429" customWidth="1"/>
    <col min="515" max="515" width="39" style="1429" customWidth="1"/>
    <col min="516" max="516" width="49.28515625" style="1429" customWidth="1"/>
    <col min="517" max="517" width="15.28515625" style="1429" customWidth="1"/>
    <col min="518" max="518" width="13.28515625" style="1429" customWidth="1"/>
    <col min="519" max="519" width="23" style="1429" customWidth="1"/>
    <col min="520" max="521" width="18.7109375" style="1429" customWidth="1"/>
    <col min="522" max="523" width="19" style="1429" customWidth="1"/>
    <col min="524" max="524" width="29.85546875" style="1429" customWidth="1"/>
    <col min="525" max="525" width="23" style="1429" customWidth="1"/>
    <col min="526" max="526" width="18.7109375" style="1429" customWidth="1"/>
    <col min="527" max="527" width="21.5703125" style="1429" customWidth="1"/>
    <col min="528" max="528" width="17.42578125" style="1429" customWidth="1"/>
    <col min="529" max="529" width="19.42578125" style="1429" customWidth="1"/>
    <col min="530" max="530" width="29.28515625" style="1429" customWidth="1"/>
    <col min="531" max="531" width="18" style="1429" customWidth="1"/>
    <col min="532" max="532" width="19.140625" style="1429" customWidth="1"/>
    <col min="533" max="533" width="17.7109375" style="1429" customWidth="1"/>
    <col min="534" max="534" width="19.140625" style="1429" customWidth="1"/>
    <col min="535" max="535" width="18.5703125" style="1429" customWidth="1"/>
    <col min="536" max="536" width="20" style="1429" customWidth="1"/>
    <col min="537" max="537" width="9.140625" style="1429"/>
    <col min="538" max="538" width="14" style="1429" customWidth="1"/>
    <col min="539" max="539" width="9.140625" style="1429"/>
    <col min="540" max="540" width="9.5703125" style="1429" bestFit="1" customWidth="1"/>
    <col min="541" max="768" width="9.140625" style="1429"/>
    <col min="769" max="769" width="2.28515625" style="1429" customWidth="1"/>
    <col min="770" max="770" width="15.7109375" style="1429" customWidth="1"/>
    <col min="771" max="771" width="39" style="1429" customWidth="1"/>
    <col min="772" max="772" width="49.28515625" style="1429" customWidth="1"/>
    <col min="773" max="773" width="15.28515625" style="1429" customWidth="1"/>
    <col min="774" max="774" width="13.28515625" style="1429" customWidth="1"/>
    <col min="775" max="775" width="23" style="1429" customWidth="1"/>
    <col min="776" max="777" width="18.7109375" style="1429" customWidth="1"/>
    <col min="778" max="779" width="19" style="1429" customWidth="1"/>
    <col min="780" max="780" width="29.85546875" style="1429" customWidth="1"/>
    <col min="781" max="781" width="23" style="1429" customWidth="1"/>
    <col min="782" max="782" width="18.7109375" style="1429" customWidth="1"/>
    <col min="783" max="783" width="21.5703125" style="1429" customWidth="1"/>
    <col min="784" max="784" width="17.42578125" style="1429" customWidth="1"/>
    <col min="785" max="785" width="19.42578125" style="1429" customWidth="1"/>
    <col min="786" max="786" width="29.28515625" style="1429" customWidth="1"/>
    <col min="787" max="787" width="18" style="1429" customWidth="1"/>
    <col min="788" max="788" width="19.140625" style="1429" customWidth="1"/>
    <col min="789" max="789" width="17.7109375" style="1429" customWidth="1"/>
    <col min="790" max="790" width="19.140625" style="1429" customWidth="1"/>
    <col min="791" max="791" width="18.5703125" style="1429" customWidth="1"/>
    <col min="792" max="792" width="20" style="1429" customWidth="1"/>
    <col min="793" max="793" width="9.140625" style="1429"/>
    <col min="794" max="794" width="14" style="1429" customWidth="1"/>
    <col min="795" max="795" width="9.140625" style="1429"/>
    <col min="796" max="796" width="9.5703125" style="1429" bestFit="1" customWidth="1"/>
    <col min="797" max="1024" width="9.140625" style="1429"/>
    <col min="1025" max="1025" width="2.28515625" style="1429" customWidth="1"/>
    <col min="1026" max="1026" width="15.7109375" style="1429" customWidth="1"/>
    <col min="1027" max="1027" width="39" style="1429" customWidth="1"/>
    <col min="1028" max="1028" width="49.28515625" style="1429" customWidth="1"/>
    <col min="1029" max="1029" width="15.28515625" style="1429" customWidth="1"/>
    <col min="1030" max="1030" width="13.28515625" style="1429" customWidth="1"/>
    <col min="1031" max="1031" width="23" style="1429" customWidth="1"/>
    <col min="1032" max="1033" width="18.7109375" style="1429" customWidth="1"/>
    <col min="1034" max="1035" width="19" style="1429" customWidth="1"/>
    <col min="1036" max="1036" width="29.85546875" style="1429" customWidth="1"/>
    <col min="1037" max="1037" width="23" style="1429" customWidth="1"/>
    <col min="1038" max="1038" width="18.7109375" style="1429" customWidth="1"/>
    <col min="1039" max="1039" width="21.5703125" style="1429" customWidth="1"/>
    <col min="1040" max="1040" width="17.42578125" style="1429" customWidth="1"/>
    <col min="1041" max="1041" width="19.42578125" style="1429" customWidth="1"/>
    <col min="1042" max="1042" width="29.28515625" style="1429" customWidth="1"/>
    <col min="1043" max="1043" width="18" style="1429" customWidth="1"/>
    <col min="1044" max="1044" width="19.140625" style="1429" customWidth="1"/>
    <col min="1045" max="1045" width="17.7109375" style="1429" customWidth="1"/>
    <col min="1046" max="1046" width="19.140625" style="1429" customWidth="1"/>
    <col min="1047" max="1047" width="18.5703125" style="1429" customWidth="1"/>
    <col min="1048" max="1048" width="20" style="1429" customWidth="1"/>
    <col min="1049" max="1049" width="9.140625" style="1429"/>
    <col min="1050" max="1050" width="14" style="1429" customWidth="1"/>
    <col min="1051" max="1051" width="9.140625" style="1429"/>
    <col min="1052" max="1052" width="9.5703125" style="1429" bestFit="1" customWidth="1"/>
    <col min="1053" max="1280" width="9.140625" style="1429"/>
    <col min="1281" max="1281" width="2.28515625" style="1429" customWidth="1"/>
    <col min="1282" max="1282" width="15.7109375" style="1429" customWidth="1"/>
    <col min="1283" max="1283" width="39" style="1429" customWidth="1"/>
    <col min="1284" max="1284" width="49.28515625" style="1429" customWidth="1"/>
    <col min="1285" max="1285" width="15.28515625" style="1429" customWidth="1"/>
    <col min="1286" max="1286" width="13.28515625" style="1429" customWidth="1"/>
    <col min="1287" max="1287" width="23" style="1429" customWidth="1"/>
    <col min="1288" max="1289" width="18.7109375" style="1429" customWidth="1"/>
    <col min="1290" max="1291" width="19" style="1429" customWidth="1"/>
    <col min="1292" max="1292" width="29.85546875" style="1429" customWidth="1"/>
    <col min="1293" max="1293" width="23" style="1429" customWidth="1"/>
    <col min="1294" max="1294" width="18.7109375" style="1429" customWidth="1"/>
    <col min="1295" max="1295" width="21.5703125" style="1429" customWidth="1"/>
    <col min="1296" max="1296" width="17.42578125" style="1429" customWidth="1"/>
    <col min="1297" max="1297" width="19.42578125" style="1429" customWidth="1"/>
    <col min="1298" max="1298" width="29.28515625" style="1429" customWidth="1"/>
    <col min="1299" max="1299" width="18" style="1429" customWidth="1"/>
    <col min="1300" max="1300" width="19.140625" style="1429" customWidth="1"/>
    <col min="1301" max="1301" width="17.7109375" style="1429" customWidth="1"/>
    <col min="1302" max="1302" width="19.140625" style="1429" customWidth="1"/>
    <col min="1303" max="1303" width="18.5703125" style="1429" customWidth="1"/>
    <col min="1304" max="1304" width="20" style="1429" customWidth="1"/>
    <col min="1305" max="1305" width="9.140625" style="1429"/>
    <col min="1306" max="1306" width="14" style="1429" customWidth="1"/>
    <col min="1307" max="1307" width="9.140625" style="1429"/>
    <col min="1308" max="1308" width="9.5703125" style="1429" bestFit="1" customWidth="1"/>
    <col min="1309" max="1536" width="9.140625" style="1429"/>
    <col min="1537" max="1537" width="2.28515625" style="1429" customWidth="1"/>
    <col min="1538" max="1538" width="15.7109375" style="1429" customWidth="1"/>
    <col min="1539" max="1539" width="39" style="1429" customWidth="1"/>
    <col min="1540" max="1540" width="49.28515625" style="1429" customWidth="1"/>
    <col min="1541" max="1541" width="15.28515625" style="1429" customWidth="1"/>
    <col min="1542" max="1542" width="13.28515625" style="1429" customWidth="1"/>
    <col min="1543" max="1543" width="23" style="1429" customWidth="1"/>
    <col min="1544" max="1545" width="18.7109375" style="1429" customWidth="1"/>
    <col min="1546" max="1547" width="19" style="1429" customWidth="1"/>
    <col min="1548" max="1548" width="29.85546875" style="1429" customWidth="1"/>
    <col min="1549" max="1549" width="23" style="1429" customWidth="1"/>
    <col min="1550" max="1550" width="18.7109375" style="1429" customWidth="1"/>
    <col min="1551" max="1551" width="21.5703125" style="1429" customWidth="1"/>
    <col min="1552" max="1552" width="17.42578125" style="1429" customWidth="1"/>
    <col min="1553" max="1553" width="19.42578125" style="1429" customWidth="1"/>
    <col min="1554" max="1554" width="29.28515625" style="1429" customWidth="1"/>
    <col min="1555" max="1555" width="18" style="1429" customWidth="1"/>
    <col min="1556" max="1556" width="19.140625" style="1429" customWidth="1"/>
    <col min="1557" max="1557" width="17.7109375" style="1429" customWidth="1"/>
    <col min="1558" max="1558" width="19.140625" style="1429" customWidth="1"/>
    <col min="1559" max="1559" width="18.5703125" style="1429" customWidth="1"/>
    <col min="1560" max="1560" width="20" style="1429" customWidth="1"/>
    <col min="1561" max="1561" width="9.140625" style="1429"/>
    <col min="1562" max="1562" width="14" style="1429" customWidth="1"/>
    <col min="1563" max="1563" width="9.140625" style="1429"/>
    <col min="1564" max="1564" width="9.5703125" style="1429" bestFit="1" customWidth="1"/>
    <col min="1565" max="1792" width="9.140625" style="1429"/>
    <col min="1793" max="1793" width="2.28515625" style="1429" customWidth="1"/>
    <col min="1794" max="1794" width="15.7109375" style="1429" customWidth="1"/>
    <col min="1795" max="1795" width="39" style="1429" customWidth="1"/>
    <col min="1796" max="1796" width="49.28515625" style="1429" customWidth="1"/>
    <col min="1797" max="1797" width="15.28515625" style="1429" customWidth="1"/>
    <col min="1798" max="1798" width="13.28515625" style="1429" customWidth="1"/>
    <col min="1799" max="1799" width="23" style="1429" customWidth="1"/>
    <col min="1800" max="1801" width="18.7109375" style="1429" customWidth="1"/>
    <col min="1802" max="1803" width="19" style="1429" customWidth="1"/>
    <col min="1804" max="1804" width="29.85546875" style="1429" customWidth="1"/>
    <col min="1805" max="1805" width="23" style="1429" customWidth="1"/>
    <col min="1806" max="1806" width="18.7109375" style="1429" customWidth="1"/>
    <col min="1807" max="1807" width="21.5703125" style="1429" customWidth="1"/>
    <col min="1808" max="1808" width="17.42578125" style="1429" customWidth="1"/>
    <col min="1809" max="1809" width="19.42578125" style="1429" customWidth="1"/>
    <col min="1810" max="1810" width="29.28515625" style="1429" customWidth="1"/>
    <col min="1811" max="1811" width="18" style="1429" customWidth="1"/>
    <col min="1812" max="1812" width="19.140625" style="1429" customWidth="1"/>
    <col min="1813" max="1813" width="17.7109375" style="1429" customWidth="1"/>
    <col min="1814" max="1814" width="19.140625" style="1429" customWidth="1"/>
    <col min="1815" max="1815" width="18.5703125" style="1429" customWidth="1"/>
    <col min="1816" max="1816" width="20" style="1429" customWidth="1"/>
    <col min="1817" max="1817" width="9.140625" style="1429"/>
    <col min="1818" max="1818" width="14" style="1429" customWidth="1"/>
    <col min="1819" max="1819" width="9.140625" style="1429"/>
    <col min="1820" max="1820" width="9.5703125" style="1429" bestFit="1" customWidth="1"/>
    <col min="1821" max="2048" width="9.140625" style="1429"/>
    <col min="2049" max="2049" width="2.28515625" style="1429" customWidth="1"/>
    <col min="2050" max="2050" width="15.7109375" style="1429" customWidth="1"/>
    <col min="2051" max="2051" width="39" style="1429" customWidth="1"/>
    <col min="2052" max="2052" width="49.28515625" style="1429" customWidth="1"/>
    <col min="2053" max="2053" width="15.28515625" style="1429" customWidth="1"/>
    <col min="2054" max="2054" width="13.28515625" style="1429" customWidth="1"/>
    <col min="2055" max="2055" width="23" style="1429" customWidth="1"/>
    <col min="2056" max="2057" width="18.7109375" style="1429" customWidth="1"/>
    <col min="2058" max="2059" width="19" style="1429" customWidth="1"/>
    <col min="2060" max="2060" width="29.85546875" style="1429" customWidth="1"/>
    <col min="2061" max="2061" width="23" style="1429" customWidth="1"/>
    <col min="2062" max="2062" width="18.7109375" style="1429" customWidth="1"/>
    <col min="2063" max="2063" width="21.5703125" style="1429" customWidth="1"/>
    <col min="2064" max="2064" width="17.42578125" style="1429" customWidth="1"/>
    <col min="2065" max="2065" width="19.42578125" style="1429" customWidth="1"/>
    <col min="2066" max="2066" width="29.28515625" style="1429" customWidth="1"/>
    <col min="2067" max="2067" width="18" style="1429" customWidth="1"/>
    <col min="2068" max="2068" width="19.140625" style="1429" customWidth="1"/>
    <col min="2069" max="2069" width="17.7109375" style="1429" customWidth="1"/>
    <col min="2070" max="2070" width="19.140625" style="1429" customWidth="1"/>
    <col min="2071" max="2071" width="18.5703125" style="1429" customWidth="1"/>
    <col min="2072" max="2072" width="20" style="1429" customWidth="1"/>
    <col min="2073" max="2073" width="9.140625" style="1429"/>
    <col min="2074" max="2074" width="14" style="1429" customWidth="1"/>
    <col min="2075" max="2075" width="9.140625" style="1429"/>
    <col min="2076" max="2076" width="9.5703125" style="1429" bestFit="1" customWidth="1"/>
    <col min="2077" max="2304" width="9.140625" style="1429"/>
    <col min="2305" max="2305" width="2.28515625" style="1429" customWidth="1"/>
    <col min="2306" max="2306" width="15.7109375" style="1429" customWidth="1"/>
    <col min="2307" max="2307" width="39" style="1429" customWidth="1"/>
    <col min="2308" max="2308" width="49.28515625" style="1429" customWidth="1"/>
    <col min="2309" max="2309" width="15.28515625" style="1429" customWidth="1"/>
    <col min="2310" max="2310" width="13.28515625" style="1429" customWidth="1"/>
    <col min="2311" max="2311" width="23" style="1429" customWidth="1"/>
    <col min="2312" max="2313" width="18.7109375" style="1429" customWidth="1"/>
    <col min="2314" max="2315" width="19" style="1429" customWidth="1"/>
    <col min="2316" max="2316" width="29.85546875" style="1429" customWidth="1"/>
    <col min="2317" max="2317" width="23" style="1429" customWidth="1"/>
    <col min="2318" max="2318" width="18.7109375" style="1429" customWidth="1"/>
    <col min="2319" max="2319" width="21.5703125" style="1429" customWidth="1"/>
    <col min="2320" max="2320" width="17.42578125" style="1429" customWidth="1"/>
    <col min="2321" max="2321" width="19.42578125" style="1429" customWidth="1"/>
    <col min="2322" max="2322" width="29.28515625" style="1429" customWidth="1"/>
    <col min="2323" max="2323" width="18" style="1429" customWidth="1"/>
    <col min="2324" max="2324" width="19.140625" style="1429" customWidth="1"/>
    <col min="2325" max="2325" width="17.7109375" style="1429" customWidth="1"/>
    <col min="2326" max="2326" width="19.140625" style="1429" customWidth="1"/>
    <col min="2327" max="2327" width="18.5703125" style="1429" customWidth="1"/>
    <col min="2328" max="2328" width="20" style="1429" customWidth="1"/>
    <col min="2329" max="2329" width="9.140625" style="1429"/>
    <col min="2330" max="2330" width="14" style="1429" customWidth="1"/>
    <col min="2331" max="2331" width="9.140625" style="1429"/>
    <col min="2332" max="2332" width="9.5703125" style="1429" bestFit="1" customWidth="1"/>
    <col min="2333" max="2560" width="9.140625" style="1429"/>
    <col min="2561" max="2561" width="2.28515625" style="1429" customWidth="1"/>
    <col min="2562" max="2562" width="15.7109375" style="1429" customWidth="1"/>
    <col min="2563" max="2563" width="39" style="1429" customWidth="1"/>
    <col min="2564" max="2564" width="49.28515625" style="1429" customWidth="1"/>
    <col min="2565" max="2565" width="15.28515625" style="1429" customWidth="1"/>
    <col min="2566" max="2566" width="13.28515625" style="1429" customWidth="1"/>
    <col min="2567" max="2567" width="23" style="1429" customWidth="1"/>
    <col min="2568" max="2569" width="18.7109375" style="1429" customWidth="1"/>
    <col min="2570" max="2571" width="19" style="1429" customWidth="1"/>
    <col min="2572" max="2572" width="29.85546875" style="1429" customWidth="1"/>
    <col min="2573" max="2573" width="23" style="1429" customWidth="1"/>
    <col min="2574" max="2574" width="18.7109375" style="1429" customWidth="1"/>
    <col min="2575" max="2575" width="21.5703125" style="1429" customWidth="1"/>
    <col min="2576" max="2576" width="17.42578125" style="1429" customWidth="1"/>
    <col min="2577" max="2577" width="19.42578125" style="1429" customWidth="1"/>
    <col min="2578" max="2578" width="29.28515625" style="1429" customWidth="1"/>
    <col min="2579" max="2579" width="18" style="1429" customWidth="1"/>
    <col min="2580" max="2580" width="19.140625" style="1429" customWidth="1"/>
    <col min="2581" max="2581" width="17.7109375" style="1429" customWidth="1"/>
    <col min="2582" max="2582" width="19.140625" style="1429" customWidth="1"/>
    <col min="2583" max="2583" width="18.5703125" style="1429" customWidth="1"/>
    <col min="2584" max="2584" width="20" style="1429" customWidth="1"/>
    <col min="2585" max="2585" width="9.140625" style="1429"/>
    <col min="2586" max="2586" width="14" style="1429" customWidth="1"/>
    <col min="2587" max="2587" width="9.140625" style="1429"/>
    <col min="2588" max="2588" width="9.5703125" style="1429" bestFit="1" customWidth="1"/>
    <col min="2589" max="2816" width="9.140625" style="1429"/>
    <col min="2817" max="2817" width="2.28515625" style="1429" customWidth="1"/>
    <col min="2818" max="2818" width="15.7109375" style="1429" customWidth="1"/>
    <col min="2819" max="2819" width="39" style="1429" customWidth="1"/>
    <col min="2820" max="2820" width="49.28515625" style="1429" customWidth="1"/>
    <col min="2821" max="2821" width="15.28515625" style="1429" customWidth="1"/>
    <col min="2822" max="2822" width="13.28515625" style="1429" customWidth="1"/>
    <col min="2823" max="2823" width="23" style="1429" customWidth="1"/>
    <col min="2824" max="2825" width="18.7109375" style="1429" customWidth="1"/>
    <col min="2826" max="2827" width="19" style="1429" customWidth="1"/>
    <col min="2828" max="2828" width="29.85546875" style="1429" customWidth="1"/>
    <col min="2829" max="2829" width="23" style="1429" customWidth="1"/>
    <col min="2830" max="2830" width="18.7109375" style="1429" customWidth="1"/>
    <col min="2831" max="2831" width="21.5703125" style="1429" customWidth="1"/>
    <col min="2832" max="2832" width="17.42578125" style="1429" customWidth="1"/>
    <col min="2833" max="2833" width="19.42578125" style="1429" customWidth="1"/>
    <col min="2834" max="2834" width="29.28515625" style="1429" customWidth="1"/>
    <col min="2835" max="2835" width="18" style="1429" customWidth="1"/>
    <col min="2836" max="2836" width="19.140625" style="1429" customWidth="1"/>
    <col min="2837" max="2837" width="17.7109375" style="1429" customWidth="1"/>
    <col min="2838" max="2838" width="19.140625" style="1429" customWidth="1"/>
    <col min="2839" max="2839" width="18.5703125" style="1429" customWidth="1"/>
    <col min="2840" max="2840" width="20" style="1429" customWidth="1"/>
    <col min="2841" max="2841" width="9.140625" style="1429"/>
    <col min="2842" max="2842" width="14" style="1429" customWidth="1"/>
    <col min="2843" max="2843" width="9.140625" style="1429"/>
    <col min="2844" max="2844" width="9.5703125" style="1429" bestFit="1" customWidth="1"/>
    <col min="2845" max="3072" width="9.140625" style="1429"/>
    <col min="3073" max="3073" width="2.28515625" style="1429" customWidth="1"/>
    <col min="3074" max="3074" width="15.7109375" style="1429" customWidth="1"/>
    <col min="3075" max="3075" width="39" style="1429" customWidth="1"/>
    <col min="3076" max="3076" width="49.28515625" style="1429" customWidth="1"/>
    <col min="3077" max="3077" width="15.28515625" style="1429" customWidth="1"/>
    <col min="3078" max="3078" width="13.28515625" style="1429" customWidth="1"/>
    <col min="3079" max="3079" width="23" style="1429" customWidth="1"/>
    <col min="3080" max="3081" width="18.7109375" style="1429" customWidth="1"/>
    <col min="3082" max="3083" width="19" style="1429" customWidth="1"/>
    <col min="3084" max="3084" width="29.85546875" style="1429" customWidth="1"/>
    <col min="3085" max="3085" width="23" style="1429" customWidth="1"/>
    <col min="3086" max="3086" width="18.7109375" style="1429" customWidth="1"/>
    <col min="3087" max="3087" width="21.5703125" style="1429" customWidth="1"/>
    <col min="3088" max="3088" width="17.42578125" style="1429" customWidth="1"/>
    <col min="3089" max="3089" width="19.42578125" style="1429" customWidth="1"/>
    <col min="3090" max="3090" width="29.28515625" style="1429" customWidth="1"/>
    <col min="3091" max="3091" width="18" style="1429" customWidth="1"/>
    <col min="3092" max="3092" width="19.140625" style="1429" customWidth="1"/>
    <col min="3093" max="3093" width="17.7109375" style="1429" customWidth="1"/>
    <col min="3094" max="3094" width="19.140625" style="1429" customWidth="1"/>
    <col min="3095" max="3095" width="18.5703125" style="1429" customWidth="1"/>
    <col min="3096" max="3096" width="20" style="1429" customWidth="1"/>
    <col min="3097" max="3097" width="9.140625" style="1429"/>
    <col min="3098" max="3098" width="14" style="1429" customWidth="1"/>
    <col min="3099" max="3099" width="9.140625" style="1429"/>
    <col min="3100" max="3100" width="9.5703125" style="1429" bestFit="1" customWidth="1"/>
    <col min="3101" max="3328" width="9.140625" style="1429"/>
    <col min="3329" max="3329" width="2.28515625" style="1429" customWidth="1"/>
    <col min="3330" max="3330" width="15.7109375" style="1429" customWidth="1"/>
    <col min="3331" max="3331" width="39" style="1429" customWidth="1"/>
    <col min="3332" max="3332" width="49.28515625" style="1429" customWidth="1"/>
    <col min="3333" max="3333" width="15.28515625" style="1429" customWidth="1"/>
    <col min="3334" max="3334" width="13.28515625" style="1429" customWidth="1"/>
    <col min="3335" max="3335" width="23" style="1429" customWidth="1"/>
    <col min="3336" max="3337" width="18.7109375" style="1429" customWidth="1"/>
    <col min="3338" max="3339" width="19" style="1429" customWidth="1"/>
    <col min="3340" max="3340" width="29.85546875" style="1429" customWidth="1"/>
    <col min="3341" max="3341" width="23" style="1429" customWidth="1"/>
    <col min="3342" max="3342" width="18.7109375" style="1429" customWidth="1"/>
    <col min="3343" max="3343" width="21.5703125" style="1429" customWidth="1"/>
    <col min="3344" max="3344" width="17.42578125" style="1429" customWidth="1"/>
    <col min="3345" max="3345" width="19.42578125" style="1429" customWidth="1"/>
    <col min="3346" max="3346" width="29.28515625" style="1429" customWidth="1"/>
    <col min="3347" max="3347" width="18" style="1429" customWidth="1"/>
    <col min="3348" max="3348" width="19.140625" style="1429" customWidth="1"/>
    <col min="3349" max="3349" width="17.7109375" style="1429" customWidth="1"/>
    <col min="3350" max="3350" width="19.140625" style="1429" customWidth="1"/>
    <col min="3351" max="3351" width="18.5703125" style="1429" customWidth="1"/>
    <col min="3352" max="3352" width="20" style="1429" customWidth="1"/>
    <col min="3353" max="3353" width="9.140625" style="1429"/>
    <col min="3354" max="3354" width="14" style="1429" customWidth="1"/>
    <col min="3355" max="3355" width="9.140625" style="1429"/>
    <col min="3356" max="3356" width="9.5703125" style="1429" bestFit="1" customWidth="1"/>
    <col min="3357" max="3584" width="9.140625" style="1429"/>
    <col min="3585" max="3585" width="2.28515625" style="1429" customWidth="1"/>
    <col min="3586" max="3586" width="15.7109375" style="1429" customWidth="1"/>
    <col min="3587" max="3587" width="39" style="1429" customWidth="1"/>
    <col min="3588" max="3588" width="49.28515625" style="1429" customWidth="1"/>
    <col min="3589" max="3589" width="15.28515625" style="1429" customWidth="1"/>
    <col min="3590" max="3590" width="13.28515625" style="1429" customWidth="1"/>
    <col min="3591" max="3591" width="23" style="1429" customWidth="1"/>
    <col min="3592" max="3593" width="18.7109375" style="1429" customWidth="1"/>
    <col min="3594" max="3595" width="19" style="1429" customWidth="1"/>
    <col min="3596" max="3596" width="29.85546875" style="1429" customWidth="1"/>
    <col min="3597" max="3597" width="23" style="1429" customWidth="1"/>
    <col min="3598" max="3598" width="18.7109375" style="1429" customWidth="1"/>
    <col min="3599" max="3599" width="21.5703125" style="1429" customWidth="1"/>
    <col min="3600" max="3600" width="17.42578125" style="1429" customWidth="1"/>
    <col min="3601" max="3601" width="19.42578125" style="1429" customWidth="1"/>
    <col min="3602" max="3602" width="29.28515625" style="1429" customWidth="1"/>
    <col min="3603" max="3603" width="18" style="1429" customWidth="1"/>
    <col min="3604" max="3604" width="19.140625" style="1429" customWidth="1"/>
    <col min="3605" max="3605" width="17.7109375" style="1429" customWidth="1"/>
    <col min="3606" max="3606" width="19.140625" style="1429" customWidth="1"/>
    <col min="3607" max="3607" width="18.5703125" style="1429" customWidth="1"/>
    <col min="3608" max="3608" width="20" style="1429" customWidth="1"/>
    <col min="3609" max="3609" width="9.140625" style="1429"/>
    <col min="3610" max="3610" width="14" style="1429" customWidth="1"/>
    <col min="3611" max="3611" width="9.140625" style="1429"/>
    <col min="3612" max="3612" width="9.5703125" style="1429" bestFit="1" customWidth="1"/>
    <col min="3613" max="3840" width="9.140625" style="1429"/>
    <col min="3841" max="3841" width="2.28515625" style="1429" customWidth="1"/>
    <col min="3842" max="3842" width="15.7109375" style="1429" customWidth="1"/>
    <col min="3843" max="3843" width="39" style="1429" customWidth="1"/>
    <col min="3844" max="3844" width="49.28515625" style="1429" customWidth="1"/>
    <col min="3845" max="3845" width="15.28515625" style="1429" customWidth="1"/>
    <col min="3846" max="3846" width="13.28515625" style="1429" customWidth="1"/>
    <col min="3847" max="3847" width="23" style="1429" customWidth="1"/>
    <col min="3848" max="3849" width="18.7109375" style="1429" customWidth="1"/>
    <col min="3850" max="3851" width="19" style="1429" customWidth="1"/>
    <col min="3852" max="3852" width="29.85546875" style="1429" customWidth="1"/>
    <col min="3853" max="3853" width="23" style="1429" customWidth="1"/>
    <col min="3854" max="3854" width="18.7109375" style="1429" customWidth="1"/>
    <col min="3855" max="3855" width="21.5703125" style="1429" customWidth="1"/>
    <col min="3856" max="3856" width="17.42578125" style="1429" customWidth="1"/>
    <col min="3857" max="3857" width="19.42578125" style="1429" customWidth="1"/>
    <col min="3858" max="3858" width="29.28515625" style="1429" customWidth="1"/>
    <col min="3859" max="3859" width="18" style="1429" customWidth="1"/>
    <col min="3860" max="3860" width="19.140625" style="1429" customWidth="1"/>
    <col min="3861" max="3861" width="17.7109375" style="1429" customWidth="1"/>
    <col min="3862" max="3862" width="19.140625" style="1429" customWidth="1"/>
    <col min="3863" max="3863" width="18.5703125" style="1429" customWidth="1"/>
    <col min="3864" max="3864" width="20" style="1429" customWidth="1"/>
    <col min="3865" max="3865" width="9.140625" style="1429"/>
    <col min="3866" max="3866" width="14" style="1429" customWidth="1"/>
    <col min="3867" max="3867" width="9.140625" style="1429"/>
    <col min="3868" max="3868" width="9.5703125" style="1429" bestFit="1" customWidth="1"/>
    <col min="3869" max="4096" width="9.140625" style="1429"/>
    <col min="4097" max="4097" width="2.28515625" style="1429" customWidth="1"/>
    <col min="4098" max="4098" width="15.7109375" style="1429" customWidth="1"/>
    <col min="4099" max="4099" width="39" style="1429" customWidth="1"/>
    <col min="4100" max="4100" width="49.28515625" style="1429" customWidth="1"/>
    <col min="4101" max="4101" width="15.28515625" style="1429" customWidth="1"/>
    <col min="4102" max="4102" width="13.28515625" style="1429" customWidth="1"/>
    <col min="4103" max="4103" width="23" style="1429" customWidth="1"/>
    <col min="4104" max="4105" width="18.7109375" style="1429" customWidth="1"/>
    <col min="4106" max="4107" width="19" style="1429" customWidth="1"/>
    <col min="4108" max="4108" width="29.85546875" style="1429" customWidth="1"/>
    <col min="4109" max="4109" width="23" style="1429" customWidth="1"/>
    <col min="4110" max="4110" width="18.7109375" style="1429" customWidth="1"/>
    <col min="4111" max="4111" width="21.5703125" style="1429" customWidth="1"/>
    <col min="4112" max="4112" width="17.42578125" style="1429" customWidth="1"/>
    <col min="4113" max="4113" width="19.42578125" style="1429" customWidth="1"/>
    <col min="4114" max="4114" width="29.28515625" style="1429" customWidth="1"/>
    <col min="4115" max="4115" width="18" style="1429" customWidth="1"/>
    <col min="4116" max="4116" width="19.140625" style="1429" customWidth="1"/>
    <col min="4117" max="4117" width="17.7109375" style="1429" customWidth="1"/>
    <col min="4118" max="4118" width="19.140625" style="1429" customWidth="1"/>
    <col min="4119" max="4119" width="18.5703125" style="1429" customWidth="1"/>
    <col min="4120" max="4120" width="20" style="1429" customWidth="1"/>
    <col min="4121" max="4121" width="9.140625" style="1429"/>
    <col min="4122" max="4122" width="14" style="1429" customWidth="1"/>
    <col min="4123" max="4123" width="9.140625" style="1429"/>
    <col min="4124" max="4124" width="9.5703125" style="1429" bestFit="1" customWidth="1"/>
    <col min="4125" max="4352" width="9.140625" style="1429"/>
    <col min="4353" max="4353" width="2.28515625" style="1429" customWidth="1"/>
    <col min="4354" max="4354" width="15.7109375" style="1429" customWidth="1"/>
    <col min="4355" max="4355" width="39" style="1429" customWidth="1"/>
    <col min="4356" max="4356" width="49.28515625" style="1429" customWidth="1"/>
    <col min="4357" max="4357" width="15.28515625" style="1429" customWidth="1"/>
    <col min="4358" max="4358" width="13.28515625" style="1429" customWidth="1"/>
    <col min="4359" max="4359" width="23" style="1429" customWidth="1"/>
    <col min="4360" max="4361" width="18.7109375" style="1429" customWidth="1"/>
    <col min="4362" max="4363" width="19" style="1429" customWidth="1"/>
    <col min="4364" max="4364" width="29.85546875" style="1429" customWidth="1"/>
    <col min="4365" max="4365" width="23" style="1429" customWidth="1"/>
    <col min="4366" max="4366" width="18.7109375" style="1429" customWidth="1"/>
    <col min="4367" max="4367" width="21.5703125" style="1429" customWidth="1"/>
    <col min="4368" max="4368" width="17.42578125" style="1429" customWidth="1"/>
    <col min="4369" max="4369" width="19.42578125" style="1429" customWidth="1"/>
    <col min="4370" max="4370" width="29.28515625" style="1429" customWidth="1"/>
    <col min="4371" max="4371" width="18" style="1429" customWidth="1"/>
    <col min="4372" max="4372" width="19.140625" style="1429" customWidth="1"/>
    <col min="4373" max="4373" width="17.7109375" style="1429" customWidth="1"/>
    <col min="4374" max="4374" width="19.140625" style="1429" customWidth="1"/>
    <col min="4375" max="4375" width="18.5703125" style="1429" customWidth="1"/>
    <col min="4376" max="4376" width="20" style="1429" customWidth="1"/>
    <col min="4377" max="4377" width="9.140625" style="1429"/>
    <col min="4378" max="4378" width="14" style="1429" customWidth="1"/>
    <col min="4379" max="4379" width="9.140625" style="1429"/>
    <col min="4380" max="4380" width="9.5703125" style="1429" bestFit="1" customWidth="1"/>
    <col min="4381" max="4608" width="9.140625" style="1429"/>
    <col min="4609" max="4609" width="2.28515625" style="1429" customWidth="1"/>
    <col min="4610" max="4610" width="15.7109375" style="1429" customWidth="1"/>
    <col min="4611" max="4611" width="39" style="1429" customWidth="1"/>
    <col min="4612" max="4612" width="49.28515625" style="1429" customWidth="1"/>
    <col min="4613" max="4613" width="15.28515625" style="1429" customWidth="1"/>
    <col min="4614" max="4614" width="13.28515625" style="1429" customWidth="1"/>
    <col min="4615" max="4615" width="23" style="1429" customWidth="1"/>
    <col min="4616" max="4617" width="18.7109375" style="1429" customWidth="1"/>
    <col min="4618" max="4619" width="19" style="1429" customWidth="1"/>
    <col min="4620" max="4620" width="29.85546875" style="1429" customWidth="1"/>
    <col min="4621" max="4621" width="23" style="1429" customWidth="1"/>
    <col min="4622" max="4622" width="18.7109375" style="1429" customWidth="1"/>
    <col min="4623" max="4623" width="21.5703125" style="1429" customWidth="1"/>
    <col min="4624" max="4624" width="17.42578125" style="1429" customWidth="1"/>
    <col min="4625" max="4625" width="19.42578125" style="1429" customWidth="1"/>
    <col min="4626" max="4626" width="29.28515625" style="1429" customWidth="1"/>
    <col min="4627" max="4627" width="18" style="1429" customWidth="1"/>
    <col min="4628" max="4628" width="19.140625" style="1429" customWidth="1"/>
    <col min="4629" max="4629" width="17.7109375" style="1429" customWidth="1"/>
    <col min="4630" max="4630" width="19.140625" style="1429" customWidth="1"/>
    <col min="4631" max="4631" width="18.5703125" style="1429" customWidth="1"/>
    <col min="4632" max="4632" width="20" style="1429" customWidth="1"/>
    <col min="4633" max="4633" width="9.140625" style="1429"/>
    <col min="4634" max="4634" width="14" style="1429" customWidth="1"/>
    <col min="4635" max="4635" width="9.140625" style="1429"/>
    <col min="4636" max="4636" width="9.5703125" style="1429" bestFit="1" customWidth="1"/>
    <col min="4637" max="4864" width="9.140625" style="1429"/>
    <col min="4865" max="4865" width="2.28515625" style="1429" customWidth="1"/>
    <col min="4866" max="4866" width="15.7109375" style="1429" customWidth="1"/>
    <col min="4867" max="4867" width="39" style="1429" customWidth="1"/>
    <col min="4868" max="4868" width="49.28515625" style="1429" customWidth="1"/>
    <col min="4869" max="4869" width="15.28515625" style="1429" customWidth="1"/>
    <col min="4870" max="4870" width="13.28515625" style="1429" customWidth="1"/>
    <col min="4871" max="4871" width="23" style="1429" customWidth="1"/>
    <col min="4872" max="4873" width="18.7109375" style="1429" customWidth="1"/>
    <col min="4874" max="4875" width="19" style="1429" customWidth="1"/>
    <col min="4876" max="4876" width="29.85546875" style="1429" customWidth="1"/>
    <col min="4877" max="4877" width="23" style="1429" customWidth="1"/>
    <col min="4878" max="4878" width="18.7109375" style="1429" customWidth="1"/>
    <col min="4879" max="4879" width="21.5703125" style="1429" customWidth="1"/>
    <col min="4880" max="4880" width="17.42578125" style="1429" customWidth="1"/>
    <col min="4881" max="4881" width="19.42578125" style="1429" customWidth="1"/>
    <col min="4882" max="4882" width="29.28515625" style="1429" customWidth="1"/>
    <col min="4883" max="4883" width="18" style="1429" customWidth="1"/>
    <col min="4884" max="4884" width="19.140625" style="1429" customWidth="1"/>
    <col min="4885" max="4885" width="17.7109375" style="1429" customWidth="1"/>
    <col min="4886" max="4886" width="19.140625" style="1429" customWidth="1"/>
    <col min="4887" max="4887" width="18.5703125" style="1429" customWidth="1"/>
    <col min="4888" max="4888" width="20" style="1429" customWidth="1"/>
    <col min="4889" max="4889" width="9.140625" style="1429"/>
    <col min="4890" max="4890" width="14" style="1429" customWidth="1"/>
    <col min="4891" max="4891" width="9.140625" style="1429"/>
    <col min="4892" max="4892" width="9.5703125" style="1429" bestFit="1" customWidth="1"/>
    <col min="4893" max="5120" width="9.140625" style="1429"/>
    <col min="5121" max="5121" width="2.28515625" style="1429" customWidth="1"/>
    <col min="5122" max="5122" width="15.7109375" style="1429" customWidth="1"/>
    <col min="5123" max="5123" width="39" style="1429" customWidth="1"/>
    <col min="5124" max="5124" width="49.28515625" style="1429" customWidth="1"/>
    <col min="5125" max="5125" width="15.28515625" style="1429" customWidth="1"/>
    <col min="5126" max="5126" width="13.28515625" style="1429" customWidth="1"/>
    <col min="5127" max="5127" width="23" style="1429" customWidth="1"/>
    <col min="5128" max="5129" width="18.7109375" style="1429" customWidth="1"/>
    <col min="5130" max="5131" width="19" style="1429" customWidth="1"/>
    <col min="5132" max="5132" width="29.85546875" style="1429" customWidth="1"/>
    <col min="5133" max="5133" width="23" style="1429" customWidth="1"/>
    <col min="5134" max="5134" width="18.7109375" style="1429" customWidth="1"/>
    <col min="5135" max="5135" width="21.5703125" style="1429" customWidth="1"/>
    <col min="5136" max="5136" width="17.42578125" style="1429" customWidth="1"/>
    <col min="5137" max="5137" width="19.42578125" style="1429" customWidth="1"/>
    <col min="5138" max="5138" width="29.28515625" style="1429" customWidth="1"/>
    <col min="5139" max="5139" width="18" style="1429" customWidth="1"/>
    <col min="5140" max="5140" width="19.140625" style="1429" customWidth="1"/>
    <col min="5141" max="5141" width="17.7109375" style="1429" customWidth="1"/>
    <col min="5142" max="5142" width="19.140625" style="1429" customWidth="1"/>
    <col min="5143" max="5143" width="18.5703125" style="1429" customWidth="1"/>
    <col min="5144" max="5144" width="20" style="1429" customWidth="1"/>
    <col min="5145" max="5145" width="9.140625" style="1429"/>
    <col min="5146" max="5146" width="14" style="1429" customWidth="1"/>
    <col min="5147" max="5147" width="9.140625" style="1429"/>
    <col min="5148" max="5148" width="9.5703125" style="1429" bestFit="1" customWidth="1"/>
    <col min="5149" max="5376" width="9.140625" style="1429"/>
    <col min="5377" max="5377" width="2.28515625" style="1429" customWidth="1"/>
    <col min="5378" max="5378" width="15.7109375" style="1429" customWidth="1"/>
    <col min="5379" max="5379" width="39" style="1429" customWidth="1"/>
    <col min="5380" max="5380" width="49.28515625" style="1429" customWidth="1"/>
    <col min="5381" max="5381" width="15.28515625" style="1429" customWidth="1"/>
    <col min="5382" max="5382" width="13.28515625" style="1429" customWidth="1"/>
    <col min="5383" max="5383" width="23" style="1429" customWidth="1"/>
    <col min="5384" max="5385" width="18.7109375" style="1429" customWidth="1"/>
    <col min="5386" max="5387" width="19" style="1429" customWidth="1"/>
    <col min="5388" max="5388" width="29.85546875" style="1429" customWidth="1"/>
    <col min="5389" max="5389" width="23" style="1429" customWidth="1"/>
    <col min="5390" max="5390" width="18.7109375" style="1429" customWidth="1"/>
    <col min="5391" max="5391" width="21.5703125" style="1429" customWidth="1"/>
    <col min="5392" max="5392" width="17.42578125" style="1429" customWidth="1"/>
    <col min="5393" max="5393" width="19.42578125" style="1429" customWidth="1"/>
    <col min="5394" max="5394" width="29.28515625" style="1429" customWidth="1"/>
    <col min="5395" max="5395" width="18" style="1429" customWidth="1"/>
    <col min="5396" max="5396" width="19.140625" style="1429" customWidth="1"/>
    <col min="5397" max="5397" width="17.7109375" style="1429" customWidth="1"/>
    <col min="5398" max="5398" width="19.140625" style="1429" customWidth="1"/>
    <col min="5399" max="5399" width="18.5703125" style="1429" customWidth="1"/>
    <col min="5400" max="5400" width="20" style="1429" customWidth="1"/>
    <col min="5401" max="5401" width="9.140625" style="1429"/>
    <col min="5402" max="5402" width="14" style="1429" customWidth="1"/>
    <col min="5403" max="5403" width="9.140625" style="1429"/>
    <col min="5404" max="5404" width="9.5703125" style="1429" bestFit="1" customWidth="1"/>
    <col min="5405" max="5632" width="9.140625" style="1429"/>
    <col min="5633" max="5633" width="2.28515625" style="1429" customWidth="1"/>
    <col min="5634" max="5634" width="15.7109375" style="1429" customWidth="1"/>
    <col min="5635" max="5635" width="39" style="1429" customWidth="1"/>
    <col min="5636" max="5636" width="49.28515625" style="1429" customWidth="1"/>
    <col min="5637" max="5637" width="15.28515625" style="1429" customWidth="1"/>
    <col min="5638" max="5638" width="13.28515625" style="1429" customWidth="1"/>
    <col min="5639" max="5639" width="23" style="1429" customWidth="1"/>
    <col min="5640" max="5641" width="18.7109375" style="1429" customWidth="1"/>
    <col min="5642" max="5643" width="19" style="1429" customWidth="1"/>
    <col min="5644" max="5644" width="29.85546875" style="1429" customWidth="1"/>
    <col min="5645" max="5645" width="23" style="1429" customWidth="1"/>
    <col min="5646" max="5646" width="18.7109375" style="1429" customWidth="1"/>
    <col min="5647" max="5647" width="21.5703125" style="1429" customWidth="1"/>
    <col min="5648" max="5648" width="17.42578125" style="1429" customWidth="1"/>
    <col min="5649" max="5649" width="19.42578125" style="1429" customWidth="1"/>
    <col min="5650" max="5650" width="29.28515625" style="1429" customWidth="1"/>
    <col min="5651" max="5651" width="18" style="1429" customWidth="1"/>
    <col min="5652" max="5652" width="19.140625" style="1429" customWidth="1"/>
    <col min="5653" max="5653" width="17.7109375" style="1429" customWidth="1"/>
    <col min="5654" max="5654" width="19.140625" style="1429" customWidth="1"/>
    <col min="5655" max="5655" width="18.5703125" style="1429" customWidth="1"/>
    <col min="5656" max="5656" width="20" style="1429" customWidth="1"/>
    <col min="5657" max="5657" width="9.140625" style="1429"/>
    <col min="5658" max="5658" width="14" style="1429" customWidth="1"/>
    <col min="5659" max="5659" width="9.140625" style="1429"/>
    <col min="5660" max="5660" width="9.5703125" style="1429" bestFit="1" customWidth="1"/>
    <col min="5661" max="5888" width="9.140625" style="1429"/>
    <col min="5889" max="5889" width="2.28515625" style="1429" customWidth="1"/>
    <col min="5890" max="5890" width="15.7109375" style="1429" customWidth="1"/>
    <col min="5891" max="5891" width="39" style="1429" customWidth="1"/>
    <col min="5892" max="5892" width="49.28515625" style="1429" customWidth="1"/>
    <col min="5893" max="5893" width="15.28515625" style="1429" customWidth="1"/>
    <col min="5894" max="5894" width="13.28515625" style="1429" customWidth="1"/>
    <col min="5895" max="5895" width="23" style="1429" customWidth="1"/>
    <col min="5896" max="5897" width="18.7109375" style="1429" customWidth="1"/>
    <col min="5898" max="5899" width="19" style="1429" customWidth="1"/>
    <col min="5900" max="5900" width="29.85546875" style="1429" customWidth="1"/>
    <col min="5901" max="5901" width="23" style="1429" customWidth="1"/>
    <col min="5902" max="5902" width="18.7109375" style="1429" customWidth="1"/>
    <col min="5903" max="5903" width="21.5703125" style="1429" customWidth="1"/>
    <col min="5904" max="5904" width="17.42578125" style="1429" customWidth="1"/>
    <col min="5905" max="5905" width="19.42578125" style="1429" customWidth="1"/>
    <col min="5906" max="5906" width="29.28515625" style="1429" customWidth="1"/>
    <col min="5907" max="5907" width="18" style="1429" customWidth="1"/>
    <col min="5908" max="5908" width="19.140625" style="1429" customWidth="1"/>
    <col min="5909" max="5909" width="17.7109375" style="1429" customWidth="1"/>
    <col min="5910" max="5910" width="19.140625" style="1429" customWidth="1"/>
    <col min="5911" max="5911" width="18.5703125" style="1429" customWidth="1"/>
    <col min="5912" max="5912" width="20" style="1429" customWidth="1"/>
    <col min="5913" max="5913" width="9.140625" style="1429"/>
    <col min="5914" max="5914" width="14" style="1429" customWidth="1"/>
    <col min="5915" max="5915" width="9.140625" style="1429"/>
    <col min="5916" max="5916" width="9.5703125" style="1429" bestFit="1" customWidth="1"/>
    <col min="5917" max="6144" width="9.140625" style="1429"/>
    <col min="6145" max="6145" width="2.28515625" style="1429" customWidth="1"/>
    <col min="6146" max="6146" width="15.7109375" style="1429" customWidth="1"/>
    <col min="6147" max="6147" width="39" style="1429" customWidth="1"/>
    <col min="6148" max="6148" width="49.28515625" style="1429" customWidth="1"/>
    <col min="6149" max="6149" width="15.28515625" style="1429" customWidth="1"/>
    <col min="6150" max="6150" width="13.28515625" style="1429" customWidth="1"/>
    <col min="6151" max="6151" width="23" style="1429" customWidth="1"/>
    <col min="6152" max="6153" width="18.7109375" style="1429" customWidth="1"/>
    <col min="6154" max="6155" width="19" style="1429" customWidth="1"/>
    <col min="6156" max="6156" width="29.85546875" style="1429" customWidth="1"/>
    <col min="6157" max="6157" width="23" style="1429" customWidth="1"/>
    <col min="6158" max="6158" width="18.7109375" style="1429" customWidth="1"/>
    <col min="6159" max="6159" width="21.5703125" style="1429" customWidth="1"/>
    <col min="6160" max="6160" width="17.42578125" style="1429" customWidth="1"/>
    <col min="6161" max="6161" width="19.42578125" style="1429" customWidth="1"/>
    <col min="6162" max="6162" width="29.28515625" style="1429" customWidth="1"/>
    <col min="6163" max="6163" width="18" style="1429" customWidth="1"/>
    <col min="6164" max="6164" width="19.140625" style="1429" customWidth="1"/>
    <col min="6165" max="6165" width="17.7109375" style="1429" customWidth="1"/>
    <col min="6166" max="6166" width="19.140625" style="1429" customWidth="1"/>
    <col min="6167" max="6167" width="18.5703125" style="1429" customWidth="1"/>
    <col min="6168" max="6168" width="20" style="1429" customWidth="1"/>
    <col min="6169" max="6169" width="9.140625" style="1429"/>
    <col min="6170" max="6170" width="14" style="1429" customWidth="1"/>
    <col min="6171" max="6171" width="9.140625" style="1429"/>
    <col min="6172" max="6172" width="9.5703125" style="1429" bestFit="1" customWidth="1"/>
    <col min="6173" max="6400" width="9.140625" style="1429"/>
    <col min="6401" max="6401" width="2.28515625" style="1429" customWidth="1"/>
    <col min="6402" max="6402" width="15.7109375" style="1429" customWidth="1"/>
    <col min="6403" max="6403" width="39" style="1429" customWidth="1"/>
    <col min="6404" max="6404" width="49.28515625" style="1429" customWidth="1"/>
    <col min="6405" max="6405" width="15.28515625" style="1429" customWidth="1"/>
    <col min="6406" max="6406" width="13.28515625" style="1429" customWidth="1"/>
    <col min="6407" max="6407" width="23" style="1429" customWidth="1"/>
    <col min="6408" max="6409" width="18.7109375" style="1429" customWidth="1"/>
    <col min="6410" max="6411" width="19" style="1429" customWidth="1"/>
    <col min="6412" max="6412" width="29.85546875" style="1429" customWidth="1"/>
    <col min="6413" max="6413" width="23" style="1429" customWidth="1"/>
    <col min="6414" max="6414" width="18.7109375" style="1429" customWidth="1"/>
    <col min="6415" max="6415" width="21.5703125" style="1429" customWidth="1"/>
    <col min="6416" max="6416" width="17.42578125" style="1429" customWidth="1"/>
    <col min="6417" max="6417" width="19.42578125" style="1429" customWidth="1"/>
    <col min="6418" max="6418" width="29.28515625" style="1429" customWidth="1"/>
    <col min="6419" max="6419" width="18" style="1429" customWidth="1"/>
    <col min="6420" max="6420" width="19.140625" style="1429" customWidth="1"/>
    <col min="6421" max="6421" width="17.7109375" style="1429" customWidth="1"/>
    <col min="6422" max="6422" width="19.140625" style="1429" customWidth="1"/>
    <col min="6423" max="6423" width="18.5703125" style="1429" customWidth="1"/>
    <col min="6424" max="6424" width="20" style="1429" customWidth="1"/>
    <col min="6425" max="6425" width="9.140625" style="1429"/>
    <col min="6426" max="6426" width="14" style="1429" customWidth="1"/>
    <col min="6427" max="6427" width="9.140625" style="1429"/>
    <col min="6428" max="6428" width="9.5703125" style="1429" bestFit="1" customWidth="1"/>
    <col min="6429" max="6656" width="9.140625" style="1429"/>
    <col min="6657" max="6657" width="2.28515625" style="1429" customWidth="1"/>
    <col min="6658" max="6658" width="15.7109375" style="1429" customWidth="1"/>
    <col min="6659" max="6659" width="39" style="1429" customWidth="1"/>
    <col min="6660" max="6660" width="49.28515625" style="1429" customWidth="1"/>
    <col min="6661" max="6661" width="15.28515625" style="1429" customWidth="1"/>
    <col min="6662" max="6662" width="13.28515625" style="1429" customWidth="1"/>
    <col min="6663" max="6663" width="23" style="1429" customWidth="1"/>
    <col min="6664" max="6665" width="18.7109375" style="1429" customWidth="1"/>
    <col min="6666" max="6667" width="19" style="1429" customWidth="1"/>
    <col min="6668" max="6668" width="29.85546875" style="1429" customWidth="1"/>
    <col min="6669" max="6669" width="23" style="1429" customWidth="1"/>
    <col min="6670" max="6670" width="18.7109375" style="1429" customWidth="1"/>
    <col min="6671" max="6671" width="21.5703125" style="1429" customWidth="1"/>
    <col min="6672" max="6672" width="17.42578125" style="1429" customWidth="1"/>
    <col min="6673" max="6673" width="19.42578125" style="1429" customWidth="1"/>
    <col min="6674" max="6674" width="29.28515625" style="1429" customWidth="1"/>
    <col min="6675" max="6675" width="18" style="1429" customWidth="1"/>
    <col min="6676" max="6676" width="19.140625" style="1429" customWidth="1"/>
    <col min="6677" max="6677" width="17.7109375" style="1429" customWidth="1"/>
    <col min="6678" max="6678" width="19.140625" style="1429" customWidth="1"/>
    <col min="6679" max="6679" width="18.5703125" style="1429" customWidth="1"/>
    <col min="6680" max="6680" width="20" style="1429" customWidth="1"/>
    <col min="6681" max="6681" width="9.140625" style="1429"/>
    <col min="6682" max="6682" width="14" style="1429" customWidth="1"/>
    <col min="6683" max="6683" width="9.140625" style="1429"/>
    <col min="6684" max="6684" width="9.5703125" style="1429" bestFit="1" customWidth="1"/>
    <col min="6685" max="6912" width="9.140625" style="1429"/>
    <col min="6913" max="6913" width="2.28515625" style="1429" customWidth="1"/>
    <col min="6914" max="6914" width="15.7109375" style="1429" customWidth="1"/>
    <col min="6915" max="6915" width="39" style="1429" customWidth="1"/>
    <col min="6916" max="6916" width="49.28515625" style="1429" customWidth="1"/>
    <col min="6917" max="6917" width="15.28515625" style="1429" customWidth="1"/>
    <col min="6918" max="6918" width="13.28515625" style="1429" customWidth="1"/>
    <col min="6919" max="6919" width="23" style="1429" customWidth="1"/>
    <col min="6920" max="6921" width="18.7109375" style="1429" customWidth="1"/>
    <col min="6922" max="6923" width="19" style="1429" customWidth="1"/>
    <col min="6924" max="6924" width="29.85546875" style="1429" customWidth="1"/>
    <col min="6925" max="6925" width="23" style="1429" customWidth="1"/>
    <col min="6926" max="6926" width="18.7109375" style="1429" customWidth="1"/>
    <col min="6927" max="6927" width="21.5703125" style="1429" customWidth="1"/>
    <col min="6928" max="6928" width="17.42578125" style="1429" customWidth="1"/>
    <col min="6929" max="6929" width="19.42578125" style="1429" customWidth="1"/>
    <col min="6930" max="6930" width="29.28515625" style="1429" customWidth="1"/>
    <col min="6931" max="6931" width="18" style="1429" customWidth="1"/>
    <col min="6932" max="6932" width="19.140625" style="1429" customWidth="1"/>
    <col min="6933" max="6933" width="17.7109375" style="1429" customWidth="1"/>
    <col min="6934" max="6934" width="19.140625" style="1429" customWidth="1"/>
    <col min="6935" max="6935" width="18.5703125" style="1429" customWidth="1"/>
    <col min="6936" max="6936" width="20" style="1429" customWidth="1"/>
    <col min="6937" max="6937" width="9.140625" style="1429"/>
    <col min="6938" max="6938" width="14" style="1429" customWidth="1"/>
    <col min="6939" max="6939" width="9.140625" style="1429"/>
    <col min="6940" max="6940" width="9.5703125" style="1429" bestFit="1" customWidth="1"/>
    <col min="6941" max="7168" width="9.140625" style="1429"/>
    <col min="7169" max="7169" width="2.28515625" style="1429" customWidth="1"/>
    <col min="7170" max="7170" width="15.7109375" style="1429" customWidth="1"/>
    <col min="7171" max="7171" width="39" style="1429" customWidth="1"/>
    <col min="7172" max="7172" width="49.28515625" style="1429" customWidth="1"/>
    <col min="7173" max="7173" width="15.28515625" style="1429" customWidth="1"/>
    <col min="7174" max="7174" width="13.28515625" style="1429" customWidth="1"/>
    <col min="7175" max="7175" width="23" style="1429" customWidth="1"/>
    <col min="7176" max="7177" width="18.7109375" style="1429" customWidth="1"/>
    <col min="7178" max="7179" width="19" style="1429" customWidth="1"/>
    <col min="7180" max="7180" width="29.85546875" style="1429" customWidth="1"/>
    <col min="7181" max="7181" width="23" style="1429" customWidth="1"/>
    <col min="7182" max="7182" width="18.7109375" style="1429" customWidth="1"/>
    <col min="7183" max="7183" width="21.5703125" style="1429" customWidth="1"/>
    <col min="7184" max="7184" width="17.42578125" style="1429" customWidth="1"/>
    <col min="7185" max="7185" width="19.42578125" style="1429" customWidth="1"/>
    <col min="7186" max="7186" width="29.28515625" style="1429" customWidth="1"/>
    <col min="7187" max="7187" width="18" style="1429" customWidth="1"/>
    <col min="7188" max="7188" width="19.140625" style="1429" customWidth="1"/>
    <col min="7189" max="7189" width="17.7109375" style="1429" customWidth="1"/>
    <col min="7190" max="7190" width="19.140625" style="1429" customWidth="1"/>
    <col min="7191" max="7191" width="18.5703125" style="1429" customWidth="1"/>
    <col min="7192" max="7192" width="20" style="1429" customWidth="1"/>
    <col min="7193" max="7193" width="9.140625" style="1429"/>
    <col min="7194" max="7194" width="14" style="1429" customWidth="1"/>
    <col min="7195" max="7195" width="9.140625" style="1429"/>
    <col min="7196" max="7196" width="9.5703125" style="1429" bestFit="1" customWidth="1"/>
    <col min="7197" max="7424" width="9.140625" style="1429"/>
    <col min="7425" max="7425" width="2.28515625" style="1429" customWidth="1"/>
    <col min="7426" max="7426" width="15.7109375" style="1429" customWidth="1"/>
    <col min="7427" max="7427" width="39" style="1429" customWidth="1"/>
    <col min="7428" max="7428" width="49.28515625" style="1429" customWidth="1"/>
    <col min="7429" max="7429" width="15.28515625" style="1429" customWidth="1"/>
    <col min="7430" max="7430" width="13.28515625" style="1429" customWidth="1"/>
    <col min="7431" max="7431" width="23" style="1429" customWidth="1"/>
    <col min="7432" max="7433" width="18.7109375" style="1429" customWidth="1"/>
    <col min="7434" max="7435" width="19" style="1429" customWidth="1"/>
    <col min="7436" max="7436" width="29.85546875" style="1429" customWidth="1"/>
    <col min="7437" max="7437" width="23" style="1429" customWidth="1"/>
    <col min="7438" max="7438" width="18.7109375" style="1429" customWidth="1"/>
    <col min="7439" max="7439" width="21.5703125" style="1429" customWidth="1"/>
    <col min="7440" max="7440" width="17.42578125" style="1429" customWidth="1"/>
    <col min="7441" max="7441" width="19.42578125" style="1429" customWidth="1"/>
    <col min="7442" max="7442" width="29.28515625" style="1429" customWidth="1"/>
    <col min="7443" max="7443" width="18" style="1429" customWidth="1"/>
    <col min="7444" max="7444" width="19.140625" style="1429" customWidth="1"/>
    <col min="7445" max="7445" width="17.7109375" style="1429" customWidth="1"/>
    <col min="7446" max="7446" width="19.140625" style="1429" customWidth="1"/>
    <col min="7447" max="7447" width="18.5703125" style="1429" customWidth="1"/>
    <col min="7448" max="7448" width="20" style="1429" customWidth="1"/>
    <col min="7449" max="7449" width="9.140625" style="1429"/>
    <col min="7450" max="7450" width="14" style="1429" customWidth="1"/>
    <col min="7451" max="7451" width="9.140625" style="1429"/>
    <col min="7452" max="7452" width="9.5703125" style="1429" bestFit="1" customWidth="1"/>
    <col min="7453" max="7680" width="9.140625" style="1429"/>
    <col min="7681" max="7681" width="2.28515625" style="1429" customWidth="1"/>
    <col min="7682" max="7682" width="15.7109375" style="1429" customWidth="1"/>
    <col min="7683" max="7683" width="39" style="1429" customWidth="1"/>
    <col min="7684" max="7684" width="49.28515625" style="1429" customWidth="1"/>
    <col min="7685" max="7685" width="15.28515625" style="1429" customWidth="1"/>
    <col min="7686" max="7686" width="13.28515625" style="1429" customWidth="1"/>
    <col min="7687" max="7687" width="23" style="1429" customWidth="1"/>
    <col min="7688" max="7689" width="18.7109375" style="1429" customWidth="1"/>
    <col min="7690" max="7691" width="19" style="1429" customWidth="1"/>
    <col min="7692" max="7692" width="29.85546875" style="1429" customWidth="1"/>
    <col min="7693" max="7693" width="23" style="1429" customWidth="1"/>
    <col min="7694" max="7694" width="18.7109375" style="1429" customWidth="1"/>
    <col min="7695" max="7695" width="21.5703125" style="1429" customWidth="1"/>
    <col min="7696" max="7696" width="17.42578125" style="1429" customWidth="1"/>
    <col min="7697" max="7697" width="19.42578125" style="1429" customWidth="1"/>
    <col min="7698" max="7698" width="29.28515625" style="1429" customWidth="1"/>
    <col min="7699" max="7699" width="18" style="1429" customWidth="1"/>
    <col min="7700" max="7700" width="19.140625" style="1429" customWidth="1"/>
    <col min="7701" max="7701" width="17.7109375" style="1429" customWidth="1"/>
    <col min="7702" max="7702" width="19.140625" style="1429" customWidth="1"/>
    <col min="7703" max="7703" width="18.5703125" style="1429" customWidth="1"/>
    <col min="7704" max="7704" width="20" style="1429" customWidth="1"/>
    <col min="7705" max="7705" width="9.140625" style="1429"/>
    <col min="7706" max="7706" width="14" style="1429" customWidth="1"/>
    <col min="7707" max="7707" width="9.140625" style="1429"/>
    <col min="7708" max="7708" width="9.5703125" style="1429" bestFit="1" customWidth="1"/>
    <col min="7709" max="7936" width="9.140625" style="1429"/>
    <col min="7937" max="7937" width="2.28515625" style="1429" customWidth="1"/>
    <col min="7938" max="7938" width="15.7109375" style="1429" customWidth="1"/>
    <col min="7939" max="7939" width="39" style="1429" customWidth="1"/>
    <col min="7940" max="7940" width="49.28515625" style="1429" customWidth="1"/>
    <col min="7941" max="7941" width="15.28515625" style="1429" customWidth="1"/>
    <col min="7942" max="7942" width="13.28515625" style="1429" customWidth="1"/>
    <col min="7943" max="7943" width="23" style="1429" customWidth="1"/>
    <col min="7944" max="7945" width="18.7109375" style="1429" customWidth="1"/>
    <col min="7946" max="7947" width="19" style="1429" customWidth="1"/>
    <col min="7948" max="7948" width="29.85546875" style="1429" customWidth="1"/>
    <col min="7949" max="7949" width="23" style="1429" customWidth="1"/>
    <col min="7950" max="7950" width="18.7109375" style="1429" customWidth="1"/>
    <col min="7951" max="7951" width="21.5703125" style="1429" customWidth="1"/>
    <col min="7952" max="7952" width="17.42578125" style="1429" customWidth="1"/>
    <col min="7953" max="7953" width="19.42578125" style="1429" customWidth="1"/>
    <col min="7954" max="7954" width="29.28515625" style="1429" customWidth="1"/>
    <col min="7955" max="7955" width="18" style="1429" customWidth="1"/>
    <col min="7956" max="7956" width="19.140625" style="1429" customWidth="1"/>
    <col min="7957" max="7957" width="17.7109375" style="1429" customWidth="1"/>
    <col min="7958" max="7958" width="19.140625" style="1429" customWidth="1"/>
    <col min="7959" max="7959" width="18.5703125" style="1429" customWidth="1"/>
    <col min="7960" max="7960" width="20" style="1429" customWidth="1"/>
    <col min="7961" max="7961" width="9.140625" style="1429"/>
    <col min="7962" max="7962" width="14" style="1429" customWidth="1"/>
    <col min="7963" max="7963" width="9.140625" style="1429"/>
    <col min="7964" max="7964" width="9.5703125" style="1429" bestFit="1" customWidth="1"/>
    <col min="7965" max="8192" width="9.140625" style="1429"/>
    <col min="8193" max="8193" width="2.28515625" style="1429" customWidth="1"/>
    <col min="8194" max="8194" width="15.7109375" style="1429" customWidth="1"/>
    <col min="8195" max="8195" width="39" style="1429" customWidth="1"/>
    <col min="8196" max="8196" width="49.28515625" style="1429" customWidth="1"/>
    <col min="8197" max="8197" width="15.28515625" style="1429" customWidth="1"/>
    <col min="8198" max="8198" width="13.28515625" style="1429" customWidth="1"/>
    <col min="8199" max="8199" width="23" style="1429" customWidth="1"/>
    <col min="8200" max="8201" width="18.7109375" style="1429" customWidth="1"/>
    <col min="8202" max="8203" width="19" style="1429" customWidth="1"/>
    <col min="8204" max="8204" width="29.85546875" style="1429" customWidth="1"/>
    <col min="8205" max="8205" width="23" style="1429" customWidth="1"/>
    <col min="8206" max="8206" width="18.7109375" style="1429" customWidth="1"/>
    <col min="8207" max="8207" width="21.5703125" style="1429" customWidth="1"/>
    <col min="8208" max="8208" width="17.42578125" style="1429" customWidth="1"/>
    <col min="8209" max="8209" width="19.42578125" style="1429" customWidth="1"/>
    <col min="8210" max="8210" width="29.28515625" style="1429" customWidth="1"/>
    <col min="8211" max="8211" width="18" style="1429" customWidth="1"/>
    <col min="8212" max="8212" width="19.140625" style="1429" customWidth="1"/>
    <col min="8213" max="8213" width="17.7109375" style="1429" customWidth="1"/>
    <col min="8214" max="8214" width="19.140625" style="1429" customWidth="1"/>
    <col min="8215" max="8215" width="18.5703125" style="1429" customWidth="1"/>
    <col min="8216" max="8216" width="20" style="1429" customWidth="1"/>
    <col min="8217" max="8217" width="9.140625" style="1429"/>
    <col min="8218" max="8218" width="14" style="1429" customWidth="1"/>
    <col min="8219" max="8219" width="9.140625" style="1429"/>
    <col min="8220" max="8220" width="9.5703125" style="1429" bestFit="1" customWidth="1"/>
    <col min="8221" max="8448" width="9.140625" style="1429"/>
    <col min="8449" max="8449" width="2.28515625" style="1429" customWidth="1"/>
    <col min="8450" max="8450" width="15.7109375" style="1429" customWidth="1"/>
    <col min="8451" max="8451" width="39" style="1429" customWidth="1"/>
    <col min="8452" max="8452" width="49.28515625" style="1429" customWidth="1"/>
    <col min="8453" max="8453" width="15.28515625" style="1429" customWidth="1"/>
    <col min="8454" max="8454" width="13.28515625" style="1429" customWidth="1"/>
    <col min="8455" max="8455" width="23" style="1429" customWidth="1"/>
    <col min="8456" max="8457" width="18.7109375" style="1429" customWidth="1"/>
    <col min="8458" max="8459" width="19" style="1429" customWidth="1"/>
    <col min="8460" max="8460" width="29.85546875" style="1429" customWidth="1"/>
    <col min="8461" max="8461" width="23" style="1429" customWidth="1"/>
    <col min="8462" max="8462" width="18.7109375" style="1429" customWidth="1"/>
    <col min="8463" max="8463" width="21.5703125" style="1429" customWidth="1"/>
    <col min="8464" max="8464" width="17.42578125" style="1429" customWidth="1"/>
    <col min="8465" max="8465" width="19.42578125" style="1429" customWidth="1"/>
    <col min="8466" max="8466" width="29.28515625" style="1429" customWidth="1"/>
    <col min="8467" max="8467" width="18" style="1429" customWidth="1"/>
    <col min="8468" max="8468" width="19.140625" style="1429" customWidth="1"/>
    <col min="8469" max="8469" width="17.7109375" style="1429" customWidth="1"/>
    <col min="8470" max="8470" width="19.140625" style="1429" customWidth="1"/>
    <col min="8471" max="8471" width="18.5703125" style="1429" customWidth="1"/>
    <col min="8472" max="8472" width="20" style="1429" customWidth="1"/>
    <col min="8473" max="8473" width="9.140625" style="1429"/>
    <col min="8474" max="8474" width="14" style="1429" customWidth="1"/>
    <col min="8475" max="8475" width="9.140625" style="1429"/>
    <col min="8476" max="8476" width="9.5703125" style="1429" bestFit="1" customWidth="1"/>
    <col min="8477" max="8704" width="9.140625" style="1429"/>
    <col min="8705" max="8705" width="2.28515625" style="1429" customWidth="1"/>
    <col min="8706" max="8706" width="15.7109375" style="1429" customWidth="1"/>
    <col min="8707" max="8707" width="39" style="1429" customWidth="1"/>
    <col min="8708" max="8708" width="49.28515625" style="1429" customWidth="1"/>
    <col min="8709" max="8709" width="15.28515625" style="1429" customWidth="1"/>
    <col min="8710" max="8710" width="13.28515625" style="1429" customWidth="1"/>
    <col min="8711" max="8711" width="23" style="1429" customWidth="1"/>
    <col min="8712" max="8713" width="18.7109375" style="1429" customWidth="1"/>
    <col min="8714" max="8715" width="19" style="1429" customWidth="1"/>
    <col min="8716" max="8716" width="29.85546875" style="1429" customWidth="1"/>
    <col min="8717" max="8717" width="23" style="1429" customWidth="1"/>
    <col min="8718" max="8718" width="18.7109375" style="1429" customWidth="1"/>
    <col min="8719" max="8719" width="21.5703125" style="1429" customWidth="1"/>
    <col min="8720" max="8720" width="17.42578125" style="1429" customWidth="1"/>
    <col min="8721" max="8721" width="19.42578125" style="1429" customWidth="1"/>
    <col min="8722" max="8722" width="29.28515625" style="1429" customWidth="1"/>
    <col min="8723" max="8723" width="18" style="1429" customWidth="1"/>
    <col min="8724" max="8724" width="19.140625" style="1429" customWidth="1"/>
    <col min="8725" max="8725" width="17.7109375" style="1429" customWidth="1"/>
    <col min="8726" max="8726" width="19.140625" style="1429" customWidth="1"/>
    <col min="8727" max="8727" width="18.5703125" style="1429" customWidth="1"/>
    <col min="8728" max="8728" width="20" style="1429" customWidth="1"/>
    <col min="8729" max="8729" width="9.140625" style="1429"/>
    <col min="8730" max="8730" width="14" style="1429" customWidth="1"/>
    <col min="8731" max="8731" width="9.140625" style="1429"/>
    <col min="8732" max="8732" width="9.5703125" style="1429" bestFit="1" customWidth="1"/>
    <col min="8733" max="8960" width="9.140625" style="1429"/>
    <col min="8961" max="8961" width="2.28515625" style="1429" customWidth="1"/>
    <col min="8962" max="8962" width="15.7109375" style="1429" customWidth="1"/>
    <col min="8963" max="8963" width="39" style="1429" customWidth="1"/>
    <col min="8964" max="8964" width="49.28515625" style="1429" customWidth="1"/>
    <col min="8965" max="8965" width="15.28515625" style="1429" customWidth="1"/>
    <col min="8966" max="8966" width="13.28515625" style="1429" customWidth="1"/>
    <col min="8967" max="8967" width="23" style="1429" customWidth="1"/>
    <col min="8968" max="8969" width="18.7109375" style="1429" customWidth="1"/>
    <col min="8970" max="8971" width="19" style="1429" customWidth="1"/>
    <col min="8972" max="8972" width="29.85546875" style="1429" customWidth="1"/>
    <col min="8973" max="8973" width="23" style="1429" customWidth="1"/>
    <col min="8974" max="8974" width="18.7109375" style="1429" customWidth="1"/>
    <col min="8975" max="8975" width="21.5703125" style="1429" customWidth="1"/>
    <col min="8976" max="8976" width="17.42578125" style="1429" customWidth="1"/>
    <col min="8977" max="8977" width="19.42578125" style="1429" customWidth="1"/>
    <col min="8978" max="8978" width="29.28515625" style="1429" customWidth="1"/>
    <col min="8979" max="8979" width="18" style="1429" customWidth="1"/>
    <col min="8980" max="8980" width="19.140625" style="1429" customWidth="1"/>
    <col min="8981" max="8981" width="17.7109375" style="1429" customWidth="1"/>
    <col min="8982" max="8982" width="19.140625" style="1429" customWidth="1"/>
    <col min="8983" max="8983" width="18.5703125" style="1429" customWidth="1"/>
    <col min="8984" max="8984" width="20" style="1429" customWidth="1"/>
    <col min="8985" max="8985" width="9.140625" style="1429"/>
    <col min="8986" max="8986" width="14" style="1429" customWidth="1"/>
    <col min="8987" max="8987" width="9.140625" style="1429"/>
    <col min="8988" max="8988" width="9.5703125" style="1429" bestFit="1" customWidth="1"/>
    <col min="8989" max="9216" width="9.140625" style="1429"/>
    <col min="9217" max="9217" width="2.28515625" style="1429" customWidth="1"/>
    <col min="9218" max="9218" width="15.7109375" style="1429" customWidth="1"/>
    <col min="9219" max="9219" width="39" style="1429" customWidth="1"/>
    <col min="9220" max="9220" width="49.28515625" style="1429" customWidth="1"/>
    <col min="9221" max="9221" width="15.28515625" style="1429" customWidth="1"/>
    <col min="9222" max="9222" width="13.28515625" style="1429" customWidth="1"/>
    <col min="9223" max="9223" width="23" style="1429" customWidth="1"/>
    <col min="9224" max="9225" width="18.7109375" style="1429" customWidth="1"/>
    <col min="9226" max="9227" width="19" style="1429" customWidth="1"/>
    <col min="9228" max="9228" width="29.85546875" style="1429" customWidth="1"/>
    <col min="9229" max="9229" width="23" style="1429" customWidth="1"/>
    <col min="9230" max="9230" width="18.7109375" style="1429" customWidth="1"/>
    <col min="9231" max="9231" width="21.5703125" style="1429" customWidth="1"/>
    <col min="9232" max="9232" width="17.42578125" style="1429" customWidth="1"/>
    <col min="9233" max="9233" width="19.42578125" style="1429" customWidth="1"/>
    <col min="9234" max="9234" width="29.28515625" style="1429" customWidth="1"/>
    <col min="9235" max="9235" width="18" style="1429" customWidth="1"/>
    <col min="9236" max="9236" width="19.140625" style="1429" customWidth="1"/>
    <col min="9237" max="9237" width="17.7109375" style="1429" customWidth="1"/>
    <col min="9238" max="9238" width="19.140625" style="1429" customWidth="1"/>
    <col min="9239" max="9239" width="18.5703125" style="1429" customWidth="1"/>
    <col min="9240" max="9240" width="20" style="1429" customWidth="1"/>
    <col min="9241" max="9241" width="9.140625" style="1429"/>
    <col min="9242" max="9242" width="14" style="1429" customWidth="1"/>
    <col min="9243" max="9243" width="9.140625" style="1429"/>
    <col min="9244" max="9244" width="9.5703125" style="1429" bestFit="1" customWidth="1"/>
    <col min="9245" max="9472" width="9.140625" style="1429"/>
    <col min="9473" max="9473" width="2.28515625" style="1429" customWidth="1"/>
    <col min="9474" max="9474" width="15.7109375" style="1429" customWidth="1"/>
    <col min="9475" max="9475" width="39" style="1429" customWidth="1"/>
    <col min="9476" max="9476" width="49.28515625" style="1429" customWidth="1"/>
    <col min="9477" max="9477" width="15.28515625" style="1429" customWidth="1"/>
    <col min="9478" max="9478" width="13.28515625" style="1429" customWidth="1"/>
    <col min="9479" max="9479" width="23" style="1429" customWidth="1"/>
    <col min="9480" max="9481" width="18.7109375" style="1429" customWidth="1"/>
    <col min="9482" max="9483" width="19" style="1429" customWidth="1"/>
    <col min="9484" max="9484" width="29.85546875" style="1429" customWidth="1"/>
    <col min="9485" max="9485" width="23" style="1429" customWidth="1"/>
    <col min="9486" max="9486" width="18.7109375" style="1429" customWidth="1"/>
    <col min="9487" max="9487" width="21.5703125" style="1429" customWidth="1"/>
    <col min="9488" max="9488" width="17.42578125" style="1429" customWidth="1"/>
    <col min="9489" max="9489" width="19.42578125" style="1429" customWidth="1"/>
    <col min="9490" max="9490" width="29.28515625" style="1429" customWidth="1"/>
    <col min="9491" max="9491" width="18" style="1429" customWidth="1"/>
    <col min="9492" max="9492" width="19.140625" style="1429" customWidth="1"/>
    <col min="9493" max="9493" width="17.7109375" style="1429" customWidth="1"/>
    <col min="9494" max="9494" width="19.140625" style="1429" customWidth="1"/>
    <col min="9495" max="9495" width="18.5703125" style="1429" customWidth="1"/>
    <col min="9496" max="9496" width="20" style="1429" customWidth="1"/>
    <col min="9497" max="9497" width="9.140625" style="1429"/>
    <col min="9498" max="9498" width="14" style="1429" customWidth="1"/>
    <col min="9499" max="9499" width="9.140625" style="1429"/>
    <col min="9500" max="9500" width="9.5703125" style="1429" bestFit="1" customWidth="1"/>
    <col min="9501" max="9728" width="9.140625" style="1429"/>
    <col min="9729" max="9729" width="2.28515625" style="1429" customWidth="1"/>
    <col min="9730" max="9730" width="15.7109375" style="1429" customWidth="1"/>
    <col min="9731" max="9731" width="39" style="1429" customWidth="1"/>
    <col min="9732" max="9732" width="49.28515625" style="1429" customWidth="1"/>
    <col min="9733" max="9733" width="15.28515625" style="1429" customWidth="1"/>
    <col min="9734" max="9734" width="13.28515625" style="1429" customWidth="1"/>
    <col min="9735" max="9735" width="23" style="1429" customWidth="1"/>
    <col min="9736" max="9737" width="18.7109375" style="1429" customWidth="1"/>
    <col min="9738" max="9739" width="19" style="1429" customWidth="1"/>
    <col min="9740" max="9740" width="29.85546875" style="1429" customWidth="1"/>
    <col min="9741" max="9741" width="23" style="1429" customWidth="1"/>
    <col min="9742" max="9742" width="18.7109375" style="1429" customWidth="1"/>
    <col min="9743" max="9743" width="21.5703125" style="1429" customWidth="1"/>
    <col min="9744" max="9744" width="17.42578125" style="1429" customWidth="1"/>
    <col min="9745" max="9745" width="19.42578125" style="1429" customWidth="1"/>
    <col min="9746" max="9746" width="29.28515625" style="1429" customWidth="1"/>
    <col min="9747" max="9747" width="18" style="1429" customWidth="1"/>
    <col min="9748" max="9748" width="19.140625" style="1429" customWidth="1"/>
    <col min="9749" max="9749" width="17.7109375" style="1429" customWidth="1"/>
    <col min="9750" max="9750" width="19.140625" style="1429" customWidth="1"/>
    <col min="9751" max="9751" width="18.5703125" style="1429" customWidth="1"/>
    <col min="9752" max="9752" width="20" style="1429" customWidth="1"/>
    <col min="9753" max="9753" width="9.140625" style="1429"/>
    <col min="9754" max="9754" width="14" style="1429" customWidth="1"/>
    <col min="9755" max="9755" width="9.140625" style="1429"/>
    <col min="9756" max="9756" width="9.5703125" style="1429" bestFit="1" customWidth="1"/>
    <col min="9757" max="9984" width="9.140625" style="1429"/>
    <col min="9985" max="9985" width="2.28515625" style="1429" customWidth="1"/>
    <col min="9986" max="9986" width="15.7109375" style="1429" customWidth="1"/>
    <col min="9987" max="9987" width="39" style="1429" customWidth="1"/>
    <col min="9988" max="9988" width="49.28515625" style="1429" customWidth="1"/>
    <col min="9989" max="9989" width="15.28515625" style="1429" customWidth="1"/>
    <col min="9990" max="9990" width="13.28515625" style="1429" customWidth="1"/>
    <col min="9991" max="9991" width="23" style="1429" customWidth="1"/>
    <col min="9992" max="9993" width="18.7109375" style="1429" customWidth="1"/>
    <col min="9994" max="9995" width="19" style="1429" customWidth="1"/>
    <col min="9996" max="9996" width="29.85546875" style="1429" customWidth="1"/>
    <col min="9997" max="9997" width="23" style="1429" customWidth="1"/>
    <col min="9998" max="9998" width="18.7109375" style="1429" customWidth="1"/>
    <col min="9999" max="9999" width="21.5703125" style="1429" customWidth="1"/>
    <col min="10000" max="10000" width="17.42578125" style="1429" customWidth="1"/>
    <col min="10001" max="10001" width="19.42578125" style="1429" customWidth="1"/>
    <col min="10002" max="10002" width="29.28515625" style="1429" customWidth="1"/>
    <col min="10003" max="10003" width="18" style="1429" customWidth="1"/>
    <col min="10004" max="10004" width="19.140625" style="1429" customWidth="1"/>
    <col min="10005" max="10005" width="17.7109375" style="1429" customWidth="1"/>
    <col min="10006" max="10006" width="19.140625" style="1429" customWidth="1"/>
    <col min="10007" max="10007" width="18.5703125" style="1429" customWidth="1"/>
    <col min="10008" max="10008" width="20" style="1429" customWidth="1"/>
    <col min="10009" max="10009" width="9.140625" style="1429"/>
    <col min="10010" max="10010" width="14" style="1429" customWidth="1"/>
    <col min="10011" max="10011" width="9.140625" style="1429"/>
    <col min="10012" max="10012" width="9.5703125" style="1429" bestFit="1" customWidth="1"/>
    <col min="10013" max="10240" width="9.140625" style="1429"/>
    <col min="10241" max="10241" width="2.28515625" style="1429" customWidth="1"/>
    <col min="10242" max="10242" width="15.7109375" style="1429" customWidth="1"/>
    <col min="10243" max="10243" width="39" style="1429" customWidth="1"/>
    <col min="10244" max="10244" width="49.28515625" style="1429" customWidth="1"/>
    <col min="10245" max="10245" width="15.28515625" style="1429" customWidth="1"/>
    <col min="10246" max="10246" width="13.28515625" style="1429" customWidth="1"/>
    <col min="10247" max="10247" width="23" style="1429" customWidth="1"/>
    <col min="10248" max="10249" width="18.7109375" style="1429" customWidth="1"/>
    <col min="10250" max="10251" width="19" style="1429" customWidth="1"/>
    <col min="10252" max="10252" width="29.85546875" style="1429" customWidth="1"/>
    <col min="10253" max="10253" width="23" style="1429" customWidth="1"/>
    <col min="10254" max="10254" width="18.7109375" style="1429" customWidth="1"/>
    <col min="10255" max="10255" width="21.5703125" style="1429" customWidth="1"/>
    <col min="10256" max="10256" width="17.42578125" style="1429" customWidth="1"/>
    <col min="10257" max="10257" width="19.42578125" style="1429" customWidth="1"/>
    <col min="10258" max="10258" width="29.28515625" style="1429" customWidth="1"/>
    <col min="10259" max="10259" width="18" style="1429" customWidth="1"/>
    <col min="10260" max="10260" width="19.140625" style="1429" customWidth="1"/>
    <col min="10261" max="10261" width="17.7109375" style="1429" customWidth="1"/>
    <col min="10262" max="10262" width="19.140625" style="1429" customWidth="1"/>
    <col min="10263" max="10263" width="18.5703125" style="1429" customWidth="1"/>
    <col min="10264" max="10264" width="20" style="1429" customWidth="1"/>
    <col min="10265" max="10265" width="9.140625" style="1429"/>
    <col min="10266" max="10266" width="14" style="1429" customWidth="1"/>
    <col min="10267" max="10267" width="9.140625" style="1429"/>
    <col min="10268" max="10268" width="9.5703125" style="1429" bestFit="1" customWidth="1"/>
    <col min="10269" max="10496" width="9.140625" style="1429"/>
    <col min="10497" max="10497" width="2.28515625" style="1429" customWidth="1"/>
    <col min="10498" max="10498" width="15.7109375" style="1429" customWidth="1"/>
    <col min="10499" max="10499" width="39" style="1429" customWidth="1"/>
    <col min="10500" max="10500" width="49.28515625" style="1429" customWidth="1"/>
    <col min="10501" max="10501" width="15.28515625" style="1429" customWidth="1"/>
    <col min="10502" max="10502" width="13.28515625" style="1429" customWidth="1"/>
    <col min="10503" max="10503" width="23" style="1429" customWidth="1"/>
    <col min="10504" max="10505" width="18.7109375" style="1429" customWidth="1"/>
    <col min="10506" max="10507" width="19" style="1429" customWidth="1"/>
    <col min="10508" max="10508" width="29.85546875" style="1429" customWidth="1"/>
    <col min="10509" max="10509" width="23" style="1429" customWidth="1"/>
    <col min="10510" max="10510" width="18.7109375" style="1429" customWidth="1"/>
    <col min="10511" max="10511" width="21.5703125" style="1429" customWidth="1"/>
    <col min="10512" max="10512" width="17.42578125" style="1429" customWidth="1"/>
    <col min="10513" max="10513" width="19.42578125" style="1429" customWidth="1"/>
    <col min="10514" max="10514" width="29.28515625" style="1429" customWidth="1"/>
    <col min="10515" max="10515" width="18" style="1429" customWidth="1"/>
    <col min="10516" max="10516" width="19.140625" style="1429" customWidth="1"/>
    <col min="10517" max="10517" width="17.7109375" style="1429" customWidth="1"/>
    <col min="10518" max="10518" width="19.140625" style="1429" customWidth="1"/>
    <col min="10519" max="10519" width="18.5703125" style="1429" customWidth="1"/>
    <col min="10520" max="10520" width="20" style="1429" customWidth="1"/>
    <col min="10521" max="10521" width="9.140625" style="1429"/>
    <col min="10522" max="10522" width="14" style="1429" customWidth="1"/>
    <col min="10523" max="10523" width="9.140625" style="1429"/>
    <col min="10524" max="10524" width="9.5703125" style="1429" bestFit="1" customWidth="1"/>
    <col min="10525" max="10752" width="9.140625" style="1429"/>
    <col min="10753" max="10753" width="2.28515625" style="1429" customWidth="1"/>
    <col min="10754" max="10754" width="15.7109375" style="1429" customWidth="1"/>
    <col min="10755" max="10755" width="39" style="1429" customWidth="1"/>
    <col min="10756" max="10756" width="49.28515625" style="1429" customWidth="1"/>
    <col min="10757" max="10757" width="15.28515625" style="1429" customWidth="1"/>
    <col min="10758" max="10758" width="13.28515625" style="1429" customWidth="1"/>
    <col min="10759" max="10759" width="23" style="1429" customWidth="1"/>
    <col min="10760" max="10761" width="18.7109375" style="1429" customWidth="1"/>
    <col min="10762" max="10763" width="19" style="1429" customWidth="1"/>
    <col min="10764" max="10764" width="29.85546875" style="1429" customWidth="1"/>
    <col min="10765" max="10765" width="23" style="1429" customWidth="1"/>
    <col min="10766" max="10766" width="18.7109375" style="1429" customWidth="1"/>
    <col min="10767" max="10767" width="21.5703125" style="1429" customWidth="1"/>
    <col min="10768" max="10768" width="17.42578125" style="1429" customWidth="1"/>
    <col min="10769" max="10769" width="19.42578125" style="1429" customWidth="1"/>
    <col min="10770" max="10770" width="29.28515625" style="1429" customWidth="1"/>
    <col min="10771" max="10771" width="18" style="1429" customWidth="1"/>
    <col min="10772" max="10772" width="19.140625" style="1429" customWidth="1"/>
    <col min="10773" max="10773" width="17.7109375" style="1429" customWidth="1"/>
    <col min="10774" max="10774" width="19.140625" style="1429" customWidth="1"/>
    <col min="10775" max="10775" width="18.5703125" style="1429" customWidth="1"/>
    <col min="10776" max="10776" width="20" style="1429" customWidth="1"/>
    <col min="10777" max="10777" width="9.140625" style="1429"/>
    <col min="10778" max="10778" width="14" style="1429" customWidth="1"/>
    <col min="10779" max="10779" width="9.140625" style="1429"/>
    <col min="10780" max="10780" width="9.5703125" style="1429" bestFit="1" customWidth="1"/>
    <col min="10781" max="11008" width="9.140625" style="1429"/>
    <col min="11009" max="11009" width="2.28515625" style="1429" customWidth="1"/>
    <col min="11010" max="11010" width="15.7109375" style="1429" customWidth="1"/>
    <col min="11011" max="11011" width="39" style="1429" customWidth="1"/>
    <col min="11012" max="11012" width="49.28515625" style="1429" customWidth="1"/>
    <col min="11013" max="11013" width="15.28515625" style="1429" customWidth="1"/>
    <col min="11014" max="11014" width="13.28515625" style="1429" customWidth="1"/>
    <col min="11015" max="11015" width="23" style="1429" customWidth="1"/>
    <col min="11016" max="11017" width="18.7109375" style="1429" customWidth="1"/>
    <col min="11018" max="11019" width="19" style="1429" customWidth="1"/>
    <col min="11020" max="11020" width="29.85546875" style="1429" customWidth="1"/>
    <col min="11021" max="11021" width="23" style="1429" customWidth="1"/>
    <col min="11022" max="11022" width="18.7109375" style="1429" customWidth="1"/>
    <col min="11023" max="11023" width="21.5703125" style="1429" customWidth="1"/>
    <col min="11024" max="11024" width="17.42578125" style="1429" customWidth="1"/>
    <col min="11025" max="11025" width="19.42578125" style="1429" customWidth="1"/>
    <col min="11026" max="11026" width="29.28515625" style="1429" customWidth="1"/>
    <col min="11027" max="11027" width="18" style="1429" customWidth="1"/>
    <col min="11028" max="11028" width="19.140625" style="1429" customWidth="1"/>
    <col min="11029" max="11029" width="17.7109375" style="1429" customWidth="1"/>
    <col min="11030" max="11030" width="19.140625" style="1429" customWidth="1"/>
    <col min="11031" max="11031" width="18.5703125" style="1429" customWidth="1"/>
    <col min="11032" max="11032" width="20" style="1429" customWidth="1"/>
    <col min="11033" max="11033" width="9.140625" style="1429"/>
    <col min="11034" max="11034" width="14" style="1429" customWidth="1"/>
    <col min="11035" max="11035" width="9.140625" style="1429"/>
    <col min="11036" max="11036" width="9.5703125" style="1429" bestFit="1" customWidth="1"/>
    <col min="11037" max="11264" width="9.140625" style="1429"/>
    <col min="11265" max="11265" width="2.28515625" style="1429" customWidth="1"/>
    <col min="11266" max="11266" width="15.7109375" style="1429" customWidth="1"/>
    <col min="11267" max="11267" width="39" style="1429" customWidth="1"/>
    <col min="11268" max="11268" width="49.28515625" style="1429" customWidth="1"/>
    <col min="11269" max="11269" width="15.28515625" style="1429" customWidth="1"/>
    <col min="11270" max="11270" width="13.28515625" style="1429" customWidth="1"/>
    <col min="11271" max="11271" width="23" style="1429" customWidth="1"/>
    <col min="11272" max="11273" width="18.7109375" style="1429" customWidth="1"/>
    <col min="11274" max="11275" width="19" style="1429" customWidth="1"/>
    <col min="11276" max="11276" width="29.85546875" style="1429" customWidth="1"/>
    <col min="11277" max="11277" width="23" style="1429" customWidth="1"/>
    <col min="11278" max="11278" width="18.7109375" style="1429" customWidth="1"/>
    <col min="11279" max="11279" width="21.5703125" style="1429" customWidth="1"/>
    <col min="11280" max="11280" width="17.42578125" style="1429" customWidth="1"/>
    <col min="11281" max="11281" width="19.42578125" style="1429" customWidth="1"/>
    <col min="11282" max="11282" width="29.28515625" style="1429" customWidth="1"/>
    <col min="11283" max="11283" width="18" style="1429" customWidth="1"/>
    <col min="11284" max="11284" width="19.140625" style="1429" customWidth="1"/>
    <col min="11285" max="11285" width="17.7109375" style="1429" customWidth="1"/>
    <col min="11286" max="11286" width="19.140625" style="1429" customWidth="1"/>
    <col min="11287" max="11287" width="18.5703125" style="1429" customWidth="1"/>
    <col min="11288" max="11288" width="20" style="1429" customWidth="1"/>
    <col min="11289" max="11289" width="9.140625" style="1429"/>
    <col min="11290" max="11290" width="14" style="1429" customWidth="1"/>
    <col min="11291" max="11291" width="9.140625" style="1429"/>
    <col min="11292" max="11292" width="9.5703125" style="1429" bestFit="1" customWidth="1"/>
    <col min="11293" max="11520" width="9.140625" style="1429"/>
    <col min="11521" max="11521" width="2.28515625" style="1429" customWidth="1"/>
    <col min="11522" max="11522" width="15.7109375" style="1429" customWidth="1"/>
    <col min="11523" max="11523" width="39" style="1429" customWidth="1"/>
    <col min="11524" max="11524" width="49.28515625" style="1429" customWidth="1"/>
    <col min="11525" max="11525" width="15.28515625" style="1429" customWidth="1"/>
    <col min="11526" max="11526" width="13.28515625" style="1429" customWidth="1"/>
    <col min="11527" max="11527" width="23" style="1429" customWidth="1"/>
    <col min="11528" max="11529" width="18.7109375" style="1429" customWidth="1"/>
    <col min="11530" max="11531" width="19" style="1429" customWidth="1"/>
    <col min="11532" max="11532" width="29.85546875" style="1429" customWidth="1"/>
    <col min="11533" max="11533" width="23" style="1429" customWidth="1"/>
    <col min="11534" max="11534" width="18.7109375" style="1429" customWidth="1"/>
    <col min="11535" max="11535" width="21.5703125" style="1429" customWidth="1"/>
    <col min="11536" max="11536" width="17.42578125" style="1429" customWidth="1"/>
    <col min="11537" max="11537" width="19.42578125" style="1429" customWidth="1"/>
    <col min="11538" max="11538" width="29.28515625" style="1429" customWidth="1"/>
    <col min="11539" max="11539" width="18" style="1429" customWidth="1"/>
    <col min="11540" max="11540" width="19.140625" style="1429" customWidth="1"/>
    <col min="11541" max="11541" width="17.7109375" style="1429" customWidth="1"/>
    <col min="11542" max="11542" width="19.140625" style="1429" customWidth="1"/>
    <col min="11543" max="11543" width="18.5703125" style="1429" customWidth="1"/>
    <col min="11544" max="11544" width="20" style="1429" customWidth="1"/>
    <col min="11545" max="11545" width="9.140625" style="1429"/>
    <col min="11546" max="11546" width="14" style="1429" customWidth="1"/>
    <col min="11547" max="11547" width="9.140625" style="1429"/>
    <col min="11548" max="11548" width="9.5703125" style="1429" bestFit="1" customWidth="1"/>
    <col min="11549" max="11776" width="9.140625" style="1429"/>
    <col min="11777" max="11777" width="2.28515625" style="1429" customWidth="1"/>
    <col min="11778" max="11778" width="15.7109375" style="1429" customWidth="1"/>
    <col min="11779" max="11779" width="39" style="1429" customWidth="1"/>
    <col min="11780" max="11780" width="49.28515625" style="1429" customWidth="1"/>
    <col min="11781" max="11781" width="15.28515625" style="1429" customWidth="1"/>
    <col min="11782" max="11782" width="13.28515625" style="1429" customWidth="1"/>
    <col min="11783" max="11783" width="23" style="1429" customWidth="1"/>
    <col min="11784" max="11785" width="18.7109375" style="1429" customWidth="1"/>
    <col min="11786" max="11787" width="19" style="1429" customWidth="1"/>
    <col min="11788" max="11788" width="29.85546875" style="1429" customWidth="1"/>
    <col min="11789" max="11789" width="23" style="1429" customWidth="1"/>
    <col min="11790" max="11790" width="18.7109375" style="1429" customWidth="1"/>
    <col min="11791" max="11791" width="21.5703125" style="1429" customWidth="1"/>
    <col min="11792" max="11792" width="17.42578125" style="1429" customWidth="1"/>
    <col min="11793" max="11793" width="19.42578125" style="1429" customWidth="1"/>
    <col min="11794" max="11794" width="29.28515625" style="1429" customWidth="1"/>
    <col min="11795" max="11795" width="18" style="1429" customWidth="1"/>
    <col min="11796" max="11796" width="19.140625" style="1429" customWidth="1"/>
    <col min="11797" max="11797" width="17.7109375" style="1429" customWidth="1"/>
    <col min="11798" max="11798" width="19.140625" style="1429" customWidth="1"/>
    <col min="11799" max="11799" width="18.5703125" style="1429" customWidth="1"/>
    <col min="11800" max="11800" width="20" style="1429" customWidth="1"/>
    <col min="11801" max="11801" width="9.140625" style="1429"/>
    <col min="11802" max="11802" width="14" style="1429" customWidth="1"/>
    <col min="11803" max="11803" width="9.140625" style="1429"/>
    <col min="11804" max="11804" width="9.5703125" style="1429" bestFit="1" customWidth="1"/>
    <col min="11805" max="12032" width="9.140625" style="1429"/>
    <col min="12033" max="12033" width="2.28515625" style="1429" customWidth="1"/>
    <col min="12034" max="12034" width="15.7109375" style="1429" customWidth="1"/>
    <col min="12035" max="12035" width="39" style="1429" customWidth="1"/>
    <col min="12036" max="12036" width="49.28515625" style="1429" customWidth="1"/>
    <col min="12037" max="12037" width="15.28515625" style="1429" customWidth="1"/>
    <col min="12038" max="12038" width="13.28515625" style="1429" customWidth="1"/>
    <col min="12039" max="12039" width="23" style="1429" customWidth="1"/>
    <col min="12040" max="12041" width="18.7109375" style="1429" customWidth="1"/>
    <col min="12042" max="12043" width="19" style="1429" customWidth="1"/>
    <col min="12044" max="12044" width="29.85546875" style="1429" customWidth="1"/>
    <col min="12045" max="12045" width="23" style="1429" customWidth="1"/>
    <col min="12046" max="12046" width="18.7109375" style="1429" customWidth="1"/>
    <col min="12047" max="12047" width="21.5703125" style="1429" customWidth="1"/>
    <col min="12048" max="12048" width="17.42578125" style="1429" customWidth="1"/>
    <col min="12049" max="12049" width="19.42578125" style="1429" customWidth="1"/>
    <col min="12050" max="12050" width="29.28515625" style="1429" customWidth="1"/>
    <col min="12051" max="12051" width="18" style="1429" customWidth="1"/>
    <col min="12052" max="12052" width="19.140625" style="1429" customWidth="1"/>
    <col min="12053" max="12053" width="17.7109375" style="1429" customWidth="1"/>
    <col min="12054" max="12054" width="19.140625" style="1429" customWidth="1"/>
    <col min="12055" max="12055" width="18.5703125" style="1429" customWidth="1"/>
    <col min="12056" max="12056" width="20" style="1429" customWidth="1"/>
    <col min="12057" max="12057" width="9.140625" style="1429"/>
    <col min="12058" max="12058" width="14" style="1429" customWidth="1"/>
    <col min="12059" max="12059" width="9.140625" style="1429"/>
    <col min="12060" max="12060" width="9.5703125" style="1429" bestFit="1" customWidth="1"/>
    <col min="12061" max="12288" width="9.140625" style="1429"/>
    <col min="12289" max="12289" width="2.28515625" style="1429" customWidth="1"/>
    <col min="12290" max="12290" width="15.7109375" style="1429" customWidth="1"/>
    <col min="12291" max="12291" width="39" style="1429" customWidth="1"/>
    <col min="12292" max="12292" width="49.28515625" style="1429" customWidth="1"/>
    <col min="12293" max="12293" width="15.28515625" style="1429" customWidth="1"/>
    <col min="12294" max="12294" width="13.28515625" style="1429" customWidth="1"/>
    <col min="12295" max="12295" width="23" style="1429" customWidth="1"/>
    <col min="12296" max="12297" width="18.7109375" style="1429" customWidth="1"/>
    <col min="12298" max="12299" width="19" style="1429" customWidth="1"/>
    <col min="12300" max="12300" width="29.85546875" style="1429" customWidth="1"/>
    <col min="12301" max="12301" width="23" style="1429" customWidth="1"/>
    <col min="12302" max="12302" width="18.7109375" style="1429" customWidth="1"/>
    <col min="12303" max="12303" width="21.5703125" style="1429" customWidth="1"/>
    <col min="12304" max="12304" width="17.42578125" style="1429" customWidth="1"/>
    <col min="12305" max="12305" width="19.42578125" style="1429" customWidth="1"/>
    <col min="12306" max="12306" width="29.28515625" style="1429" customWidth="1"/>
    <col min="12307" max="12307" width="18" style="1429" customWidth="1"/>
    <col min="12308" max="12308" width="19.140625" style="1429" customWidth="1"/>
    <col min="12309" max="12309" width="17.7109375" style="1429" customWidth="1"/>
    <col min="12310" max="12310" width="19.140625" style="1429" customWidth="1"/>
    <col min="12311" max="12311" width="18.5703125" style="1429" customWidth="1"/>
    <col min="12312" max="12312" width="20" style="1429" customWidth="1"/>
    <col min="12313" max="12313" width="9.140625" style="1429"/>
    <col min="12314" max="12314" width="14" style="1429" customWidth="1"/>
    <col min="12315" max="12315" width="9.140625" style="1429"/>
    <col min="12316" max="12316" width="9.5703125" style="1429" bestFit="1" customWidth="1"/>
    <col min="12317" max="12544" width="9.140625" style="1429"/>
    <col min="12545" max="12545" width="2.28515625" style="1429" customWidth="1"/>
    <col min="12546" max="12546" width="15.7109375" style="1429" customWidth="1"/>
    <col min="12547" max="12547" width="39" style="1429" customWidth="1"/>
    <col min="12548" max="12548" width="49.28515625" style="1429" customWidth="1"/>
    <col min="12549" max="12549" width="15.28515625" style="1429" customWidth="1"/>
    <col min="12550" max="12550" width="13.28515625" style="1429" customWidth="1"/>
    <col min="12551" max="12551" width="23" style="1429" customWidth="1"/>
    <col min="12552" max="12553" width="18.7109375" style="1429" customWidth="1"/>
    <col min="12554" max="12555" width="19" style="1429" customWidth="1"/>
    <col min="12556" max="12556" width="29.85546875" style="1429" customWidth="1"/>
    <col min="12557" max="12557" width="23" style="1429" customWidth="1"/>
    <col min="12558" max="12558" width="18.7109375" style="1429" customWidth="1"/>
    <col min="12559" max="12559" width="21.5703125" style="1429" customWidth="1"/>
    <col min="12560" max="12560" width="17.42578125" style="1429" customWidth="1"/>
    <col min="12561" max="12561" width="19.42578125" style="1429" customWidth="1"/>
    <col min="12562" max="12562" width="29.28515625" style="1429" customWidth="1"/>
    <col min="12563" max="12563" width="18" style="1429" customWidth="1"/>
    <col min="12564" max="12564" width="19.140625" style="1429" customWidth="1"/>
    <col min="12565" max="12565" width="17.7109375" style="1429" customWidth="1"/>
    <col min="12566" max="12566" width="19.140625" style="1429" customWidth="1"/>
    <col min="12567" max="12567" width="18.5703125" style="1429" customWidth="1"/>
    <col min="12568" max="12568" width="20" style="1429" customWidth="1"/>
    <col min="12569" max="12569" width="9.140625" style="1429"/>
    <col min="12570" max="12570" width="14" style="1429" customWidth="1"/>
    <col min="12571" max="12571" width="9.140625" style="1429"/>
    <col min="12572" max="12572" width="9.5703125" style="1429" bestFit="1" customWidth="1"/>
    <col min="12573" max="12800" width="9.140625" style="1429"/>
    <col min="12801" max="12801" width="2.28515625" style="1429" customWidth="1"/>
    <col min="12802" max="12802" width="15.7109375" style="1429" customWidth="1"/>
    <col min="12803" max="12803" width="39" style="1429" customWidth="1"/>
    <col min="12804" max="12804" width="49.28515625" style="1429" customWidth="1"/>
    <col min="12805" max="12805" width="15.28515625" style="1429" customWidth="1"/>
    <col min="12806" max="12806" width="13.28515625" style="1429" customWidth="1"/>
    <col min="12807" max="12807" width="23" style="1429" customWidth="1"/>
    <col min="12808" max="12809" width="18.7109375" style="1429" customWidth="1"/>
    <col min="12810" max="12811" width="19" style="1429" customWidth="1"/>
    <col min="12812" max="12812" width="29.85546875" style="1429" customWidth="1"/>
    <col min="12813" max="12813" width="23" style="1429" customWidth="1"/>
    <col min="12814" max="12814" width="18.7109375" style="1429" customWidth="1"/>
    <col min="12815" max="12815" width="21.5703125" style="1429" customWidth="1"/>
    <col min="12816" max="12816" width="17.42578125" style="1429" customWidth="1"/>
    <col min="12817" max="12817" width="19.42578125" style="1429" customWidth="1"/>
    <col min="12818" max="12818" width="29.28515625" style="1429" customWidth="1"/>
    <col min="12819" max="12819" width="18" style="1429" customWidth="1"/>
    <col min="12820" max="12820" width="19.140625" style="1429" customWidth="1"/>
    <col min="12821" max="12821" width="17.7109375" style="1429" customWidth="1"/>
    <col min="12822" max="12822" width="19.140625" style="1429" customWidth="1"/>
    <col min="12823" max="12823" width="18.5703125" style="1429" customWidth="1"/>
    <col min="12824" max="12824" width="20" style="1429" customWidth="1"/>
    <col min="12825" max="12825" width="9.140625" style="1429"/>
    <col min="12826" max="12826" width="14" style="1429" customWidth="1"/>
    <col min="12827" max="12827" width="9.140625" style="1429"/>
    <col min="12828" max="12828" width="9.5703125" style="1429" bestFit="1" customWidth="1"/>
    <col min="12829" max="13056" width="9.140625" style="1429"/>
    <col min="13057" max="13057" width="2.28515625" style="1429" customWidth="1"/>
    <col min="13058" max="13058" width="15.7109375" style="1429" customWidth="1"/>
    <col min="13059" max="13059" width="39" style="1429" customWidth="1"/>
    <col min="13060" max="13060" width="49.28515625" style="1429" customWidth="1"/>
    <col min="13061" max="13061" width="15.28515625" style="1429" customWidth="1"/>
    <col min="13062" max="13062" width="13.28515625" style="1429" customWidth="1"/>
    <col min="13063" max="13063" width="23" style="1429" customWidth="1"/>
    <col min="13064" max="13065" width="18.7109375" style="1429" customWidth="1"/>
    <col min="13066" max="13067" width="19" style="1429" customWidth="1"/>
    <col min="13068" max="13068" width="29.85546875" style="1429" customWidth="1"/>
    <col min="13069" max="13069" width="23" style="1429" customWidth="1"/>
    <col min="13070" max="13070" width="18.7109375" style="1429" customWidth="1"/>
    <col min="13071" max="13071" width="21.5703125" style="1429" customWidth="1"/>
    <col min="13072" max="13072" width="17.42578125" style="1429" customWidth="1"/>
    <col min="13073" max="13073" width="19.42578125" style="1429" customWidth="1"/>
    <col min="13074" max="13074" width="29.28515625" style="1429" customWidth="1"/>
    <col min="13075" max="13075" width="18" style="1429" customWidth="1"/>
    <col min="13076" max="13076" width="19.140625" style="1429" customWidth="1"/>
    <col min="13077" max="13077" width="17.7109375" style="1429" customWidth="1"/>
    <col min="13078" max="13078" width="19.140625" style="1429" customWidth="1"/>
    <col min="13079" max="13079" width="18.5703125" style="1429" customWidth="1"/>
    <col min="13080" max="13080" width="20" style="1429" customWidth="1"/>
    <col min="13081" max="13081" width="9.140625" style="1429"/>
    <col min="13082" max="13082" width="14" style="1429" customWidth="1"/>
    <col min="13083" max="13083" width="9.140625" style="1429"/>
    <col min="13084" max="13084" width="9.5703125" style="1429" bestFit="1" customWidth="1"/>
    <col min="13085" max="13312" width="9.140625" style="1429"/>
    <col min="13313" max="13313" width="2.28515625" style="1429" customWidth="1"/>
    <col min="13314" max="13314" width="15.7109375" style="1429" customWidth="1"/>
    <col min="13315" max="13315" width="39" style="1429" customWidth="1"/>
    <col min="13316" max="13316" width="49.28515625" style="1429" customWidth="1"/>
    <col min="13317" max="13317" width="15.28515625" style="1429" customWidth="1"/>
    <col min="13318" max="13318" width="13.28515625" style="1429" customWidth="1"/>
    <col min="13319" max="13319" width="23" style="1429" customWidth="1"/>
    <col min="13320" max="13321" width="18.7109375" style="1429" customWidth="1"/>
    <col min="13322" max="13323" width="19" style="1429" customWidth="1"/>
    <col min="13324" max="13324" width="29.85546875" style="1429" customWidth="1"/>
    <col min="13325" max="13325" width="23" style="1429" customWidth="1"/>
    <col min="13326" max="13326" width="18.7109375" style="1429" customWidth="1"/>
    <col min="13327" max="13327" width="21.5703125" style="1429" customWidth="1"/>
    <col min="13328" max="13328" width="17.42578125" style="1429" customWidth="1"/>
    <col min="13329" max="13329" width="19.42578125" style="1429" customWidth="1"/>
    <col min="13330" max="13330" width="29.28515625" style="1429" customWidth="1"/>
    <col min="13331" max="13331" width="18" style="1429" customWidth="1"/>
    <col min="13332" max="13332" width="19.140625" style="1429" customWidth="1"/>
    <col min="13333" max="13333" width="17.7109375" style="1429" customWidth="1"/>
    <col min="13334" max="13334" width="19.140625" style="1429" customWidth="1"/>
    <col min="13335" max="13335" width="18.5703125" style="1429" customWidth="1"/>
    <col min="13336" max="13336" width="20" style="1429" customWidth="1"/>
    <col min="13337" max="13337" width="9.140625" style="1429"/>
    <col min="13338" max="13338" width="14" style="1429" customWidth="1"/>
    <col min="13339" max="13339" width="9.140625" style="1429"/>
    <col min="13340" max="13340" width="9.5703125" style="1429" bestFit="1" customWidth="1"/>
    <col min="13341" max="13568" width="9.140625" style="1429"/>
    <col min="13569" max="13569" width="2.28515625" style="1429" customWidth="1"/>
    <col min="13570" max="13570" width="15.7109375" style="1429" customWidth="1"/>
    <col min="13571" max="13571" width="39" style="1429" customWidth="1"/>
    <col min="13572" max="13572" width="49.28515625" style="1429" customWidth="1"/>
    <col min="13573" max="13573" width="15.28515625" style="1429" customWidth="1"/>
    <col min="13574" max="13574" width="13.28515625" style="1429" customWidth="1"/>
    <col min="13575" max="13575" width="23" style="1429" customWidth="1"/>
    <col min="13576" max="13577" width="18.7109375" style="1429" customWidth="1"/>
    <col min="13578" max="13579" width="19" style="1429" customWidth="1"/>
    <col min="13580" max="13580" width="29.85546875" style="1429" customWidth="1"/>
    <col min="13581" max="13581" width="23" style="1429" customWidth="1"/>
    <col min="13582" max="13582" width="18.7109375" style="1429" customWidth="1"/>
    <col min="13583" max="13583" width="21.5703125" style="1429" customWidth="1"/>
    <col min="13584" max="13584" width="17.42578125" style="1429" customWidth="1"/>
    <col min="13585" max="13585" width="19.42578125" style="1429" customWidth="1"/>
    <col min="13586" max="13586" width="29.28515625" style="1429" customWidth="1"/>
    <col min="13587" max="13587" width="18" style="1429" customWidth="1"/>
    <col min="13588" max="13588" width="19.140625" style="1429" customWidth="1"/>
    <col min="13589" max="13589" width="17.7109375" style="1429" customWidth="1"/>
    <col min="13590" max="13590" width="19.140625" style="1429" customWidth="1"/>
    <col min="13591" max="13591" width="18.5703125" style="1429" customWidth="1"/>
    <col min="13592" max="13592" width="20" style="1429" customWidth="1"/>
    <col min="13593" max="13593" width="9.140625" style="1429"/>
    <col min="13594" max="13594" width="14" style="1429" customWidth="1"/>
    <col min="13595" max="13595" width="9.140625" style="1429"/>
    <col min="13596" max="13596" width="9.5703125" style="1429" bestFit="1" customWidth="1"/>
    <col min="13597" max="13824" width="9.140625" style="1429"/>
    <col min="13825" max="13825" width="2.28515625" style="1429" customWidth="1"/>
    <col min="13826" max="13826" width="15.7109375" style="1429" customWidth="1"/>
    <col min="13827" max="13827" width="39" style="1429" customWidth="1"/>
    <col min="13828" max="13828" width="49.28515625" style="1429" customWidth="1"/>
    <col min="13829" max="13829" width="15.28515625" style="1429" customWidth="1"/>
    <col min="13830" max="13830" width="13.28515625" style="1429" customWidth="1"/>
    <col min="13831" max="13831" width="23" style="1429" customWidth="1"/>
    <col min="13832" max="13833" width="18.7109375" style="1429" customWidth="1"/>
    <col min="13834" max="13835" width="19" style="1429" customWidth="1"/>
    <col min="13836" max="13836" width="29.85546875" style="1429" customWidth="1"/>
    <col min="13837" max="13837" width="23" style="1429" customWidth="1"/>
    <col min="13838" max="13838" width="18.7109375" style="1429" customWidth="1"/>
    <col min="13839" max="13839" width="21.5703125" style="1429" customWidth="1"/>
    <col min="13840" max="13840" width="17.42578125" style="1429" customWidth="1"/>
    <col min="13841" max="13841" width="19.42578125" style="1429" customWidth="1"/>
    <col min="13842" max="13842" width="29.28515625" style="1429" customWidth="1"/>
    <col min="13843" max="13843" width="18" style="1429" customWidth="1"/>
    <col min="13844" max="13844" width="19.140625" style="1429" customWidth="1"/>
    <col min="13845" max="13845" width="17.7109375" style="1429" customWidth="1"/>
    <col min="13846" max="13846" width="19.140625" style="1429" customWidth="1"/>
    <col min="13847" max="13847" width="18.5703125" style="1429" customWidth="1"/>
    <col min="13848" max="13848" width="20" style="1429" customWidth="1"/>
    <col min="13849" max="13849" width="9.140625" style="1429"/>
    <col min="13850" max="13850" width="14" style="1429" customWidth="1"/>
    <col min="13851" max="13851" width="9.140625" style="1429"/>
    <col min="13852" max="13852" width="9.5703125" style="1429" bestFit="1" customWidth="1"/>
    <col min="13853" max="14080" width="9.140625" style="1429"/>
    <col min="14081" max="14081" width="2.28515625" style="1429" customWidth="1"/>
    <col min="14082" max="14082" width="15.7109375" style="1429" customWidth="1"/>
    <col min="14083" max="14083" width="39" style="1429" customWidth="1"/>
    <col min="14084" max="14084" width="49.28515625" style="1429" customWidth="1"/>
    <col min="14085" max="14085" width="15.28515625" style="1429" customWidth="1"/>
    <col min="14086" max="14086" width="13.28515625" style="1429" customWidth="1"/>
    <col min="14087" max="14087" width="23" style="1429" customWidth="1"/>
    <col min="14088" max="14089" width="18.7109375" style="1429" customWidth="1"/>
    <col min="14090" max="14091" width="19" style="1429" customWidth="1"/>
    <col min="14092" max="14092" width="29.85546875" style="1429" customWidth="1"/>
    <col min="14093" max="14093" width="23" style="1429" customWidth="1"/>
    <col min="14094" max="14094" width="18.7109375" style="1429" customWidth="1"/>
    <col min="14095" max="14095" width="21.5703125" style="1429" customWidth="1"/>
    <col min="14096" max="14096" width="17.42578125" style="1429" customWidth="1"/>
    <col min="14097" max="14097" width="19.42578125" style="1429" customWidth="1"/>
    <col min="14098" max="14098" width="29.28515625" style="1429" customWidth="1"/>
    <col min="14099" max="14099" width="18" style="1429" customWidth="1"/>
    <col min="14100" max="14100" width="19.140625" style="1429" customWidth="1"/>
    <col min="14101" max="14101" width="17.7109375" style="1429" customWidth="1"/>
    <col min="14102" max="14102" width="19.140625" style="1429" customWidth="1"/>
    <col min="14103" max="14103" width="18.5703125" style="1429" customWidth="1"/>
    <col min="14104" max="14104" width="20" style="1429" customWidth="1"/>
    <col min="14105" max="14105" width="9.140625" style="1429"/>
    <col min="14106" max="14106" width="14" style="1429" customWidth="1"/>
    <col min="14107" max="14107" width="9.140625" style="1429"/>
    <col min="14108" max="14108" width="9.5703125" style="1429" bestFit="1" customWidth="1"/>
    <col min="14109" max="14336" width="9.140625" style="1429"/>
    <col min="14337" max="14337" width="2.28515625" style="1429" customWidth="1"/>
    <col min="14338" max="14338" width="15.7109375" style="1429" customWidth="1"/>
    <col min="14339" max="14339" width="39" style="1429" customWidth="1"/>
    <col min="14340" max="14340" width="49.28515625" style="1429" customWidth="1"/>
    <col min="14341" max="14341" width="15.28515625" style="1429" customWidth="1"/>
    <col min="14342" max="14342" width="13.28515625" style="1429" customWidth="1"/>
    <col min="14343" max="14343" width="23" style="1429" customWidth="1"/>
    <col min="14344" max="14345" width="18.7109375" style="1429" customWidth="1"/>
    <col min="14346" max="14347" width="19" style="1429" customWidth="1"/>
    <col min="14348" max="14348" width="29.85546875" style="1429" customWidth="1"/>
    <col min="14349" max="14349" width="23" style="1429" customWidth="1"/>
    <col min="14350" max="14350" width="18.7109375" style="1429" customWidth="1"/>
    <col min="14351" max="14351" width="21.5703125" style="1429" customWidth="1"/>
    <col min="14352" max="14352" width="17.42578125" style="1429" customWidth="1"/>
    <col min="14353" max="14353" width="19.42578125" style="1429" customWidth="1"/>
    <col min="14354" max="14354" width="29.28515625" style="1429" customWidth="1"/>
    <col min="14355" max="14355" width="18" style="1429" customWidth="1"/>
    <col min="14356" max="14356" width="19.140625" style="1429" customWidth="1"/>
    <col min="14357" max="14357" width="17.7109375" style="1429" customWidth="1"/>
    <col min="14358" max="14358" width="19.140625" style="1429" customWidth="1"/>
    <col min="14359" max="14359" width="18.5703125" style="1429" customWidth="1"/>
    <col min="14360" max="14360" width="20" style="1429" customWidth="1"/>
    <col min="14361" max="14361" width="9.140625" style="1429"/>
    <col min="14362" max="14362" width="14" style="1429" customWidth="1"/>
    <col min="14363" max="14363" width="9.140625" style="1429"/>
    <col min="14364" max="14364" width="9.5703125" style="1429" bestFit="1" customWidth="1"/>
    <col min="14365" max="14592" width="9.140625" style="1429"/>
    <col min="14593" max="14593" width="2.28515625" style="1429" customWidth="1"/>
    <col min="14594" max="14594" width="15.7109375" style="1429" customWidth="1"/>
    <col min="14595" max="14595" width="39" style="1429" customWidth="1"/>
    <col min="14596" max="14596" width="49.28515625" style="1429" customWidth="1"/>
    <col min="14597" max="14597" width="15.28515625" style="1429" customWidth="1"/>
    <col min="14598" max="14598" width="13.28515625" style="1429" customWidth="1"/>
    <col min="14599" max="14599" width="23" style="1429" customWidth="1"/>
    <col min="14600" max="14601" width="18.7109375" style="1429" customWidth="1"/>
    <col min="14602" max="14603" width="19" style="1429" customWidth="1"/>
    <col min="14604" max="14604" width="29.85546875" style="1429" customWidth="1"/>
    <col min="14605" max="14605" width="23" style="1429" customWidth="1"/>
    <col min="14606" max="14606" width="18.7109375" style="1429" customWidth="1"/>
    <col min="14607" max="14607" width="21.5703125" style="1429" customWidth="1"/>
    <col min="14608" max="14608" width="17.42578125" style="1429" customWidth="1"/>
    <col min="14609" max="14609" width="19.42578125" style="1429" customWidth="1"/>
    <col min="14610" max="14610" width="29.28515625" style="1429" customWidth="1"/>
    <col min="14611" max="14611" width="18" style="1429" customWidth="1"/>
    <col min="14612" max="14612" width="19.140625" style="1429" customWidth="1"/>
    <col min="14613" max="14613" width="17.7109375" style="1429" customWidth="1"/>
    <col min="14614" max="14614" width="19.140625" style="1429" customWidth="1"/>
    <col min="14615" max="14615" width="18.5703125" style="1429" customWidth="1"/>
    <col min="14616" max="14616" width="20" style="1429" customWidth="1"/>
    <col min="14617" max="14617" width="9.140625" style="1429"/>
    <col min="14618" max="14618" width="14" style="1429" customWidth="1"/>
    <col min="14619" max="14619" width="9.140625" style="1429"/>
    <col min="14620" max="14620" width="9.5703125" style="1429" bestFit="1" customWidth="1"/>
    <col min="14621" max="14848" width="9.140625" style="1429"/>
    <col min="14849" max="14849" width="2.28515625" style="1429" customWidth="1"/>
    <col min="14850" max="14850" width="15.7109375" style="1429" customWidth="1"/>
    <col min="14851" max="14851" width="39" style="1429" customWidth="1"/>
    <col min="14852" max="14852" width="49.28515625" style="1429" customWidth="1"/>
    <col min="14853" max="14853" width="15.28515625" style="1429" customWidth="1"/>
    <col min="14854" max="14854" width="13.28515625" style="1429" customWidth="1"/>
    <col min="14855" max="14855" width="23" style="1429" customWidth="1"/>
    <col min="14856" max="14857" width="18.7109375" style="1429" customWidth="1"/>
    <col min="14858" max="14859" width="19" style="1429" customWidth="1"/>
    <col min="14860" max="14860" width="29.85546875" style="1429" customWidth="1"/>
    <col min="14861" max="14861" width="23" style="1429" customWidth="1"/>
    <col min="14862" max="14862" width="18.7109375" style="1429" customWidth="1"/>
    <col min="14863" max="14863" width="21.5703125" style="1429" customWidth="1"/>
    <col min="14864" max="14864" width="17.42578125" style="1429" customWidth="1"/>
    <col min="14865" max="14865" width="19.42578125" style="1429" customWidth="1"/>
    <col min="14866" max="14866" width="29.28515625" style="1429" customWidth="1"/>
    <col min="14867" max="14867" width="18" style="1429" customWidth="1"/>
    <col min="14868" max="14868" width="19.140625" style="1429" customWidth="1"/>
    <col min="14869" max="14869" width="17.7109375" style="1429" customWidth="1"/>
    <col min="14870" max="14870" width="19.140625" style="1429" customWidth="1"/>
    <col min="14871" max="14871" width="18.5703125" style="1429" customWidth="1"/>
    <col min="14872" max="14872" width="20" style="1429" customWidth="1"/>
    <col min="14873" max="14873" width="9.140625" style="1429"/>
    <col min="14874" max="14874" width="14" style="1429" customWidth="1"/>
    <col min="14875" max="14875" width="9.140625" style="1429"/>
    <col min="14876" max="14876" width="9.5703125" style="1429" bestFit="1" customWidth="1"/>
    <col min="14877" max="15104" width="9.140625" style="1429"/>
    <col min="15105" max="15105" width="2.28515625" style="1429" customWidth="1"/>
    <col min="15106" max="15106" width="15.7109375" style="1429" customWidth="1"/>
    <col min="15107" max="15107" width="39" style="1429" customWidth="1"/>
    <col min="15108" max="15108" width="49.28515625" style="1429" customWidth="1"/>
    <col min="15109" max="15109" width="15.28515625" style="1429" customWidth="1"/>
    <col min="15110" max="15110" width="13.28515625" style="1429" customWidth="1"/>
    <col min="15111" max="15111" width="23" style="1429" customWidth="1"/>
    <col min="15112" max="15113" width="18.7109375" style="1429" customWidth="1"/>
    <col min="15114" max="15115" width="19" style="1429" customWidth="1"/>
    <col min="15116" max="15116" width="29.85546875" style="1429" customWidth="1"/>
    <col min="15117" max="15117" width="23" style="1429" customWidth="1"/>
    <col min="15118" max="15118" width="18.7109375" style="1429" customWidth="1"/>
    <col min="15119" max="15119" width="21.5703125" style="1429" customWidth="1"/>
    <col min="15120" max="15120" width="17.42578125" style="1429" customWidth="1"/>
    <col min="15121" max="15121" width="19.42578125" style="1429" customWidth="1"/>
    <col min="15122" max="15122" width="29.28515625" style="1429" customWidth="1"/>
    <col min="15123" max="15123" width="18" style="1429" customWidth="1"/>
    <col min="15124" max="15124" width="19.140625" style="1429" customWidth="1"/>
    <col min="15125" max="15125" width="17.7109375" style="1429" customWidth="1"/>
    <col min="15126" max="15126" width="19.140625" style="1429" customWidth="1"/>
    <col min="15127" max="15127" width="18.5703125" style="1429" customWidth="1"/>
    <col min="15128" max="15128" width="20" style="1429" customWidth="1"/>
    <col min="15129" max="15129" width="9.140625" style="1429"/>
    <col min="15130" max="15130" width="14" style="1429" customWidth="1"/>
    <col min="15131" max="15131" width="9.140625" style="1429"/>
    <col min="15132" max="15132" width="9.5703125" style="1429" bestFit="1" customWidth="1"/>
    <col min="15133" max="15360" width="9.140625" style="1429"/>
    <col min="15361" max="15361" width="2.28515625" style="1429" customWidth="1"/>
    <col min="15362" max="15362" width="15.7109375" style="1429" customWidth="1"/>
    <col min="15363" max="15363" width="39" style="1429" customWidth="1"/>
    <col min="15364" max="15364" width="49.28515625" style="1429" customWidth="1"/>
    <col min="15365" max="15365" width="15.28515625" style="1429" customWidth="1"/>
    <col min="15366" max="15366" width="13.28515625" style="1429" customWidth="1"/>
    <col min="15367" max="15367" width="23" style="1429" customWidth="1"/>
    <col min="15368" max="15369" width="18.7109375" style="1429" customWidth="1"/>
    <col min="15370" max="15371" width="19" style="1429" customWidth="1"/>
    <col min="15372" max="15372" width="29.85546875" style="1429" customWidth="1"/>
    <col min="15373" max="15373" width="23" style="1429" customWidth="1"/>
    <col min="15374" max="15374" width="18.7109375" style="1429" customWidth="1"/>
    <col min="15375" max="15375" width="21.5703125" style="1429" customWidth="1"/>
    <col min="15376" max="15376" width="17.42578125" style="1429" customWidth="1"/>
    <col min="15377" max="15377" width="19.42578125" style="1429" customWidth="1"/>
    <col min="15378" max="15378" width="29.28515625" style="1429" customWidth="1"/>
    <col min="15379" max="15379" width="18" style="1429" customWidth="1"/>
    <col min="15380" max="15380" width="19.140625" style="1429" customWidth="1"/>
    <col min="15381" max="15381" width="17.7109375" style="1429" customWidth="1"/>
    <col min="15382" max="15382" width="19.140625" style="1429" customWidth="1"/>
    <col min="15383" max="15383" width="18.5703125" style="1429" customWidth="1"/>
    <col min="15384" max="15384" width="20" style="1429" customWidth="1"/>
    <col min="15385" max="15385" width="9.140625" style="1429"/>
    <col min="15386" max="15386" width="14" style="1429" customWidth="1"/>
    <col min="15387" max="15387" width="9.140625" style="1429"/>
    <col min="15388" max="15388" width="9.5703125" style="1429" bestFit="1" customWidth="1"/>
    <col min="15389" max="15616" width="9.140625" style="1429"/>
    <col min="15617" max="15617" width="2.28515625" style="1429" customWidth="1"/>
    <col min="15618" max="15618" width="15.7109375" style="1429" customWidth="1"/>
    <col min="15619" max="15619" width="39" style="1429" customWidth="1"/>
    <col min="15620" max="15620" width="49.28515625" style="1429" customWidth="1"/>
    <col min="15621" max="15621" width="15.28515625" style="1429" customWidth="1"/>
    <col min="15622" max="15622" width="13.28515625" style="1429" customWidth="1"/>
    <col min="15623" max="15623" width="23" style="1429" customWidth="1"/>
    <col min="15624" max="15625" width="18.7109375" style="1429" customWidth="1"/>
    <col min="15626" max="15627" width="19" style="1429" customWidth="1"/>
    <col min="15628" max="15628" width="29.85546875" style="1429" customWidth="1"/>
    <col min="15629" max="15629" width="23" style="1429" customWidth="1"/>
    <col min="15630" max="15630" width="18.7109375" style="1429" customWidth="1"/>
    <col min="15631" max="15631" width="21.5703125" style="1429" customWidth="1"/>
    <col min="15632" max="15632" width="17.42578125" style="1429" customWidth="1"/>
    <col min="15633" max="15633" width="19.42578125" style="1429" customWidth="1"/>
    <col min="15634" max="15634" width="29.28515625" style="1429" customWidth="1"/>
    <col min="15635" max="15635" width="18" style="1429" customWidth="1"/>
    <col min="15636" max="15636" width="19.140625" style="1429" customWidth="1"/>
    <col min="15637" max="15637" width="17.7109375" style="1429" customWidth="1"/>
    <col min="15638" max="15638" width="19.140625" style="1429" customWidth="1"/>
    <col min="15639" max="15639" width="18.5703125" style="1429" customWidth="1"/>
    <col min="15640" max="15640" width="20" style="1429" customWidth="1"/>
    <col min="15641" max="15641" width="9.140625" style="1429"/>
    <col min="15642" max="15642" width="14" style="1429" customWidth="1"/>
    <col min="15643" max="15643" width="9.140625" style="1429"/>
    <col min="15644" max="15644" width="9.5703125" style="1429" bestFit="1" customWidth="1"/>
    <col min="15645" max="15872" width="9.140625" style="1429"/>
    <col min="15873" max="15873" width="2.28515625" style="1429" customWidth="1"/>
    <col min="15874" max="15874" width="15.7109375" style="1429" customWidth="1"/>
    <col min="15875" max="15875" width="39" style="1429" customWidth="1"/>
    <col min="15876" max="15876" width="49.28515625" style="1429" customWidth="1"/>
    <col min="15877" max="15877" width="15.28515625" style="1429" customWidth="1"/>
    <col min="15878" max="15878" width="13.28515625" style="1429" customWidth="1"/>
    <col min="15879" max="15879" width="23" style="1429" customWidth="1"/>
    <col min="15880" max="15881" width="18.7109375" style="1429" customWidth="1"/>
    <col min="15882" max="15883" width="19" style="1429" customWidth="1"/>
    <col min="15884" max="15884" width="29.85546875" style="1429" customWidth="1"/>
    <col min="15885" max="15885" width="23" style="1429" customWidth="1"/>
    <col min="15886" max="15886" width="18.7109375" style="1429" customWidth="1"/>
    <col min="15887" max="15887" width="21.5703125" style="1429" customWidth="1"/>
    <col min="15888" max="15888" width="17.42578125" style="1429" customWidth="1"/>
    <col min="15889" max="15889" width="19.42578125" style="1429" customWidth="1"/>
    <col min="15890" max="15890" width="29.28515625" style="1429" customWidth="1"/>
    <col min="15891" max="15891" width="18" style="1429" customWidth="1"/>
    <col min="15892" max="15892" width="19.140625" style="1429" customWidth="1"/>
    <col min="15893" max="15893" width="17.7109375" style="1429" customWidth="1"/>
    <col min="15894" max="15894" width="19.140625" style="1429" customWidth="1"/>
    <col min="15895" max="15895" width="18.5703125" style="1429" customWidth="1"/>
    <col min="15896" max="15896" width="20" style="1429" customWidth="1"/>
    <col min="15897" max="15897" width="9.140625" style="1429"/>
    <col min="15898" max="15898" width="14" style="1429" customWidth="1"/>
    <col min="15899" max="15899" width="9.140625" style="1429"/>
    <col min="15900" max="15900" width="9.5703125" style="1429" bestFit="1" customWidth="1"/>
    <col min="15901" max="16128" width="9.140625" style="1429"/>
    <col min="16129" max="16129" width="2.28515625" style="1429" customWidth="1"/>
    <col min="16130" max="16130" width="15.7109375" style="1429" customWidth="1"/>
    <col min="16131" max="16131" width="39" style="1429" customWidth="1"/>
    <col min="16132" max="16132" width="49.28515625" style="1429" customWidth="1"/>
    <col min="16133" max="16133" width="15.28515625" style="1429" customWidth="1"/>
    <col min="16134" max="16134" width="13.28515625" style="1429" customWidth="1"/>
    <col min="16135" max="16135" width="23" style="1429" customWidth="1"/>
    <col min="16136" max="16137" width="18.7109375" style="1429" customWidth="1"/>
    <col min="16138" max="16139" width="19" style="1429" customWidth="1"/>
    <col min="16140" max="16140" width="29.85546875" style="1429" customWidth="1"/>
    <col min="16141" max="16141" width="23" style="1429" customWidth="1"/>
    <col min="16142" max="16142" width="18.7109375" style="1429" customWidth="1"/>
    <col min="16143" max="16143" width="21.5703125" style="1429" customWidth="1"/>
    <col min="16144" max="16144" width="17.42578125" style="1429" customWidth="1"/>
    <col min="16145" max="16145" width="19.42578125" style="1429" customWidth="1"/>
    <col min="16146" max="16146" width="29.28515625" style="1429" customWidth="1"/>
    <col min="16147" max="16147" width="18" style="1429" customWidth="1"/>
    <col min="16148" max="16148" width="19.140625" style="1429" customWidth="1"/>
    <col min="16149" max="16149" width="17.7109375" style="1429" customWidth="1"/>
    <col min="16150" max="16150" width="19.140625" style="1429" customWidth="1"/>
    <col min="16151" max="16151" width="18.5703125" style="1429" customWidth="1"/>
    <col min="16152" max="16152" width="20" style="1429" customWidth="1"/>
    <col min="16153" max="16153" width="9.140625" style="1429"/>
    <col min="16154" max="16154" width="14" style="1429" customWidth="1"/>
    <col min="16155" max="16155" width="9.140625" style="1429"/>
    <col min="16156" max="16156" width="9.5703125" style="1429" bestFit="1" customWidth="1"/>
    <col min="16157" max="16384" width="9.140625" style="1429"/>
  </cols>
  <sheetData>
    <row r="1" spans="1:57" s="1226" customFormat="1" ht="33" customHeight="1" x14ac:dyDescent="0.4">
      <c r="B1" s="1596" t="s">
        <v>7704</v>
      </c>
      <c r="C1" s="1227"/>
      <c r="E1" s="1228"/>
      <c r="G1" s="1229"/>
      <c r="H1" s="1229"/>
    </row>
    <row r="2" spans="1:57" s="1226" customFormat="1" ht="27" x14ac:dyDescent="0.35">
      <c r="B2" s="1230" t="s">
        <v>7210</v>
      </c>
      <c r="C2" s="1227"/>
      <c r="D2" s="1595" t="s">
        <v>7700</v>
      </c>
      <c r="E2" s="1227"/>
      <c r="G2" s="1229"/>
      <c r="H2" s="1229"/>
      <c r="I2" s="1228"/>
      <c r="J2" s="1228"/>
      <c r="K2" s="1228"/>
      <c r="L2" s="1228"/>
      <c r="M2" s="1228"/>
      <c r="N2" s="1228"/>
      <c r="O2" s="1228"/>
      <c r="R2" s="1228"/>
      <c r="S2" s="1228"/>
    </row>
    <row r="3" spans="1:57" s="1231" customFormat="1" ht="12" customHeight="1" x14ac:dyDescent="0.35">
      <c r="B3" s="1232"/>
      <c r="C3" s="1233"/>
      <c r="F3" s="1234"/>
      <c r="G3" s="1229"/>
      <c r="H3" s="1229"/>
      <c r="I3" s="1235"/>
      <c r="J3" s="1235"/>
      <c r="K3" s="1235"/>
      <c r="L3" s="1235"/>
      <c r="M3" s="1235"/>
      <c r="N3" s="1235"/>
      <c r="O3" s="1235"/>
      <c r="R3" s="1235"/>
    </row>
    <row r="4" spans="1:57" s="1231" customFormat="1" ht="26.25" customHeight="1" x14ac:dyDescent="0.4">
      <c r="B4" s="1236" t="s">
        <v>7211</v>
      </c>
      <c r="C4" s="1237"/>
      <c r="F4" s="1234"/>
      <c r="G4" s="1238"/>
      <c r="H4" s="1238"/>
      <c r="I4" s="1235"/>
      <c r="J4" s="1235"/>
      <c r="K4" s="1235"/>
      <c r="L4" s="1235"/>
      <c r="M4" s="1235"/>
      <c r="N4" s="1235"/>
      <c r="O4" s="1235"/>
      <c r="P4" s="1231" t="s">
        <v>7212</v>
      </c>
      <c r="R4" s="1235"/>
    </row>
    <row r="5" spans="1:57" s="1239" customFormat="1" ht="18" customHeight="1" x14ac:dyDescent="0.25">
      <c r="B5" s="1238"/>
      <c r="E5" s="1240"/>
      <c r="G5" s="1238"/>
      <c r="H5" s="1238"/>
    </row>
    <row r="6" spans="1:57" s="1243" customFormat="1" ht="50.25" customHeight="1" x14ac:dyDescent="0.25">
      <c r="A6" s="1241"/>
      <c r="B6" s="1805" t="s">
        <v>7213</v>
      </c>
      <c r="C6" s="1806"/>
      <c r="D6" s="1807" t="s">
        <v>7059</v>
      </c>
      <c r="E6" s="1807"/>
      <c r="F6" s="1807"/>
      <c r="G6" s="1808" t="s">
        <v>7214</v>
      </c>
      <c r="H6" s="1809"/>
      <c r="I6" s="1810"/>
      <c r="J6" s="1810"/>
      <c r="K6" s="1810"/>
      <c r="L6" s="1810"/>
      <c r="M6" s="1810"/>
      <c r="N6" s="1810"/>
      <c r="O6" s="1811"/>
      <c r="P6" s="1790" t="s">
        <v>6954</v>
      </c>
      <c r="Q6" s="1791"/>
      <c r="R6" s="1242" t="s">
        <v>7215</v>
      </c>
      <c r="S6" s="1792" t="s">
        <v>7216</v>
      </c>
      <c r="T6" s="1793"/>
      <c r="U6" s="1793"/>
      <c r="V6" s="1793"/>
      <c r="W6" s="1793"/>
      <c r="X6" s="1794"/>
      <c r="Y6" s="1241"/>
      <c r="Z6" s="1241"/>
      <c r="AA6" s="1241"/>
      <c r="AB6" s="1241"/>
      <c r="AC6" s="1241"/>
      <c r="AD6" s="1241"/>
      <c r="AE6" s="1241"/>
      <c r="AF6" s="1241"/>
      <c r="AG6" s="1241"/>
      <c r="AH6" s="1241"/>
      <c r="AI6" s="1241"/>
      <c r="AJ6" s="1241"/>
      <c r="AK6" s="1241"/>
      <c r="AL6" s="1241"/>
      <c r="AM6" s="1241"/>
      <c r="AN6" s="1241"/>
      <c r="AO6" s="1241"/>
      <c r="AP6" s="1241"/>
      <c r="AQ6" s="1241"/>
      <c r="AR6" s="1241"/>
      <c r="AS6" s="1241"/>
      <c r="AT6" s="1241"/>
      <c r="AU6" s="1241"/>
      <c r="AV6" s="1241"/>
      <c r="AW6" s="1241"/>
      <c r="AX6" s="1241"/>
      <c r="AY6" s="1241"/>
      <c r="AZ6" s="1241"/>
      <c r="BA6" s="1241"/>
      <c r="BB6" s="1241"/>
      <c r="BC6" s="1241"/>
      <c r="BD6" s="1241"/>
      <c r="BE6" s="1241"/>
    </row>
    <row r="7" spans="1:57" s="1243" customFormat="1" ht="29.25" customHeight="1" x14ac:dyDescent="0.25">
      <c r="A7" s="1241"/>
      <c r="B7" s="1795" t="s">
        <v>7217</v>
      </c>
      <c r="C7" s="1796"/>
      <c r="D7" s="1799" t="s">
        <v>7218</v>
      </c>
      <c r="E7" s="1801" t="s">
        <v>6958</v>
      </c>
      <c r="F7" s="1803" t="s">
        <v>7219</v>
      </c>
      <c r="G7" s="1804" t="s">
        <v>7220</v>
      </c>
      <c r="H7" s="1787" t="s">
        <v>7221</v>
      </c>
      <c r="I7" s="1789" t="s">
        <v>7222</v>
      </c>
      <c r="J7" s="1804" t="s">
        <v>7223</v>
      </c>
      <c r="K7" s="1804" t="s">
        <v>7224</v>
      </c>
      <c r="L7" s="1789" t="s">
        <v>7707</v>
      </c>
      <c r="M7" s="1782" t="s">
        <v>7225</v>
      </c>
      <c r="N7" s="1782" t="s">
        <v>7226</v>
      </c>
      <c r="O7" s="1783" t="s">
        <v>7227</v>
      </c>
      <c r="P7" s="1784" t="s">
        <v>7228</v>
      </c>
      <c r="Q7" s="1784" t="s">
        <v>7229</v>
      </c>
      <c r="R7" s="1785" t="s">
        <v>7230</v>
      </c>
      <c r="S7" s="1774" t="s">
        <v>7231</v>
      </c>
      <c r="T7" s="1775"/>
      <c r="U7" s="1774" t="s">
        <v>7232</v>
      </c>
      <c r="V7" s="1775"/>
      <c r="W7" s="1774" t="s">
        <v>7233</v>
      </c>
      <c r="X7" s="1775"/>
      <c r="Y7" s="1241"/>
      <c r="Z7" s="1241"/>
      <c r="AA7" s="1241"/>
      <c r="AB7" s="1241"/>
      <c r="AC7" s="1241"/>
      <c r="AD7" s="1241"/>
      <c r="AE7" s="1241"/>
      <c r="AF7" s="1241"/>
      <c r="AG7" s="1241"/>
      <c r="AH7" s="1241"/>
      <c r="AI7" s="1241"/>
      <c r="AJ7" s="1241"/>
      <c r="AK7" s="1241"/>
      <c r="AL7" s="1241"/>
      <c r="AM7" s="1241"/>
      <c r="AN7" s="1241"/>
      <c r="AO7" s="1241"/>
      <c r="AP7" s="1241"/>
      <c r="AQ7" s="1241"/>
      <c r="AR7" s="1241"/>
      <c r="AS7" s="1241"/>
      <c r="AT7" s="1241"/>
      <c r="AU7" s="1241"/>
      <c r="AV7" s="1241"/>
      <c r="AW7" s="1241"/>
      <c r="AX7" s="1241"/>
      <c r="AY7" s="1241"/>
      <c r="AZ7" s="1241"/>
      <c r="BA7" s="1241"/>
      <c r="BB7" s="1241"/>
      <c r="BC7" s="1241"/>
      <c r="BD7" s="1241"/>
      <c r="BE7" s="1241"/>
    </row>
    <row r="8" spans="1:57" s="1248" customFormat="1" ht="74.25" customHeight="1" x14ac:dyDescent="0.25">
      <c r="A8" s="1245"/>
      <c r="B8" s="1797"/>
      <c r="C8" s="1798"/>
      <c r="D8" s="1800"/>
      <c r="E8" s="1802"/>
      <c r="F8" s="1802"/>
      <c r="G8" s="1804"/>
      <c r="H8" s="1788"/>
      <c r="I8" s="1789"/>
      <c r="J8" s="1804"/>
      <c r="K8" s="1804"/>
      <c r="L8" s="1789"/>
      <c r="M8" s="1782"/>
      <c r="N8" s="1782"/>
      <c r="O8" s="1783"/>
      <c r="P8" s="1784"/>
      <c r="Q8" s="1784"/>
      <c r="R8" s="1786"/>
      <c r="S8" s="1246" t="s">
        <v>7234</v>
      </c>
      <c r="T8" s="1247" t="s">
        <v>7235</v>
      </c>
      <c r="U8" s="1246" t="s">
        <v>7234</v>
      </c>
      <c r="V8" s="1247" t="s">
        <v>7235</v>
      </c>
      <c r="W8" s="1246" t="s">
        <v>7234</v>
      </c>
      <c r="X8" s="1247" t="s">
        <v>7235</v>
      </c>
      <c r="Y8" s="1245"/>
      <c r="Z8" s="1245"/>
      <c r="AA8" s="1245"/>
      <c r="AB8" s="1245"/>
      <c r="AC8" s="1245"/>
      <c r="AD8" s="1245"/>
      <c r="AE8" s="1245"/>
      <c r="AF8" s="1245"/>
      <c r="AG8" s="1245"/>
      <c r="AH8" s="1245"/>
      <c r="AI8" s="1245"/>
      <c r="AJ8" s="1245"/>
      <c r="AK8" s="1245"/>
      <c r="AL8" s="1245"/>
      <c r="AM8" s="1245"/>
      <c r="AN8" s="1245"/>
      <c r="AO8" s="1245"/>
      <c r="AP8" s="1245"/>
      <c r="AQ8" s="1245"/>
      <c r="AR8" s="1245"/>
      <c r="AS8" s="1245"/>
      <c r="AT8" s="1245"/>
      <c r="AU8" s="1245"/>
      <c r="AV8" s="1245"/>
      <c r="AW8" s="1245"/>
      <c r="AX8" s="1245"/>
      <c r="AY8" s="1245"/>
      <c r="AZ8" s="1245"/>
      <c r="BA8" s="1245"/>
      <c r="BB8" s="1245"/>
      <c r="BC8" s="1245"/>
      <c r="BD8" s="1245"/>
      <c r="BE8" s="1245"/>
    </row>
    <row r="9" spans="1:57" s="1243" customFormat="1" ht="26.25" customHeight="1" x14ac:dyDescent="0.25">
      <c r="A9" s="1241"/>
      <c r="B9" s="1249">
        <v>5</v>
      </c>
      <c r="C9" s="1250" t="s">
        <v>2248</v>
      </c>
      <c r="D9" s="1251"/>
      <c r="E9" s="1252"/>
      <c r="F9" s="1253"/>
      <c r="G9" s="1254"/>
      <c r="H9" s="1254"/>
      <c r="I9" s="1255"/>
      <c r="J9" s="1256"/>
      <c r="K9" s="1256"/>
      <c r="L9" s="1244" t="s">
        <v>7236</v>
      </c>
      <c r="M9" s="1256"/>
      <c r="N9" s="1257" t="s">
        <v>7237</v>
      </c>
      <c r="O9" s="1258" t="s">
        <v>7238</v>
      </c>
      <c r="P9" s="1259"/>
      <c r="Q9" s="1252"/>
      <c r="R9" s="1260"/>
      <c r="S9" s="1261"/>
      <c r="T9" s="1262"/>
      <c r="U9" s="1262"/>
      <c r="V9" s="1262"/>
      <c r="W9" s="1262"/>
      <c r="X9" s="1262"/>
      <c r="Y9" s="1241"/>
      <c r="Z9" s="1241"/>
      <c r="AA9" s="1241"/>
      <c r="AB9" s="1241"/>
      <c r="AC9" s="1241"/>
      <c r="AD9" s="1241"/>
      <c r="AE9" s="1241"/>
      <c r="AF9" s="1241"/>
      <c r="AG9" s="1241"/>
      <c r="AH9" s="1241"/>
      <c r="AI9" s="1241"/>
      <c r="AJ9" s="1241"/>
      <c r="AK9" s="1241"/>
      <c r="AL9" s="1241"/>
      <c r="AM9" s="1241"/>
      <c r="AN9" s="1241"/>
      <c r="AO9" s="1241"/>
      <c r="AP9" s="1241"/>
      <c r="AQ9" s="1241"/>
      <c r="AR9" s="1241"/>
      <c r="AS9" s="1241"/>
      <c r="AT9" s="1241"/>
      <c r="AU9" s="1241"/>
      <c r="AV9" s="1241"/>
      <c r="AW9" s="1241"/>
      <c r="AX9" s="1241"/>
      <c r="AY9" s="1241"/>
      <c r="AZ9" s="1241"/>
      <c r="BA9" s="1241"/>
      <c r="BB9" s="1241"/>
      <c r="BC9" s="1241"/>
      <c r="BD9" s="1241"/>
      <c r="BE9" s="1241"/>
    </row>
    <row r="10" spans="1:57" s="1243" customFormat="1" ht="26.25" customHeight="1" x14ac:dyDescent="0.25">
      <c r="A10" s="1241"/>
      <c r="B10" s="1249">
        <v>5.5</v>
      </c>
      <c r="C10" s="1263" t="s">
        <v>7239</v>
      </c>
      <c r="D10" s="1264" t="s">
        <v>7240</v>
      </c>
      <c r="E10" s="1252" t="s">
        <v>7241</v>
      </c>
      <c r="F10" s="1259" t="s">
        <v>7242</v>
      </c>
      <c r="G10" s="1259" t="s">
        <v>7077</v>
      </c>
      <c r="H10" s="1259" t="s">
        <v>7083</v>
      </c>
      <c r="I10" s="1265" t="s">
        <v>6994</v>
      </c>
      <c r="J10" s="1266" t="s">
        <v>7243</v>
      </c>
      <c r="K10" s="1266" t="s">
        <v>7244</v>
      </c>
      <c r="L10" s="1266" t="s">
        <v>6996</v>
      </c>
      <c r="M10" s="1266" t="s">
        <v>6997</v>
      </c>
      <c r="N10" s="1267" t="s">
        <v>6999</v>
      </c>
      <c r="O10" s="1266" t="s">
        <v>7000</v>
      </c>
      <c r="P10" s="1259" t="s">
        <v>7001</v>
      </c>
      <c r="Q10" s="1252" t="s">
        <v>7002</v>
      </c>
      <c r="R10" s="1260" t="s">
        <v>3307</v>
      </c>
      <c r="S10" s="1268" t="s">
        <v>7245</v>
      </c>
      <c r="T10" s="1269" t="s">
        <v>7246</v>
      </c>
      <c r="U10" s="1269" t="s">
        <v>7247</v>
      </c>
      <c r="V10" s="1269" t="s">
        <v>7248</v>
      </c>
      <c r="W10" s="1269" t="s">
        <v>7249</v>
      </c>
      <c r="X10" s="1269" t="s">
        <v>7250</v>
      </c>
      <c r="Y10" s="1241"/>
      <c r="Z10" s="1241"/>
      <c r="AA10" s="1241"/>
      <c r="AB10" s="1241"/>
      <c r="AC10" s="1241"/>
      <c r="AD10" s="1241"/>
      <c r="AE10" s="1241"/>
      <c r="AF10" s="1241"/>
      <c r="AG10" s="1241"/>
      <c r="AH10" s="1241"/>
      <c r="AI10" s="1241"/>
      <c r="AJ10" s="1241"/>
      <c r="AK10" s="1241"/>
      <c r="AL10" s="1241"/>
      <c r="AM10" s="1241"/>
      <c r="AN10" s="1241"/>
      <c r="AO10" s="1241"/>
      <c r="AP10" s="1241"/>
      <c r="AQ10" s="1241"/>
      <c r="AR10" s="1241"/>
      <c r="AS10" s="1241"/>
      <c r="AT10" s="1241"/>
      <c r="AU10" s="1241"/>
      <c r="AV10" s="1241"/>
      <c r="AW10" s="1241"/>
      <c r="AX10" s="1241"/>
      <c r="AY10" s="1241"/>
      <c r="AZ10" s="1241"/>
      <c r="BA10" s="1241"/>
      <c r="BB10" s="1241"/>
      <c r="BC10" s="1241"/>
      <c r="BD10" s="1241"/>
      <c r="BE10" s="1241"/>
    </row>
    <row r="11" spans="1:57" s="1243" customFormat="1" ht="26.25" customHeight="1" x14ac:dyDescent="0.25">
      <c r="A11" s="1241"/>
      <c r="B11" s="1270">
        <v>5.5</v>
      </c>
      <c r="C11" s="1271" t="s">
        <v>7251</v>
      </c>
      <c r="D11" s="1272" t="s">
        <v>7252</v>
      </c>
      <c r="E11" s="1273">
        <v>1</v>
      </c>
      <c r="F11" s="1274" t="s">
        <v>3316</v>
      </c>
      <c r="G11" s="1274" t="s">
        <v>6978</v>
      </c>
      <c r="H11" s="1275" t="s">
        <v>7253</v>
      </c>
      <c r="I11" s="1276" t="s">
        <v>7254</v>
      </c>
      <c r="J11" s="1277">
        <v>1</v>
      </c>
      <c r="K11" s="1277" t="s">
        <v>3316</v>
      </c>
      <c r="L11" s="1278">
        <v>20</v>
      </c>
      <c r="M11" s="1279">
        <v>0</v>
      </c>
      <c r="N11" s="1280">
        <v>0</v>
      </c>
      <c r="O11" s="1279">
        <v>0</v>
      </c>
      <c r="P11" s="1281" t="s">
        <v>7255</v>
      </c>
      <c r="Q11" s="1282">
        <f>12/12</f>
        <v>1</v>
      </c>
      <c r="R11" s="1283" t="s">
        <v>7256</v>
      </c>
      <c r="S11" s="1284">
        <f>IF($R11=S$7,(IF($M11&gt;0,($M11-$O11)*(IF(OR($N11="",$N11=0),1,$N11))*$J11*$Q11,($L11-$O11)*(IF(OR($N11="",$N11=0),1,$N11))*$J11*$Q11))/60,0)</f>
        <v>0</v>
      </c>
      <c r="T11" s="1284">
        <f>IF($R11=S$7,($O11*(IF(OR($N11="",$N11=0),1,$N11))*$J11*$Q11)/60,0)</f>
        <v>0</v>
      </c>
      <c r="U11" s="1284">
        <f>IF($R11=U$7,(IF($M11&gt;0,($M11-$O11)*(IF(OR($N11="",$N11=0),1,$N11))*$J11*$Q11,($L11-$O11)*(IF(OR($N11="",$N11=0),1,$N11))*$J11*$Q11))/60,0)</f>
        <v>0.33333333333333331</v>
      </c>
      <c r="V11" s="1284">
        <f>IF($R11=U$7,($O11*(IF(OR($N11="",$N11=0),1,$N11))*$J11*$Q11)/60,0)</f>
        <v>0</v>
      </c>
      <c r="W11" s="1284">
        <f>IF($R11=W$7,(IF($M11&gt;0,($M11-$O11)*(IF(OR($N11="",$N11=0),1,$N11))*$J11*$Q11,($L11-$O11)*(IF(OR($N11="",$N11=0),1,$N11))*$J11*$Q11))/60,0)</f>
        <v>0</v>
      </c>
      <c r="X11" s="1285">
        <f>IF($R11=W$7,($O11*(IF(OR($N11="",$N11=0),1,$N11))*$J11*$Q11)/60,0)</f>
        <v>0</v>
      </c>
      <c r="Y11" s="1241"/>
      <c r="Z11" s="1241"/>
      <c r="AA11" s="1241"/>
      <c r="AB11" s="1241"/>
      <c r="AC11" s="1241"/>
      <c r="AD11" s="1241"/>
      <c r="AE11" s="1241"/>
      <c r="AF11" s="1241"/>
      <c r="AG11" s="1241"/>
      <c r="AH11" s="1241"/>
      <c r="AI11" s="1241"/>
      <c r="AJ11" s="1241"/>
      <c r="AK11" s="1241"/>
      <c r="AL11" s="1241"/>
      <c r="AM11" s="1241"/>
      <c r="AN11" s="1241"/>
      <c r="AO11" s="1241"/>
      <c r="AP11" s="1241"/>
      <c r="AQ11" s="1241"/>
      <c r="AR11" s="1241"/>
      <c r="AS11" s="1241"/>
      <c r="AT11" s="1241"/>
      <c r="AU11" s="1241"/>
      <c r="AV11" s="1241"/>
      <c r="AW11" s="1241"/>
      <c r="AX11" s="1241"/>
      <c r="AY11" s="1241"/>
      <c r="AZ11" s="1241"/>
      <c r="BA11" s="1241"/>
      <c r="BB11" s="1241"/>
      <c r="BC11" s="1241"/>
      <c r="BD11" s="1241"/>
      <c r="BE11" s="1241"/>
    </row>
    <row r="12" spans="1:57" s="1243" customFormat="1" ht="26.25" customHeight="1" x14ac:dyDescent="0.25">
      <c r="A12" s="1241"/>
      <c r="B12" s="1286" t="s">
        <v>4721</v>
      </c>
      <c r="C12" s="1287" t="s">
        <v>2339</v>
      </c>
      <c r="D12" s="1288"/>
      <c r="E12" s="1289"/>
      <c r="F12" s="1290"/>
      <c r="G12" s="1291"/>
      <c r="H12" s="1291"/>
      <c r="I12" s="1255"/>
      <c r="J12" s="1256"/>
      <c r="K12" s="1256"/>
      <c r="L12" s="1256"/>
      <c r="M12" s="1256"/>
      <c r="N12" s="1292"/>
      <c r="O12" s="1256"/>
      <c r="P12" s="1259"/>
      <c r="Q12" s="1252"/>
      <c r="R12" s="1260"/>
      <c r="S12" s="1261"/>
      <c r="T12" s="1293"/>
      <c r="U12" s="1293"/>
      <c r="V12" s="1293"/>
      <c r="W12" s="1293"/>
      <c r="X12" s="1262"/>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T12" s="1241"/>
      <c r="AU12" s="1241"/>
      <c r="AV12" s="1241"/>
      <c r="AW12" s="1241"/>
      <c r="AX12" s="1241"/>
      <c r="AY12" s="1241"/>
      <c r="AZ12" s="1241"/>
      <c r="BA12" s="1241"/>
      <c r="BB12" s="1241"/>
      <c r="BC12" s="1241"/>
      <c r="BD12" s="1241"/>
      <c r="BE12" s="1241"/>
    </row>
    <row r="13" spans="1:57" s="1243" customFormat="1" ht="23.25" x14ac:dyDescent="0.25">
      <c r="A13" s="1241"/>
      <c r="B13" s="1294" t="s">
        <v>4724</v>
      </c>
      <c r="C13" s="1295" t="s">
        <v>7257</v>
      </c>
      <c r="D13" s="1776" t="s">
        <v>7258</v>
      </c>
      <c r="E13" s="1297">
        <v>2</v>
      </c>
      <c r="F13" s="1298" t="s">
        <v>3323</v>
      </c>
      <c r="G13" s="1298" t="s">
        <v>6978</v>
      </c>
      <c r="H13" s="1299" t="s">
        <v>7253</v>
      </c>
      <c r="I13" s="1276" t="s">
        <v>7259</v>
      </c>
      <c r="J13" s="1277">
        <v>2</v>
      </c>
      <c r="K13" s="1277" t="s">
        <v>3323</v>
      </c>
      <c r="L13" s="1278">
        <v>180</v>
      </c>
      <c r="M13" s="1279">
        <v>120</v>
      </c>
      <c r="N13" s="1280">
        <v>0</v>
      </c>
      <c r="O13" s="1279">
        <v>0</v>
      </c>
      <c r="P13" s="1300" t="s">
        <v>7255</v>
      </c>
      <c r="Q13" s="1301">
        <f>12/12</f>
        <v>1</v>
      </c>
      <c r="R13" s="1283" t="s">
        <v>7260</v>
      </c>
      <c r="S13" s="1284">
        <f t="shared" ref="S13:S18" si="0">IF($R13=S$7,(IF($M13&gt;0,($M13-$O13)*(IF(OR($N13="",$N13=0),1,$N13))*$J13*$Q13,($L13-$O13)*(IF(OR($N13="",$N13=0),1,$N13))*$J13*$Q13))/60,0)</f>
        <v>4</v>
      </c>
      <c r="T13" s="1284">
        <f t="shared" ref="T13:T18" si="1">IF($R13=S$7,($O13*(IF(OR($N13="",$N13=0),1,$N13))*$J13*$Q13)/60,0)</f>
        <v>0</v>
      </c>
      <c r="U13" s="1284">
        <f t="shared" ref="U13:U18" si="2">IF($R13=U$7,(IF($M13&gt;0,($M13-$O13)*(IF(OR($N13="",$N13=0),1,$N13))*$J13*$Q13,($L13-$O13)*(IF(OR($N13="",$N13=0),1,$N13))*$J13*$Q13))/60,0)</f>
        <v>0</v>
      </c>
      <c r="V13" s="1284">
        <f t="shared" ref="V13:V18" si="3">IF($R13=U$7,($O13*(IF(OR($N13="",$N13=0),1,$N13))*$J13*$Q13)/60,0)</f>
        <v>0</v>
      </c>
      <c r="W13" s="1284">
        <f t="shared" ref="W13:W18" si="4">IF($R13=W$7,(IF($M13&gt;0,($M13-$O13)*(IF(OR($N13="",$N13=0),1,$N13))*$J13*$Q13,($L13-$O13)*(IF(OR($N13="",$N13=0),1,$N13))*$J13*$Q13))/60,0)</f>
        <v>0</v>
      </c>
      <c r="X13" s="1285">
        <f t="shared" ref="X13:X18" si="5">IF($R13=W$7,($O13*(IF(OR($N13="",$N13=0),1,$N13))*$J13*$Q13)/60,0)</f>
        <v>0</v>
      </c>
      <c r="Y13" s="1241"/>
      <c r="Z13" s="1302"/>
      <c r="AA13" s="1241"/>
      <c r="AB13" s="1241"/>
      <c r="AC13" s="1241"/>
      <c r="AD13" s="1241"/>
      <c r="AE13" s="1241"/>
      <c r="AF13" s="1241"/>
      <c r="AG13" s="1241"/>
      <c r="AH13" s="1241"/>
      <c r="AI13" s="1241"/>
      <c r="AJ13" s="1241"/>
      <c r="AK13" s="1241"/>
      <c r="AL13" s="1241"/>
      <c r="AM13" s="1241"/>
      <c r="AN13" s="1241"/>
      <c r="AO13" s="1241"/>
      <c r="AP13" s="1241"/>
      <c r="AQ13" s="1241"/>
      <c r="AR13" s="1241"/>
      <c r="AS13" s="1241"/>
      <c r="AT13" s="1241"/>
      <c r="AU13" s="1241"/>
      <c r="AV13" s="1241"/>
      <c r="AW13" s="1241"/>
      <c r="AX13" s="1241"/>
      <c r="AY13" s="1241"/>
      <c r="AZ13" s="1241"/>
      <c r="BA13" s="1241"/>
      <c r="BB13" s="1241"/>
      <c r="BC13" s="1241"/>
      <c r="BD13" s="1241"/>
      <c r="BE13" s="1241"/>
    </row>
    <row r="14" spans="1:57" s="1243" customFormat="1" ht="23.25" x14ac:dyDescent="0.25">
      <c r="A14" s="1241"/>
      <c r="B14" s="1303"/>
      <c r="C14" s="1304"/>
      <c r="D14" s="1777"/>
      <c r="E14" s="1305"/>
      <c r="F14" s="1306"/>
      <c r="G14" s="1306"/>
      <c r="H14" s="1307"/>
      <c r="I14" s="1276" t="s">
        <v>7259</v>
      </c>
      <c r="J14" s="1277">
        <v>2</v>
      </c>
      <c r="K14" s="1277" t="s">
        <v>3323</v>
      </c>
      <c r="L14" s="1278">
        <v>30</v>
      </c>
      <c r="M14" s="1279">
        <v>30</v>
      </c>
      <c r="N14" s="1280">
        <v>0</v>
      </c>
      <c r="O14" s="1279">
        <v>0</v>
      </c>
      <c r="P14" s="1300" t="s">
        <v>7261</v>
      </c>
      <c r="Q14" s="1301">
        <f>12/3</f>
        <v>4</v>
      </c>
      <c r="R14" s="1283" t="s">
        <v>7260</v>
      </c>
      <c r="S14" s="1284">
        <f t="shared" si="0"/>
        <v>4</v>
      </c>
      <c r="T14" s="1284">
        <f t="shared" si="1"/>
        <v>0</v>
      </c>
      <c r="U14" s="1284">
        <f t="shared" si="2"/>
        <v>0</v>
      </c>
      <c r="V14" s="1284">
        <f t="shared" si="3"/>
        <v>0</v>
      </c>
      <c r="W14" s="1284">
        <f t="shared" si="4"/>
        <v>0</v>
      </c>
      <c r="X14" s="1285">
        <f t="shared" si="5"/>
        <v>0</v>
      </c>
      <c r="Y14" s="1241"/>
      <c r="Z14" s="1302"/>
      <c r="AA14" s="1241"/>
      <c r="AB14" s="1241"/>
      <c r="AC14" s="1241"/>
      <c r="AD14" s="1241"/>
      <c r="AE14" s="1241"/>
      <c r="AF14" s="1241"/>
      <c r="AG14" s="1241"/>
      <c r="AH14" s="1241"/>
      <c r="AI14" s="1241"/>
      <c r="AJ14" s="1241"/>
      <c r="AK14" s="1241"/>
      <c r="AL14" s="1241"/>
      <c r="AM14" s="1241"/>
      <c r="AN14" s="1241"/>
      <c r="AO14" s="1241"/>
      <c r="AP14" s="1241"/>
      <c r="AQ14" s="1241"/>
      <c r="AR14" s="1241"/>
      <c r="AS14" s="1241"/>
      <c r="AT14" s="1241"/>
      <c r="AU14" s="1241"/>
      <c r="AV14" s="1241"/>
      <c r="AW14" s="1241"/>
      <c r="AX14" s="1241"/>
      <c r="AY14" s="1241"/>
      <c r="AZ14" s="1241"/>
      <c r="BA14" s="1241"/>
      <c r="BB14" s="1241"/>
      <c r="BC14" s="1241"/>
      <c r="BD14" s="1241"/>
      <c r="BE14" s="1241"/>
    </row>
    <row r="15" spans="1:57" s="1243" customFormat="1" ht="23.25" x14ac:dyDescent="0.25">
      <c r="A15" s="1241"/>
      <c r="B15" s="1308"/>
      <c r="C15" s="1309"/>
      <c r="D15" s="1778" t="s">
        <v>7262</v>
      </c>
      <c r="E15" s="1297">
        <v>2</v>
      </c>
      <c r="F15" s="1298" t="s">
        <v>3323</v>
      </c>
      <c r="G15" s="1298" t="s">
        <v>6978</v>
      </c>
      <c r="H15" s="1299" t="s">
        <v>7253</v>
      </c>
      <c r="I15" s="1311" t="s">
        <v>7263</v>
      </c>
      <c r="J15" s="1312">
        <v>2</v>
      </c>
      <c r="K15" s="1277" t="s">
        <v>3323</v>
      </c>
      <c r="L15" s="1278">
        <v>120</v>
      </c>
      <c r="M15" s="1279">
        <f>120-O15</f>
        <v>60</v>
      </c>
      <c r="N15" s="1313">
        <v>0</v>
      </c>
      <c r="O15" s="1314">
        <v>60</v>
      </c>
      <c r="P15" s="1281" t="s">
        <v>7255</v>
      </c>
      <c r="Q15" s="1282">
        <f>12/12</f>
        <v>1</v>
      </c>
      <c r="R15" s="1283" t="s">
        <v>7260</v>
      </c>
      <c r="S15" s="1284">
        <f t="shared" si="0"/>
        <v>0</v>
      </c>
      <c r="T15" s="1284">
        <f t="shared" si="1"/>
        <v>2</v>
      </c>
      <c r="U15" s="1284">
        <f t="shared" si="2"/>
        <v>0</v>
      </c>
      <c r="V15" s="1284">
        <f t="shared" si="3"/>
        <v>0</v>
      </c>
      <c r="W15" s="1284">
        <f t="shared" si="4"/>
        <v>0</v>
      </c>
      <c r="X15" s="1285">
        <f t="shared" si="5"/>
        <v>0</v>
      </c>
      <c r="Y15" s="1241"/>
      <c r="Z15" s="1302"/>
      <c r="AA15" s="1241"/>
      <c r="AB15" s="1241"/>
      <c r="AC15" s="1241"/>
      <c r="AD15" s="1241"/>
      <c r="AE15" s="1241"/>
      <c r="AF15" s="1241"/>
      <c r="AG15" s="1241"/>
      <c r="AH15" s="1241"/>
      <c r="AI15" s="1241"/>
      <c r="AJ15" s="1241"/>
      <c r="AK15" s="1241"/>
      <c r="AL15" s="1241"/>
      <c r="AM15" s="1241"/>
      <c r="AN15" s="1241"/>
      <c r="AO15" s="1241"/>
      <c r="AP15" s="1241"/>
      <c r="AQ15" s="1241"/>
      <c r="AR15" s="1241"/>
      <c r="AS15" s="1241"/>
      <c r="AT15" s="1241"/>
      <c r="AU15" s="1241"/>
      <c r="AV15" s="1241"/>
      <c r="AW15" s="1241"/>
      <c r="AX15" s="1241"/>
      <c r="AY15" s="1241"/>
      <c r="AZ15" s="1241"/>
      <c r="BA15" s="1241"/>
      <c r="BB15" s="1241"/>
      <c r="BC15" s="1241"/>
      <c r="BD15" s="1241"/>
      <c r="BE15" s="1241"/>
    </row>
    <row r="16" spans="1:57" s="1243" customFormat="1" ht="23.25" x14ac:dyDescent="0.25">
      <c r="A16" s="1241"/>
      <c r="B16" s="1308"/>
      <c r="C16" s="1309"/>
      <c r="D16" s="1779"/>
      <c r="E16" s="1315"/>
      <c r="F16" s="1315"/>
      <c r="G16" s="1306"/>
      <c r="H16" s="1307"/>
      <c r="I16" s="1311" t="s">
        <v>7263</v>
      </c>
      <c r="J16" s="1312">
        <v>2</v>
      </c>
      <c r="K16" s="1277" t="s">
        <v>3323</v>
      </c>
      <c r="L16" s="1278">
        <v>60</v>
      </c>
      <c r="M16" s="1279">
        <f>60-O16</f>
        <v>0</v>
      </c>
      <c r="N16" s="1313">
        <v>0</v>
      </c>
      <c r="O16" s="1314">
        <v>60</v>
      </c>
      <c r="P16" s="1281" t="s">
        <v>7264</v>
      </c>
      <c r="Q16" s="1282">
        <f>12/6</f>
        <v>2</v>
      </c>
      <c r="R16" s="1283" t="s">
        <v>7260</v>
      </c>
      <c r="S16" s="1284">
        <f t="shared" si="0"/>
        <v>0</v>
      </c>
      <c r="T16" s="1284">
        <f t="shared" si="1"/>
        <v>4</v>
      </c>
      <c r="U16" s="1284">
        <f t="shared" si="2"/>
        <v>0</v>
      </c>
      <c r="V16" s="1284">
        <f t="shared" si="3"/>
        <v>0</v>
      </c>
      <c r="W16" s="1284">
        <f t="shared" si="4"/>
        <v>0</v>
      </c>
      <c r="X16" s="1285">
        <f t="shared" si="5"/>
        <v>0</v>
      </c>
      <c r="Y16" s="1241"/>
      <c r="Z16" s="1302"/>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D16" s="1241"/>
      <c r="BE16" s="1241"/>
    </row>
    <row r="17" spans="1:57" s="1243" customFormat="1" ht="23.25" x14ac:dyDescent="0.25">
      <c r="A17" s="1241"/>
      <c r="B17" s="1316" t="s">
        <v>4805</v>
      </c>
      <c r="C17" s="1310" t="s">
        <v>7265</v>
      </c>
      <c r="D17" s="1317" t="s">
        <v>4825</v>
      </c>
      <c r="E17" s="1297">
        <v>4</v>
      </c>
      <c r="F17" s="1298" t="s">
        <v>3323</v>
      </c>
      <c r="G17" s="1298" t="s">
        <v>6978</v>
      </c>
      <c r="H17" s="1299" t="s">
        <v>7253</v>
      </c>
      <c r="I17" s="1311" t="s">
        <v>7266</v>
      </c>
      <c r="J17" s="1312">
        <v>4</v>
      </c>
      <c r="K17" s="1277" t="s">
        <v>3323</v>
      </c>
      <c r="L17" s="1278">
        <v>60</v>
      </c>
      <c r="M17" s="1279">
        <v>60</v>
      </c>
      <c r="N17" s="1313">
        <v>0</v>
      </c>
      <c r="O17" s="1314">
        <v>0</v>
      </c>
      <c r="P17" s="1281" t="s">
        <v>7255</v>
      </c>
      <c r="Q17" s="1282">
        <f>12/12</f>
        <v>1</v>
      </c>
      <c r="R17" s="1283" t="s">
        <v>7256</v>
      </c>
      <c r="S17" s="1284">
        <f t="shared" si="0"/>
        <v>0</v>
      </c>
      <c r="T17" s="1284">
        <f t="shared" si="1"/>
        <v>0</v>
      </c>
      <c r="U17" s="1284">
        <f t="shared" si="2"/>
        <v>4</v>
      </c>
      <c r="V17" s="1284">
        <f t="shared" si="3"/>
        <v>0</v>
      </c>
      <c r="W17" s="1284">
        <f t="shared" si="4"/>
        <v>0</v>
      </c>
      <c r="X17" s="1285">
        <f t="shared" si="5"/>
        <v>0</v>
      </c>
      <c r="Y17" s="1241"/>
      <c r="Z17" s="1302"/>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D17" s="1241"/>
      <c r="BE17" s="1241"/>
    </row>
    <row r="18" spans="1:57" s="1243" customFormat="1" ht="23.25" x14ac:dyDescent="0.25">
      <c r="A18" s="1241"/>
      <c r="B18" s="1318"/>
      <c r="C18" s="1319"/>
      <c r="D18" s="1320"/>
      <c r="E18" s="1305"/>
      <c r="F18" s="1306"/>
      <c r="G18" s="1306"/>
      <c r="H18" s="1307"/>
      <c r="I18" s="1311" t="s">
        <v>7266</v>
      </c>
      <c r="J18" s="1321">
        <v>4</v>
      </c>
      <c r="K18" s="1277" t="s">
        <v>3323</v>
      </c>
      <c r="L18" s="1278">
        <v>15</v>
      </c>
      <c r="M18" s="1279">
        <v>15</v>
      </c>
      <c r="N18" s="1322">
        <v>0</v>
      </c>
      <c r="O18" s="1323">
        <v>0</v>
      </c>
      <c r="P18" s="1281" t="s">
        <v>7267</v>
      </c>
      <c r="Q18" s="1282">
        <f>12/1</f>
        <v>12</v>
      </c>
      <c r="R18" s="1283" t="s">
        <v>7256</v>
      </c>
      <c r="S18" s="1284">
        <f t="shared" si="0"/>
        <v>0</v>
      </c>
      <c r="T18" s="1284">
        <f t="shared" si="1"/>
        <v>0</v>
      </c>
      <c r="U18" s="1284">
        <f t="shared" si="2"/>
        <v>12</v>
      </c>
      <c r="V18" s="1284">
        <f t="shared" si="3"/>
        <v>0</v>
      </c>
      <c r="W18" s="1284">
        <f t="shared" si="4"/>
        <v>0</v>
      </c>
      <c r="X18" s="1285">
        <f t="shared" si="5"/>
        <v>0</v>
      </c>
      <c r="Y18" s="1241"/>
      <c r="Z18" s="1302"/>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D18" s="1241"/>
      <c r="BE18" s="1241"/>
    </row>
    <row r="19" spans="1:57" s="1243" customFormat="1" ht="54" customHeight="1" x14ac:dyDescent="0.25">
      <c r="A19" s="1241"/>
      <c r="B19" s="1249">
        <v>5.6</v>
      </c>
      <c r="C19" s="1250" t="s">
        <v>7268</v>
      </c>
      <c r="D19" s="1251"/>
      <c r="E19" s="1252"/>
      <c r="F19" s="1253"/>
      <c r="G19" s="1254"/>
      <c r="H19" s="1254"/>
      <c r="I19" s="1255"/>
      <c r="J19" s="1256"/>
      <c r="K19" s="1256"/>
      <c r="L19" s="1324"/>
      <c r="M19" s="1324"/>
      <c r="N19" s="1292"/>
      <c r="O19" s="1256"/>
      <c r="P19" s="1259"/>
      <c r="Q19" s="1252"/>
      <c r="R19" s="1260"/>
      <c r="S19" s="1325"/>
      <c r="T19" s="1326"/>
      <c r="U19" s="1326"/>
      <c r="V19" s="1326"/>
      <c r="W19" s="1326"/>
      <c r="X19" s="1326"/>
      <c r="Y19" s="1241"/>
      <c r="Z19" s="1302"/>
      <c r="AA19" s="1241"/>
      <c r="AB19" s="1241"/>
      <c r="AC19" s="1241"/>
      <c r="AD19" s="1241"/>
      <c r="AE19" s="1241"/>
      <c r="AF19" s="1241"/>
      <c r="AG19" s="1241"/>
      <c r="AH19" s="1241"/>
      <c r="AI19" s="1241"/>
      <c r="AJ19" s="1241"/>
      <c r="AK19" s="1241"/>
      <c r="AL19" s="1241"/>
      <c r="AM19" s="1241"/>
      <c r="AN19" s="1241"/>
      <c r="AO19" s="1241"/>
      <c r="AP19" s="1241"/>
      <c r="AQ19" s="1241"/>
      <c r="AR19" s="1241"/>
      <c r="AS19" s="1241"/>
      <c r="AT19" s="1241"/>
      <c r="AU19" s="1241"/>
      <c r="AV19" s="1241"/>
      <c r="AW19" s="1241"/>
      <c r="AX19" s="1241"/>
      <c r="AY19" s="1241"/>
      <c r="AZ19" s="1241"/>
      <c r="BA19" s="1241"/>
      <c r="BB19" s="1241"/>
      <c r="BC19" s="1241"/>
      <c r="BD19" s="1241"/>
      <c r="BE19" s="1241"/>
    </row>
    <row r="20" spans="1:57" s="1243" customFormat="1" ht="23.25" x14ac:dyDescent="0.25">
      <c r="A20" s="1241"/>
      <c r="B20" s="1270">
        <v>5.6</v>
      </c>
      <c r="C20" s="1327" t="s">
        <v>7251</v>
      </c>
      <c r="D20" s="1272" t="s">
        <v>7252</v>
      </c>
      <c r="E20" s="1273">
        <v>1</v>
      </c>
      <c r="F20" s="1274" t="s">
        <v>3316</v>
      </c>
      <c r="G20" s="1274" t="s">
        <v>6978</v>
      </c>
      <c r="H20" s="1274" t="s">
        <v>7253</v>
      </c>
      <c r="I20" s="1328" t="s">
        <v>7269</v>
      </c>
      <c r="J20" s="1277">
        <v>1</v>
      </c>
      <c r="K20" s="1277" t="s">
        <v>3316</v>
      </c>
      <c r="L20" s="1278">
        <v>20</v>
      </c>
      <c r="M20" s="1279">
        <v>0</v>
      </c>
      <c r="N20" s="1280">
        <v>0</v>
      </c>
      <c r="O20" s="1279">
        <v>0</v>
      </c>
      <c r="P20" s="1300" t="s">
        <v>7255</v>
      </c>
      <c r="Q20" s="1301">
        <f>12/12</f>
        <v>1</v>
      </c>
      <c r="R20" s="1283" t="s">
        <v>7256</v>
      </c>
      <c r="S20" s="1284">
        <f>IF($R20=S$7,(IF($M20&gt;0,($M20-$O20)*(IF(OR($N20="",$N20=0),1,$N20))*$J20*$Q20,($L20-$O20)*(IF(OR($N20="",$N20=0),1,$N20))*$J20*$Q20))/60,0)</f>
        <v>0</v>
      </c>
      <c r="T20" s="1284">
        <f>IF($R20=S$7,($O20*(IF(OR($N20="",$N20=0),1,$N20))*$J20*$Q20)/60,0)</f>
        <v>0</v>
      </c>
      <c r="U20" s="1284">
        <f>IF($R20=U$7,(IF($M20&gt;0,($M20-$O20)*(IF(OR($N20="",$N20=0),1,$N20))*$J20*$Q20,($L20-$O20)*(IF(OR($N20="",$N20=0),1,$N20))*$J20*$Q20))/60,0)</f>
        <v>0.33333333333333331</v>
      </c>
      <c r="V20" s="1284">
        <f>IF($R20=U$7,($O20*(IF(OR($N20="",$N20=0),1,$N20))*$J20*$Q20)/60,0)</f>
        <v>0</v>
      </c>
      <c r="W20" s="1284">
        <f>IF($R20=W$7,(IF($M20&gt;0,($M20-$O20)*(IF(OR($N20="",$N20=0),1,$N20))*$J20*$Q20,($L20-$O20)*(IF(OR($N20="",$N20=0),1,$N20))*$J20*$Q20))/60,0)</f>
        <v>0</v>
      </c>
      <c r="X20" s="1285">
        <f>IF($R20=W$7,($O20*(IF(OR($N20="",$N20=0),1,$N20))*$J20*$Q20)/60,0)</f>
        <v>0</v>
      </c>
      <c r="Y20" s="1241"/>
      <c r="Z20" s="1302"/>
      <c r="AA20" s="1241"/>
      <c r="AB20" s="1241"/>
      <c r="AC20" s="1241"/>
      <c r="AD20" s="1241"/>
      <c r="AE20" s="1241"/>
      <c r="AF20" s="1241"/>
      <c r="AG20" s="1241"/>
      <c r="AH20" s="1241"/>
      <c r="AI20" s="1241"/>
      <c r="AJ20" s="1241"/>
      <c r="AK20" s="1241"/>
      <c r="AL20" s="1241"/>
      <c r="AM20" s="1241"/>
      <c r="AN20" s="1241"/>
      <c r="AO20" s="1241"/>
      <c r="AP20" s="1241"/>
      <c r="AQ20" s="1241"/>
      <c r="AR20" s="1241"/>
      <c r="AS20" s="1241"/>
      <c r="AT20" s="1241"/>
      <c r="AU20" s="1241"/>
      <c r="AV20" s="1241"/>
      <c r="AW20" s="1241"/>
      <c r="AX20" s="1241"/>
      <c r="AY20" s="1241"/>
      <c r="AZ20" s="1241"/>
      <c r="BA20" s="1241"/>
      <c r="BB20" s="1241"/>
      <c r="BC20" s="1241"/>
      <c r="BD20" s="1241"/>
      <c r="BE20" s="1241"/>
    </row>
    <row r="21" spans="1:57" s="1243" customFormat="1" ht="23.25" x14ac:dyDescent="0.25">
      <c r="A21" s="1241"/>
      <c r="B21" s="1286" t="s">
        <v>4952</v>
      </c>
      <c r="C21" s="1329" t="s">
        <v>2384</v>
      </c>
      <c r="D21" s="1288"/>
      <c r="E21" s="1289"/>
      <c r="F21" s="1290"/>
      <c r="G21" s="1291"/>
      <c r="H21" s="1291"/>
      <c r="I21" s="1255"/>
      <c r="J21" s="1256"/>
      <c r="K21" s="1256"/>
      <c r="L21" s="1324"/>
      <c r="M21" s="1324"/>
      <c r="N21" s="1292"/>
      <c r="O21" s="1256"/>
      <c r="P21" s="1259"/>
      <c r="Q21" s="1252"/>
      <c r="R21" s="1260"/>
      <c r="S21" s="1325"/>
      <c r="T21" s="1326"/>
      <c r="U21" s="1326"/>
      <c r="V21" s="1326"/>
      <c r="W21" s="1326"/>
      <c r="X21" s="1326"/>
      <c r="Y21" s="1241"/>
      <c r="Z21" s="1302"/>
      <c r="AA21" s="1241"/>
      <c r="AB21" s="1241"/>
      <c r="AC21" s="1241"/>
      <c r="AD21" s="1241"/>
      <c r="AE21" s="1241"/>
      <c r="AF21" s="1241"/>
      <c r="AG21" s="1241"/>
      <c r="AH21" s="1241"/>
      <c r="AI21" s="1241"/>
      <c r="AJ21" s="1241"/>
      <c r="AK21" s="1241"/>
      <c r="AL21" s="1241"/>
      <c r="AM21" s="1241"/>
      <c r="AN21" s="1241"/>
      <c r="AO21" s="1241"/>
      <c r="AP21" s="1241"/>
      <c r="AQ21" s="1241"/>
      <c r="AR21" s="1241"/>
      <c r="AS21" s="1241"/>
      <c r="AT21" s="1241"/>
      <c r="AU21" s="1241"/>
      <c r="AV21" s="1241"/>
      <c r="AW21" s="1241"/>
      <c r="AX21" s="1241"/>
      <c r="AY21" s="1241"/>
      <c r="AZ21" s="1241"/>
      <c r="BA21" s="1241"/>
      <c r="BB21" s="1241"/>
      <c r="BC21" s="1241"/>
      <c r="BD21" s="1241"/>
      <c r="BE21" s="1241"/>
    </row>
    <row r="22" spans="1:57" s="1243" customFormat="1" ht="23.25" x14ac:dyDescent="0.25">
      <c r="A22" s="1241"/>
      <c r="B22" s="1316" t="s">
        <v>4965</v>
      </c>
      <c r="C22" s="1316" t="s">
        <v>4966</v>
      </c>
      <c r="D22" s="1295" t="s">
        <v>7270</v>
      </c>
      <c r="E22" s="1297">
        <v>4</v>
      </c>
      <c r="F22" s="1298" t="s">
        <v>3323</v>
      </c>
      <c r="G22" s="1298" t="s">
        <v>6978</v>
      </c>
      <c r="H22" s="1299" t="s">
        <v>7253</v>
      </c>
      <c r="I22" s="1311" t="s">
        <v>7271</v>
      </c>
      <c r="J22" s="1330">
        <v>4</v>
      </c>
      <c r="K22" s="1331" t="s">
        <v>3323</v>
      </c>
      <c r="L22" s="1278">
        <v>240</v>
      </c>
      <c r="M22" s="1279">
        <v>180</v>
      </c>
      <c r="N22" s="1313">
        <v>0</v>
      </c>
      <c r="O22" s="1323">
        <v>0</v>
      </c>
      <c r="P22" s="1332" t="s">
        <v>7261</v>
      </c>
      <c r="Q22" s="1282">
        <f>12/3</f>
        <v>4</v>
      </c>
      <c r="R22" s="1283" t="s">
        <v>7256</v>
      </c>
      <c r="S22" s="1284">
        <f>IF($R22=S$7,(IF($M22&gt;0,($M22-$O22)*(IF(OR($N22="",$N22=0),1,$N22))*$J22*$Q22,($L22-$O22)*(IF(OR($N22="",$N22=0),1,$N22))*$J22*$Q22))/60,0)</f>
        <v>0</v>
      </c>
      <c r="T22" s="1284">
        <f>IF($R22=S$7,($O22*(IF(OR($N22="",$N22=0),1,$N22))*$J22*$Q22)/60,0)</f>
        <v>0</v>
      </c>
      <c r="U22" s="1284">
        <f>IF($R22=U$7,(IF($M22&gt;0,($M22-$O22)*(IF(OR($N22="",$N22=0),1,$N22))*$J22*$Q22,($L22-$O22)*(IF(OR($N22="",$N22=0),1,$N22))*$J22*$Q22))/60,0)</f>
        <v>48</v>
      </c>
      <c r="V22" s="1284">
        <f>IF($R22=U$7,($O22*(IF(OR($N22="",$N22=0),1,$N22))*$J22*$Q22)/60,0)</f>
        <v>0</v>
      </c>
      <c r="W22" s="1284">
        <f>IF($R22=W$7,(IF($M22&gt;0,($M22-$O22)*(IF(OR($N22="",$N22=0),1,$N22))*$J22*$Q22,($L22-$O22)*(IF(OR($N22="",$N22=0),1,$N22))*$J22*$Q22))/60,0)</f>
        <v>0</v>
      </c>
      <c r="X22" s="1285">
        <f>IF($R22=W$7,($O22*(IF(OR($N22="",$N22=0),1,$N22))*$J22*$Q22)/60,0)</f>
        <v>0</v>
      </c>
      <c r="Y22" s="1241"/>
      <c r="Z22" s="1302"/>
      <c r="AA22" s="1241"/>
      <c r="AB22" s="1241"/>
      <c r="AC22" s="1241"/>
      <c r="AD22" s="1241"/>
      <c r="AE22" s="1241"/>
      <c r="AF22" s="1241"/>
      <c r="AG22" s="1241"/>
      <c r="AH22" s="1241"/>
      <c r="AI22" s="1241"/>
      <c r="AJ22" s="1241"/>
      <c r="AK22" s="1241"/>
      <c r="AL22" s="1241"/>
      <c r="AM22" s="1241"/>
      <c r="AN22" s="1241"/>
      <c r="AO22" s="1241"/>
      <c r="AP22" s="1241"/>
      <c r="AQ22" s="1241"/>
      <c r="AR22" s="1241"/>
      <c r="AS22" s="1241"/>
      <c r="AT22" s="1241"/>
      <c r="AU22" s="1241"/>
      <c r="AV22" s="1241"/>
      <c r="AW22" s="1241"/>
      <c r="AX22" s="1241"/>
      <c r="AY22" s="1241"/>
      <c r="AZ22" s="1241"/>
      <c r="BA22" s="1241"/>
      <c r="BB22" s="1241"/>
      <c r="BC22" s="1241"/>
      <c r="BD22" s="1241"/>
      <c r="BE22" s="1241"/>
    </row>
    <row r="23" spans="1:57" s="1243" customFormat="1" ht="23.25" x14ac:dyDescent="0.25">
      <c r="A23" s="1241"/>
      <c r="B23" s="1333"/>
      <c r="C23" s="1334"/>
      <c r="D23" s="1335"/>
      <c r="E23" s="1305"/>
      <c r="F23" s="1315"/>
      <c r="G23" s="1336"/>
      <c r="H23" s="1336"/>
      <c r="I23" s="1311" t="s">
        <v>7271</v>
      </c>
      <c r="J23" s="1330">
        <v>4</v>
      </c>
      <c r="K23" s="1331" t="s">
        <v>3323</v>
      </c>
      <c r="L23" s="1278">
        <v>180</v>
      </c>
      <c r="M23" s="1279">
        <v>180</v>
      </c>
      <c r="N23" s="1313">
        <v>0</v>
      </c>
      <c r="O23" s="1323">
        <v>0</v>
      </c>
      <c r="P23" s="1300" t="s">
        <v>7255</v>
      </c>
      <c r="Q23" s="1301">
        <f>12/12</f>
        <v>1</v>
      </c>
      <c r="R23" s="1283" t="s">
        <v>7272</v>
      </c>
      <c r="S23" s="1284">
        <f>IF($R23=S$7,(IF($M23&gt;0,($M23-$O23)*(IF(OR($N23="",$N23=0),1,$N23))*$J23*$Q23,($L23-$O23)*(IF(OR($N23="",$N23=0),1,$N23))*$J23*$Q23))/60,0)</f>
        <v>0</v>
      </c>
      <c r="T23" s="1284">
        <f>IF($R23=S$7,($O23*(IF(OR($N23="",$N23=0),1,$N23))*$J23*$Q23)/60,0)</f>
        <v>0</v>
      </c>
      <c r="U23" s="1284">
        <f>IF($R23=U$7,(IF($M23&gt;0,($M23-$O23)*(IF(OR($N23="",$N23=0),1,$N23))*$J23*$Q23,($L23-$O23)*(IF(OR($N23="",$N23=0),1,$N23))*$J23*$Q23))/60,0)</f>
        <v>0</v>
      </c>
      <c r="V23" s="1284">
        <f>IF($R23=U$7,($O23*(IF(OR($N23="",$N23=0),1,$N23))*$J23*$Q23)/60,0)</f>
        <v>0</v>
      </c>
      <c r="W23" s="1284">
        <f>IF($R23=W$7,(IF($M23&gt;0,($M23-$O23)*(IF(OR($N23="",$N23=0),1,$N23))*$J23*$Q23,($L23-$O23)*(IF(OR($N23="",$N23=0),1,$N23))*$J23*$Q23))/60,0)</f>
        <v>12</v>
      </c>
      <c r="X23" s="1285">
        <f>IF($R23=W$7,($O23*(IF(OR($N23="",$N23=0),1,$N23))*$J23*$Q23)/60,0)</f>
        <v>0</v>
      </c>
      <c r="Y23" s="1241"/>
      <c r="Z23" s="1302"/>
      <c r="AA23" s="1241"/>
      <c r="AB23" s="1241"/>
      <c r="AC23" s="1241"/>
      <c r="AD23" s="1241"/>
      <c r="AE23" s="1241"/>
      <c r="AF23" s="1241"/>
      <c r="AG23" s="1241"/>
      <c r="AH23" s="1241"/>
      <c r="AI23" s="1241"/>
      <c r="AJ23" s="1241"/>
      <c r="AK23" s="1241"/>
      <c r="AL23" s="1241"/>
      <c r="AM23" s="1241"/>
      <c r="AN23" s="1241"/>
      <c r="AO23" s="1241"/>
      <c r="AP23" s="1241"/>
      <c r="AQ23" s="1241"/>
      <c r="AR23" s="1241"/>
      <c r="AS23" s="1241"/>
      <c r="AT23" s="1241"/>
      <c r="AU23" s="1241"/>
      <c r="AV23" s="1241"/>
      <c r="AW23" s="1241"/>
      <c r="AX23" s="1241"/>
      <c r="AY23" s="1241"/>
      <c r="AZ23" s="1241"/>
      <c r="BA23" s="1241"/>
      <c r="BB23" s="1241"/>
      <c r="BC23" s="1241"/>
      <c r="BD23" s="1241"/>
      <c r="BE23" s="1241"/>
    </row>
    <row r="24" spans="1:57" s="1243" customFormat="1" ht="23.25" x14ac:dyDescent="0.25">
      <c r="A24" s="1241"/>
      <c r="B24" s="1337" t="s">
        <v>5153</v>
      </c>
      <c r="C24" s="1338" t="s">
        <v>2410</v>
      </c>
      <c r="D24" s="1339"/>
      <c r="E24" s="1340"/>
      <c r="F24" s="1341"/>
      <c r="G24" s="1342"/>
      <c r="H24" s="1342"/>
      <c r="I24" s="1343"/>
      <c r="J24" s="1256"/>
      <c r="K24" s="1256"/>
      <c r="L24" s="1324"/>
      <c r="M24" s="1324"/>
      <c r="N24" s="1344"/>
      <c r="O24" s="1345"/>
      <c r="P24" s="1346"/>
      <c r="Q24" s="1252"/>
      <c r="R24" s="1260"/>
      <c r="S24" s="1325"/>
      <c r="T24" s="1347"/>
      <c r="U24" s="1347"/>
      <c r="V24" s="1347"/>
      <c r="W24" s="1347"/>
      <c r="X24" s="1347"/>
      <c r="Y24" s="1241"/>
      <c r="Z24" s="1302"/>
      <c r="AA24" s="1241"/>
      <c r="AB24" s="1241"/>
      <c r="AC24" s="1241"/>
      <c r="AD24" s="1241"/>
      <c r="AE24" s="1241"/>
      <c r="AF24" s="1241"/>
      <c r="AG24" s="1241"/>
      <c r="AH24" s="1241"/>
      <c r="AI24" s="1241"/>
      <c r="AJ24" s="1241"/>
      <c r="AK24" s="1241"/>
      <c r="AL24" s="1241"/>
      <c r="AM24" s="1241"/>
      <c r="AN24" s="1241"/>
      <c r="AO24" s="1241"/>
      <c r="AP24" s="1241"/>
      <c r="AQ24" s="1241"/>
      <c r="AR24" s="1241"/>
      <c r="AS24" s="1241"/>
      <c r="AT24" s="1241"/>
      <c r="AU24" s="1241"/>
      <c r="AV24" s="1241"/>
      <c r="AW24" s="1241"/>
      <c r="AX24" s="1241"/>
      <c r="AY24" s="1241"/>
      <c r="AZ24" s="1241"/>
      <c r="BA24" s="1241"/>
      <c r="BB24" s="1241"/>
      <c r="BC24" s="1241"/>
      <c r="BD24" s="1241"/>
      <c r="BE24" s="1241"/>
    </row>
    <row r="25" spans="1:57" s="1243" customFormat="1" ht="23.25" x14ac:dyDescent="0.25">
      <c r="A25" s="1241"/>
      <c r="B25" s="1316" t="s">
        <v>5179</v>
      </c>
      <c r="C25" s="1316" t="s">
        <v>2395</v>
      </c>
      <c r="D25" s="1348" t="s">
        <v>7273</v>
      </c>
      <c r="E25" s="1297">
        <v>1</v>
      </c>
      <c r="F25" s="1298" t="s">
        <v>3323</v>
      </c>
      <c r="G25" s="1298" t="s">
        <v>6978</v>
      </c>
      <c r="H25" s="1299" t="s">
        <v>7253</v>
      </c>
      <c r="I25" s="1311" t="s">
        <v>7274</v>
      </c>
      <c r="J25" s="1330">
        <v>1</v>
      </c>
      <c r="K25" s="1331" t="s">
        <v>3323</v>
      </c>
      <c r="L25" s="1278">
        <v>120</v>
      </c>
      <c r="M25" s="1279">
        <v>100</v>
      </c>
      <c r="N25" s="1313">
        <v>0</v>
      </c>
      <c r="O25" s="1323">
        <v>0</v>
      </c>
      <c r="P25" s="1349" t="s">
        <v>7255</v>
      </c>
      <c r="Q25" s="1282">
        <f>12/12</f>
        <v>1</v>
      </c>
      <c r="R25" s="1283" t="s">
        <v>7256</v>
      </c>
      <c r="S25" s="1284">
        <f>IF($R25=S$7,(IF($M25&gt;0,($M25-$O25)*(IF(OR($N25="",$N25=0),1,$N25))*$J25*$Q25,($L25-$O25)*(IF(OR($N25="",$N25=0),1,$N25))*$J25*$Q25))/60,0)</f>
        <v>0</v>
      </c>
      <c r="T25" s="1284">
        <f>IF($R25=S$7,($O25*(IF(OR($N25="",$N25=0),1,$N25))*$J25*$Q25)/60,0)</f>
        <v>0</v>
      </c>
      <c r="U25" s="1284">
        <f>IF($R25=U$7,(IF($M25&gt;0,($M25-$O25)*(IF(OR($N25="",$N25=0),1,$N25))*$J25*$Q25,($L25-$O25)*(IF(OR($N25="",$N25=0),1,$N25))*$J25*$Q25))/60,0)</f>
        <v>1.6666666666666667</v>
      </c>
      <c r="V25" s="1284">
        <f>IF($R25=U$7,($O25*(IF(OR($N25="",$N25=0),1,$N25))*$J25*$Q25)/60,0)</f>
        <v>0</v>
      </c>
      <c r="W25" s="1284">
        <f>IF($R25=W$7,(IF($M25&gt;0,($M25-$O25)*(IF(OR($N25="",$N25=0),1,$N25))*$J25*$Q25,($L25-$O25)*(IF(OR($N25="",$N25=0),1,$N25))*$J25*$Q25))/60,0)</f>
        <v>0</v>
      </c>
      <c r="X25" s="1285">
        <f>IF($R25=W$7,($O25*(IF(OR($N25="",$N25=0),1,$N25))*$J25*$Q25)/60,0)</f>
        <v>0</v>
      </c>
      <c r="Y25" s="1241"/>
      <c r="Z25" s="1302"/>
      <c r="AA25" s="1241"/>
      <c r="AB25" s="1241"/>
      <c r="AC25" s="1241"/>
      <c r="AD25" s="1241"/>
      <c r="AE25" s="1241"/>
      <c r="AF25" s="1241"/>
      <c r="AG25" s="1241"/>
      <c r="AH25" s="1241"/>
      <c r="AI25" s="1241"/>
      <c r="AJ25" s="1241"/>
      <c r="AK25" s="1241"/>
      <c r="AL25" s="1241"/>
      <c r="AM25" s="1241"/>
      <c r="AN25" s="1241"/>
      <c r="AO25" s="1241"/>
      <c r="AP25" s="1241"/>
      <c r="AQ25" s="1241"/>
      <c r="AR25" s="1241"/>
      <c r="AS25" s="1241"/>
      <c r="AT25" s="1241"/>
      <c r="AU25" s="1241"/>
      <c r="AV25" s="1241"/>
      <c r="AW25" s="1241"/>
      <c r="AX25" s="1241"/>
      <c r="AY25" s="1241"/>
      <c r="AZ25" s="1241"/>
      <c r="BA25" s="1241"/>
      <c r="BB25" s="1241"/>
      <c r="BC25" s="1241"/>
      <c r="BD25" s="1241"/>
      <c r="BE25" s="1241"/>
    </row>
    <row r="26" spans="1:57" s="1243" customFormat="1" ht="23.25" x14ac:dyDescent="0.25">
      <c r="A26" s="1241"/>
      <c r="B26" s="1318"/>
      <c r="C26" s="1308"/>
      <c r="D26" s="1309"/>
      <c r="E26" s="1350"/>
      <c r="F26" s="1351"/>
      <c r="G26" s="1351"/>
      <c r="H26" s="1351"/>
      <c r="I26" s="1311" t="s">
        <v>7274</v>
      </c>
      <c r="J26" s="1330">
        <v>1</v>
      </c>
      <c r="K26" s="1331" t="s">
        <v>3323</v>
      </c>
      <c r="L26" s="1278">
        <v>30</v>
      </c>
      <c r="M26" s="1279">
        <v>20</v>
      </c>
      <c r="N26" s="1313">
        <v>0</v>
      </c>
      <c r="O26" s="1323">
        <v>0</v>
      </c>
      <c r="P26" s="1281" t="s">
        <v>7264</v>
      </c>
      <c r="Q26" s="1282">
        <f>12/6</f>
        <v>2</v>
      </c>
      <c r="R26" s="1283" t="s">
        <v>7256</v>
      </c>
      <c r="S26" s="1284">
        <f>IF($R26=S$7,(IF($M26&gt;0,($M26-$O26)*(IF(OR($N26="",$N26=0),1,$N26))*$J26*$Q26,($L26-$O26)*(IF(OR($N26="",$N26=0),1,$N26))*$J26*$Q26))/60,0)</f>
        <v>0</v>
      </c>
      <c r="T26" s="1284">
        <f>IF($R26=S$7,($O26*(IF(OR($N26="",$N26=0),1,$N26))*$J26*$Q26)/60,0)</f>
        <v>0</v>
      </c>
      <c r="U26" s="1284">
        <f>IF($R26=U$7,(IF($M26&gt;0,($M26-$O26)*(IF(OR($N26="",$N26=0),1,$N26))*$J26*$Q26,($L26-$O26)*(IF(OR($N26="",$N26=0),1,$N26))*$J26*$Q26))/60,0)</f>
        <v>0.66666666666666663</v>
      </c>
      <c r="V26" s="1284">
        <f>IF($R26=U$7,($O26*(IF(OR($N26="",$N26=0),1,$N26))*$J26*$Q26)/60,0)</f>
        <v>0</v>
      </c>
      <c r="W26" s="1284">
        <f>IF($R26=W$7,(IF($M26&gt;0,($M26-$O26)*(IF(OR($N26="",$N26=0),1,$N26))*$J26*$Q26,($L26-$O26)*(IF(OR($N26="",$N26=0),1,$N26))*$J26*$Q26))/60,0)</f>
        <v>0</v>
      </c>
      <c r="X26" s="1285">
        <f>IF($R26=W$7,($O26*(IF(OR($N26="",$N26=0),1,$N26))*$J26*$Q26)/60,0)</f>
        <v>0</v>
      </c>
      <c r="Y26" s="1241"/>
      <c r="Z26" s="1302"/>
      <c r="AA26" s="1241"/>
      <c r="AB26" s="1241"/>
      <c r="AC26" s="1241"/>
      <c r="AD26" s="1241"/>
      <c r="AE26" s="1241"/>
      <c r="AF26" s="1241"/>
      <c r="AG26" s="1241"/>
      <c r="AH26" s="1241"/>
      <c r="AI26" s="1241"/>
      <c r="AJ26" s="1241"/>
      <c r="AK26" s="1241"/>
      <c r="AL26" s="1241"/>
      <c r="AM26" s="1241"/>
      <c r="AN26" s="1241"/>
      <c r="AO26" s="1241"/>
      <c r="AP26" s="1241"/>
      <c r="AQ26" s="1241"/>
      <c r="AR26" s="1241"/>
      <c r="AS26" s="1241"/>
      <c r="AT26" s="1241"/>
      <c r="AU26" s="1241"/>
      <c r="AV26" s="1241"/>
      <c r="AW26" s="1241"/>
      <c r="AX26" s="1241"/>
      <c r="AY26" s="1241"/>
      <c r="AZ26" s="1241"/>
      <c r="BA26" s="1241"/>
      <c r="BB26" s="1241"/>
      <c r="BC26" s="1241"/>
      <c r="BD26" s="1241"/>
      <c r="BE26" s="1241"/>
    </row>
    <row r="27" spans="1:57" s="1243" customFormat="1" ht="23.25" x14ac:dyDescent="0.25">
      <c r="A27" s="1241"/>
      <c r="B27" s="1318"/>
      <c r="C27" s="1308"/>
      <c r="D27" s="1309"/>
      <c r="E27" s="1350"/>
      <c r="F27" s="1351"/>
      <c r="G27" s="1351"/>
      <c r="H27" s="1351"/>
      <c r="I27" s="1311" t="s">
        <v>7274</v>
      </c>
      <c r="J27" s="1330">
        <v>1</v>
      </c>
      <c r="K27" s="1331" t="s">
        <v>3323</v>
      </c>
      <c r="L27" s="1278">
        <v>15</v>
      </c>
      <c r="M27" s="1279">
        <v>10</v>
      </c>
      <c r="N27" s="1313">
        <v>0</v>
      </c>
      <c r="O27" s="1323">
        <v>0</v>
      </c>
      <c r="P27" s="1281" t="s">
        <v>7261</v>
      </c>
      <c r="Q27" s="1282">
        <f>12/3</f>
        <v>4</v>
      </c>
      <c r="R27" s="1283" t="s">
        <v>7272</v>
      </c>
      <c r="S27" s="1284">
        <f>IF($R27=S$7,(IF($M27&gt;0,($M27-$O27)*(IF(OR($N27="",$N27=0),1,$N27))*$J27*$Q27,($L27-$O27)*(IF(OR($N27="",$N27=0),1,$N27))*$J27*$Q27))/60,0)</f>
        <v>0</v>
      </c>
      <c r="T27" s="1284">
        <f>IF($R27=S$7,($O27*(IF(OR($N27="",$N27=0),1,$N27))*$J27*$Q27)/60,0)</f>
        <v>0</v>
      </c>
      <c r="U27" s="1284">
        <f>IF($R27=U$7,(IF($M27&gt;0,($M27-$O27)*(IF(OR($N27="",$N27=0),1,$N27))*$J27*$Q27,($L27-$O27)*(IF(OR($N27="",$N27=0),1,$N27))*$J27*$Q27))/60,0)</f>
        <v>0</v>
      </c>
      <c r="V27" s="1284">
        <f>IF($R27=U$7,($O27*(IF(OR($N27="",$N27=0),1,$N27))*$J27*$Q27)/60,0)</f>
        <v>0</v>
      </c>
      <c r="W27" s="1284">
        <f>IF($R27=W$7,(IF($M27&gt;0,($M27-$O27)*(IF(OR($N27="",$N27=0),1,$N27))*$J27*$Q27,($L27-$O27)*(IF(OR($N27="",$N27=0),1,$N27))*$J27*$Q27))/60,0)</f>
        <v>0.66666666666666663</v>
      </c>
      <c r="X27" s="1285">
        <f>IF($R27=W$7,($O27*(IF(OR($N27="",$N27=0),1,$N27))*$J27*$Q27)/60,0)</f>
        <v>0</v>
      </c>
      <c r="Y27" s="1241"/>
      <c r="Z27" s="1302"/>
      <c r="AA27" s="1241"/>
      <c r="AB27" s="1241"/>
      <c r="AC27" s="1241"/>
      <c r="AD27" s="1241"/>
      <c r="AE27" s="1241"/>
      <c r="AF27" s="1241"/>
      <c r="AG27" s="1241"/>
      <c r="AH27" s="1241"/>
      <c r="AI27" s="1241"/>
      <c r="AJ27" s="1241"/>
      <c r="AK27" s="1241"/>
      <c r="AL27" s="1241"/>
      <c r="AM27" s="1241"/>
      <c r="AN27" s="1241"/>
      <c r="AO27" s="1241"/>
      <c r="AP27" s="1241"/>
      <c r="AQ27" s="1241"/>
      <c r="AR27" s="1241"/>
      <c r="AS27" s="1241"/>
      <c r="AT27" s="1241"/>
      <c r="AU27" s="1241"/>
      <c r="AV27" s="1241"/>
      <c r="AW27" s="1241"/>
      <c r="AX27" s="1241"/>
      <c r="AY27" s="1241"/>
      <c r="AZ27" s="1241"/>
      <c r="BA27" s="1241"/>
      <c r="BB27" s="1241"/>
      <c r="BC27" s="1241"/>
      <c r="BD27" s="1241"/>
      <c r="BE27" s="1241"/>
    </row>
    <row r="28" spans="1:57" s="1243" customFormat="1" ht="23.25" x14ac:dyDescent="0.25">
      <c r="A28" s="1241"/>
      <c r="B28" s="1352"/>
      <c r="C28" s="1320"/>
      <c r="D28" s="1335"/>
      <c r="E28" s="1305"/>
      <c r="F28" s="1306"/>
      <c r="G28" s="1306"/>
      <c r="H28" s="1306"/>
      <c r="I28" s="1311" t="s">
        <v>7274</v>
      </c>
      <c r="J28" s="1330">
        <v>1</v>
      </c>
      <c r="K28" s="1331" t="s">
        <v>3323</v>
      </c>
      <c r="L28" s="1278">
        <v>15</v>
      </c>
      <c r="M28" s="1279">
        <v>10</v>
      </c>
      <c r="N28" s="1313">
        <v>0</v>
      </c>
      <c r="O28" s="1323">
        <v>0</v>
      </c>
      <c r="P28" s="1281" t="s">
        <v>7267</v>
      </c>
      <c r="Q28" s="1282">
        <f>12/1</f>
        <v>12</v>
      </c>
      <c r="R28" s="1283" t="s">
        <v>7256</v>
      </c>
      <c r="S28" s="1284">
        <f>IF($R28=S$7,(IF($M28&gt;0,($M28-$O28)*(IF(OR($N28="",$N28=0),1,$N28))*$J28*$Q28,($L28-$O28)*(IF(OR($N28="",$N28=0),1,$N28))*$J28*$Q28))/60,0)</f>
        <v>0</v>
      </c>
      <c r="T28" s="1284">
        <f>IF($R28=S$7,($O28*(IF(OR($N28="",$N28=0),1,$N28))*$J28*$Q28)/60,0)</f>
        <v>0</v>
      </c>
      <c r="U28" s="1284">
        <f>IF($R28=U$7,(IF($M28&gt;0,($M28-$O28)*(IF(OR($N28="",$N28=0),1,$N28))*$J28*$Q28,($L28-$O28)*(IF(OR($N28="",$N28=0),1,$N28))*$J28*$Q28))/60,0)</f>
        <v>2</v>
      </c>
      <c r="V28" s="1284">
        <f>IF($R28=U$7,($O28*(IF(OR($N28="",$N28=0),1,$N28))*$J28*$Q28)/60,0)</f>
        <v>0</v>
      </c>
      <c r="W28" s="1284">
        <f>IF($R28=W$7,(IF($M28&gt;0,($M28-$O28)*(IF(OR($N28="",$N28=0),1,$N28))*$J28*$Q28,($L28-$O28)*(IF(OR($N28="",$N28=0),1,$N28))*$J28*$Q28))/60,0)</f>
        <v>0</v>
      </c>
      <c r="X28" s="1285">
        <f>IF($R28=W$7,($O28*(IF(OR($N28="",$N28=0),1,$N28))*$J28*$Q28)/60,0)</f>
        <v>0</v>
      </c>
      <c r="Y28" s="1241"/>
      <c r="Z28" s="1302"/>
      <c r="AA28" s="1241"/>
      <c r="AB28" s="1241"/>
      <c r="AC28" s="1241"/>
      <c r="AD28" s="1241"/>
      <c r="AE28" s="1241"/>
      <c r="AF28" s="1241"/>
      <c r="AG28" s="1241"/>
      <c r="AH28" s="1241"/>
      <c r="AI28" s="1241"/>
      <c r="AJ28" s="1241"/>
      <c r="AK28" s="1241"/>
      <c r="AL28" s="1241"/>
      <c r="AM28" s="1241"/>
      <c r="AN28" s="1241"/>
      <c r="AO28" s="1241"/>
      <c r="AP28" s="1241"/>
      <c r="AQ28" s="1241"/>
      <c r="AR28" s="1241"/>
      <c r="AS28" s="1241"/>
      <c r="AT28" s="1241"/>
      <c r="AU28" s="1241"/>
      <c r="AV28" s="1241"/>
      <c r="AW28" s="1241"/>
      <c r="AX28" s="1241"/>
      <c r="AY28" s="1241"/>
      <c r="AZ28" s="1241"/>
      <c r="BA28" s="1241"/>
      <c r="BB28" s="1241"/>
      <c r="BC28" s="1241"/>
      <c r="BD28" s="1241"/>
      <c r="BE28" s="1241"/>
    </row>
    <row r="29" spans="1:57" s="1243" customFormat="1" ht="23.25" x14ac:dyDescent="0.25">
      <c r="A29" s="1241"/>
      <c r="B29" s="1353"/>
      <c r="C29" s="1354"/>
      <c r="D29" s="1355" t="s">
        <v>7275</v>
      </c>
      <c r="E29" s="1305">
        <v>1</v>
      </c>
      <c r="F29" s="1306" t="s">
        <v>3323</v>
      </c>
      <c r="G29" s="1356" t="s">
        <v>6978</v>
      </c>
      <c r="H29" s="1357" t="s">
        <v>7253</v>
      </c>
      <c r="I29" s="1358" t="s">
        <v>7276</v>
      </c>
      <c r="J29" s="1330">
        <v>1</v>
      </c>
      <c r="K29" s="1331" t="s">
        <v>3323</v>
      </c>
      <c r="L29" s="1278">
        <v>30</v>
      </c>
      <c r="M29" s="1279">
        <v>0</v>
      </c>
      <c r="N29" s="1313">
        <v>0</v>
      </c>
      <c r="O29" s="1323">
        <v>0</v>
      </c>
      <c r="P29" s="1281" t="s">
        <v>7261</v>
      </c>
      <c r="Q29" s="1282">
        <f>12/3</f>
        <v>4</v>
      </c>
      <c r="R29" s="1283" t="s">
        <v>7256</v>
      </c>
      <c r="S29" s="1284">
        <f>IF($R29=S$7,(IF($M29&gt;0,($M29-$O29)*(IF(OR($N29="",$N29=0),1,$N29))*$J29*$Q29,($L29-$O29)*(IF(OR($N29="",$N29=0),1,$N29))*$J29*$Q29))/60,0)</f>
        <v>0</v>
      </c>
      <c r="T29" s="1284">
        <f>IF($R29=S$7,($O29*(IF(OR($N29="",$N29=0),1,$N29))*$J29*$Q29)/60,0)</f>
        <v>0</v>
      </c>
      <c r="U29" s="1284">
        <f>IF($R29=U$7,(IF($M29&gt;0,($M29-$O29)*(IF(OR($N29="",$N29=0),1,$N29))*$J29*$Q29,($L29-$O29)*(IF(OR($N29="",$N29=0),1,$N29))*$J29*$Q29))/60,0)</f>
        <v>2</v>
      </c>
      <c r="V29" s="1284">
        <f>IF($R29=U$7,($O29*(IF(OR($N29="",$N29=0),1,$N29))*$J29*$Q29)/60,0)</f>
        <v>0</v>
      </c>
      <c r="W29" s="1284">
        <f>IF($R29=W$7,(IF($M29&gt;0,($M29-$O29)*(IF(OR($N29="",$N29=0),1,$N29))*$J29*$Q29,($L29-$O29)*(IF(OR($N29="",$N29=0),1,$N29))*$J29*$Q29))/60,0)</f>
        <v>0</v>
      </c>
      <c r="X29" s="1285">
        <f>IF($R29=W$7,($O29*(IF(OR($N29="",$N29=0),1,$N29))*$J29*$Q29)/60,0)</f>
        <v>0</v>
      </c>
      <c r="Y29" s="1241"/>
      <c r="Z29" s="1302"/>
      <c r="AA29" s="1241"/>
      <c r="AB29" s="1241"/>
      <c r="AC29" s="1241"/>
      <c r="AD29" s="1241"/>
      <c r="AE29" s="1241"/>
      <c r="AF29" s="1241"/>
      <c r="AG29" s="1241"/>
      <c r="AH29" s="1241"/>
      <c r="AI29" s="1241"/>
      <c r="AJ29" s="1241"/>
      <c r="AK29" s="1241"/>
      <c r="AL29" s="1241"/>
      <c r="AM29" s="1241"/>
      <c r="AN29" s="1241"/>
      <c r="AO29" s="1241"/>
      <c r="AP29" s="1241"/>
      <c r="AQ29" s="1241"/>
      <c r="AR29" s="1241"/>
      <c r="AS29" s="1241"/>
      <c r="AT29" s="1241"/>
      <c r="AU29" s="1241"/>
      <c r="AV29" s="1241"/>
      <c r="AW29" s="1241"/>
      <c r="AX29" s="1241"/>
      <c r="AY29" s="1241"/>
      <c r="AZ29" s="1241"/>
      <c r="BA29" s="1241"/>
      <c r="BB29" s="1241"/>
      <c r="BC29" s="1241"/>
      <c r="BD29" s="1241"/>
      <c r="BE29" s="1241"/>
    </row>
    <row r="30" spans="1:57" s="1243" customFormat="1" ht="23.25" x14ac:dyDescent="0.25">
      <c r="A30" s="1241"/>
      <c r="B30" s="1359" t="s">
        <v>5221</v>
      </c>
      <c r="C30" s="1360" t="s">
        <v>2417</v>
      </c>
      <c r="D30" s="1361"/>
      <c r="E30" s="1362"/>
      <c r="F30" s="1363"/>
      <c r="G30" s="1363"/>
      <c r="H30" s="1363"/>
      <c r="I30" s="1265"/>
      <c r="J30" s="1252"/>
      <c r="K30" s="1364"/>
      <c r="L30" s="1324"/>
      <c r="M30" s="1324"/>
      <c r="N30" s="1365"/>
      <c r="O30" s="1345"/>
      <c r="P30" s="1366"/>
      <c r="Q30" s="1367"/>
      <c r="R30" s="1260"/>
      <c r="S30" s="1368"/>
      <c r="T30" s="1369"/>
      <c r="U30" s="1369"/>
      <c r="V30" s="1369"/>
      <c r="W30" s="1369"/>
      <c r="X30" s="1369"/>
      <c r="Y30" s="1241"/>
      <c r="Z30" s="1302"/>
      <c r="AA30" s="1241"/>
      <c r="AB30" s="1241"/>
      <c r="AC30" s="1241"/>
      <c r="AD30" s="1241"/>
      <c r="AE30" s="1241"/>
      <c r="AF30" s="1241"/>
      <c r="AG30" s="1241"/>
      <c r="AH30" s="1241"/>
      <c r="AI30" s="1241"/>
      <c r="AJ30" s="1241"/>
      <c r="AK30" s="1241"/>
      <c r="AL30" s="1241"/>
      <c r="AM30" s="1241"/>
      <c r="AN30" s="1241"/>
      <c r="AO30" s="1241"/>
      <c r="AP30" s="1241"/>
      <c r="AQ30" s="1241"/>
      <c r="AR30" s="1241"/>
      <c r="AS30" s="1241"/>
      <c r="AT30" s="1241"/>
      <c r="AU30" s="1241"/>
      <c r="AV30" s="1241"/>
      <c r="AW30" s="1241"/>
      <c r="AX30" s="1241"/>
      <c r="AY30" s="1241"/>
      <c r="AZ30" s="1241"/>
      <c r="BA30" s="1241"/>
      <c r="BB30" s="1241"/>
      <c r="BC30" s="1241"/>
      <c r="BD30" s="1241"/>
      <c r="BE30" s="1241"/>
    </row>
    <row r="31" spans="1:57" s="1243" customFormat="1" ht="23.25" x14ac:dyDescent="0.25">
      <c r="A31" s="1241"/>
      <c r="B31" s="1296" t="s">
        <v>5222</v>
      </c>
      <c r="C31" s="1370" t="s">
        <v>7277</v>
      </c>
      <c r="D31" s="1304" t="s">
        <v>7278</v>
      </c>
      <c r="E31" s="1350">
        <v>10</v>
      </c>
      <c r="F31" s="1351" t="s">
        <v>3323</v>
      </c>
      <c r="G31" s="1351" t="s">
        <v>6978</v>
      </c>
      <c r="H31" s="1371" t="s">
        <v>7253</v>
      </c>
      <c r="I31" s="1311" t="s">
        <v>7279</v>
      </c>
      <c r="J31" s="1330">
        <v>10</v>
      </c>
      <c r="K31" s="1331" t="s">
        <v>3323</v>
      </c>
      <c r="L31" s="1278">
        <v>60</v>
      </c>
      <c r="M31" s="1279">
        <f>45-O31</f>
        <v>30</v>
      </c>
      <c r="N31" s="1313">
        <v>0</v>
      </c>
      <c r="O31" s="1323">
        <v>15</v>
      </c>
      <c r="P31" s="1281" t="s">
        <v>7255</v>
      </c>
      <c r="Q31" s="1282">
        <f>12/12</f>
        <v>1</v>
      </c>
      <c r="R31" s="1283" t="s">
        <v>7272</v>
      </c>
      <c r="S31" s="1284">
        <f>IF($R31=S$7,(IF($M31&gt;0,($M31-$O31)*(IF(OR($N31="",$N31=0),1,$N31))*$J31*$Q31,($L31-$O31)*(IF(OR($N31="",$N31=0),1,$N31))*$J31*$Q31))/60,0)</f>
        <v>0</v>
      </c>
      <c r="T31" s="1284">
        <f>IF($R31=S$7,($O31*(IF(OR($N31="",$N31=0),1,$N31))*$J31*$Q31)/60,0)</f>
        <v>0</v>
      </c>
      <c r="U31" s="1284">
        <f>IF($R31=U$7,(IF($M31&gt;0,($M31-$O31)*(IF(OR($N31="",$N31=0),1,$N31))*$J31*$Q31,($L31-$O31)*(IF(OR($N31="",$N31=0),1,$N31))*$J31*$Q31))/60,0)</f>
        <v>0</v>
      </c>
      <c r="V31" s="1284">
        <f>IF($R31=U$7,($O31*(IF(OR($N31="",$N31=0),1,$N31))*$J31*$Q31)/60,0)</f>
        <v>0</v>
      </c>
      <c r="W31" s="1284">
        <f>IF($R31=W$7,(IF($M31&gt;0,($M31-$O31)*(IF(OR($N31="",$N31=0),1,$N31))*$J31*$Q31,($L31-$O31)*(IF(OR($N31="",$N31=0),1,$N31))*$J31*$Q31))/60,0)</f>
        <v>2.5</v>
      </c>
      <c r="X31" s="1285">
        <f>IF($R31=W$7,($O31*(IF(OR($N31="",$N31=0),1,$N31))*$J31*$Q31)/60,0)</f>
        <v>2.5</v>
      </c>
      <c r="Y31" s="1241"/>
      <c r="Z31" s="1302"/>
      <c r="AA31" s="1241"/>
      <c r="AB31" s="1241"/>
      <c r="AC31" s="1241"/>
      <c r="AD31" s="1241"/>
      <c r="AE31" s="1241"/>
      <c r="AF31" s="1241"/>
      <c r="AG31" s="1241"/>
      <c r="AH31" s="1241"/>
      <c r="AI31" s="1241"/>
      <c r="AJ31" s="1241"/>
      <c r="AK31" s="1241"/>
      <c r="AL31" s="1241"/>
      <c r="AM31" s="1241"/>
      <c r="AN31" s="1241"/>
      <c r="AO31" s="1241"/>
      <c r="AP31" s="1241"/>
      <c r="AQ31" s="1241"/>
      <c r="AR31" s="1241"/>
      <c r="AS31" s="1241"/>
      <c r="AT31" s="1241"/>
      <c r="AU31" s="1241"/>
      <c r="AV31" s="1241"/>
      <c r="AW31" s="1241"/>
      <c r="AX31" s="1241"/>
      <c r="AY31" s="1241"/>
      <c r="AZ31" s="1241"/>
      <c r="BA31" s="1241"/>
      <c r="BB31" s="1241"/>
      <c r="BC31" s="1241"/>
      <c r="BD31" s="1241"/>
      <c r="BE31" s="1241"/>
    </row>
    <row r="32" spans="1:57" s="1243" customFormat="1" ht="23.25" x14ac:dyDescent="0.25">
      <c r="A32" s="1241"/>
      <c r="B32" s="1315"/>
      <c r="C32" s="1315"/>
      <c r="D32" s="1334"/>
      <c r="E32" s="1305"/>
      <c r="F32" s="1306"/>
      <c r="G32" s="1306"/>
      <c r="H32" s="1307" t="s">
        <v>7253</v>
      </c>
      <c r="I32" s="1311" t="s">
        <v>7279</v>
      </c>
      <c r="J32" s="1330">
        <v>10</v>
      </c>
      <c r="K32" s="1331" t="s">
        <v>3323</v>
      </c>
      <c r="L32" s="1278">
        <v>30</v>
      </c>
      <c r="M32" s="1279">
        <f>30-O32</f>
        <v>15</v>
      </c>
      <c r="N32" s="1313">
        <v>0</v>
      </c>
      <c r="O32" s="1323">
        <v>15</v>
      </c>
      <c r="P32" s="1281" t="s">
        <v>7264</v>
      </c>
      <c r="Q32" s="1282">
        <f>12/6</f>
        <v>2</v>
      </c>
      <c r="R32" s="1283" t="s">
        <v>7256</v>
      </c>
      <c r="S32" s="1284">
        <f>IF($R32=S$7,(IF($M32&gt;0,($M32-$O32)*(IF(OR($N32="",$N32=0),1,$N32))*$J32*$Q32,($L32-$O32)*(IF(OR($N32="",$N32=0),1,$N32))*$J32*$Q32))/60,0)</f>
        <v>0</v>
      </c>
      <c r="T32" s="1284">
        <f>IF($R32=S$7,($O32*(IF(OR($N32="",$N32=0),1,$N32))*$J32*$Q32)/60,0)</f>
        <v>0</v>
      </c>
      <c r="U32" s="1284">
        <f>IF($R32=U$7,(IF($M32&gt;0,($M32-$O32)*(IF(OR($N32="",$N32=0),1,$N32))*$J32*$Q32,($L32-$O32)*(IF(OR($N32="",$N32=0),1,$N32))*$J32*$Q32))/60,0)</f>
        <v>0</v>
      </c>
      <c r="V32" s="1284">
        <f>IF($R32=U$7,($O32*(IF(OR($N32="",$N32=0),1,$N32))*$J32*$Q32)/60,0)</f>
        <v>5</v>
      </c>
      <c r="W32" s="1284">
        <f>IF($R32=W$7,(IF($M32&gt;0,($M32-$O32)*(IF(OR($N32="",$N32=0),1,$N32))*$J32*$Q32,($L32-$O32)*(IF(OR($N32="",$N32=0),1,$N32))*$J32*$Q32))/60,0)</f>
        <v>0</v>
      </c>
      <c r="X32" s="1285">
        <f>IF($R32=W$7,($O32*(IF(OR($N32="",$N32=0),1,$N32))*$J32*$Q32)/60,0)</f>
        <v>0</v>
      </c>
      <c r="Y32" s="1241"/>
      <c r="Z32" s="1302"/>
      <c r="AA32" s="1241"/>
      <c r="AB32" s="1241"/>
      <c r="AC32" s="1241"/>
      <c r="AD32" s="1241"/>
      <c r="AE32" s="1241"/>
      <c r="AF32" s="1241"/>
      <c r="AG32" s="1241"/>
      <c r="AH32" s="1241"/>
      <c r="AI32" s="1241"/>
      <c r="AJ32" s="1241"/>
      <c r="AK32" s="1241"/>
      <c r="AL32" s="1241"/>
      <c r="AM32" s="1241"/>
      <c r="AN32" s="1241"/>
      <c r="AO32" s="1241"/>
      <c r="AP32" s="1241"/>
      <c r="AQ32" s="1241"/>
      <c r="AR32" s="1241"/>
      <c r="AS32" s="1241"/>
      <c r="AT32" s="1241"/>
      <c r="AU32" s="1241"/>
      <c r="AV32" s="1241"/>
      <c r="AW32" s="1241"/>
      <c r="AX32" s="1241"/>
      <c r="AY32" s="1241"/>
      <c r="AZ32" s="1241"/>
      <c r="BA32" s="1241"/>
      <c r="BB32" s="1241"/>
      <c r="BC32" s="1241"/>
      <c r="BD32" s="1241"/>
      <c r="BE32" s="1241"/>
    </row>
    <row r="33" spans="1:188" s="1243" customFormat="1" ht="23.25" x14ac:dyDescent="0.25">
      <c r="A33" s="1241"/>
      <c r="B33" s="1372" t="s">
        <v>5229</v>
      </c>
      <c r="C33" s="1372" t="s">
        <v>3325</v>
      </c>
      <c r="D33" s="1373" t="s">
        <v>7280</v>
      </c>
      <c r="E33" s="1330">
        <v>5</v>
      </c>
      <c r="F33" s="1331" t="s">
        <v>3323</v>
      </c>
      <c r="G33" s="1312" t="s">
        <v>6978</v>
      </c>
      <c r="H33" s="1374" t="s">
        <v>7253</v>
      </c>
      <c r="I33" s="1311" t="s">
        <v>7279</v>
      </c>
      <c r="J33" s="1330">
        <v>5</v>
      </c>
      <c r="K33" s="1331" t="s">
        <v>3323</v>
      </c>
      <c r="L33" s="1278">
        <v>30</v>
      </c>
      <c r="M33" s="1279">
        <v>30</v>
      </c>
      <c r="N33" s="1313">
        <v>0</v>
      </c>
      <c r="O33" s="1323">
        <v>0</v>
      </c>
      <c r="P33" s="1349" t="s">
        <v>7264</v>
      </c>
      <c r="Q33" s="1282">
        <f>12/6</f>
        <v>2</v>
      </c>
      <c r="R33" s="1283" t="s">
        <v>7256</v>
      </c>
      <c r="S33" s="1284">
        <f>IF($R33=S$7,(IF($M33&gt;0,($M33-$O33)*(IF(OR($N33="",$N33=0),1,$N33))*$J33*$Q33,($L33-$O33)*(IF(OR($N33="",$N33=0),1,$N33))*$J33*$Q33))/60,0)</f>
        <v>0</v>
      </c>
      <c r="T33" s="1284">
        <f>IF($R33=S$7,($O33*(IF(OR($N33="",$N33=0),1,$N33))*$J33*$Q33)/60,0)</f>
        <v>0</v>
      </c>
      <c r="U33" s="1284">
        <f>IF($R33=U$7,(IF($M33&gt;0,($M33-$O33)*(IF(OR($N33="",$N33=0),1,$N33))*$J33*$Q33,($L33-$O33)*(IF(OR($N33="",$N33=0),1,$N33))*$J33*$Q33))/60,0)</f>
        <v>5</v>
      </c>
      <c r="V33" s="1284">
        <f>IF($R33=U$7,($O33*(IF(OR($N33="",$N33=0),1,$N33))*$J33*$Q33)/60,0)</f>
        <v>0</v>
      </c>
      <c r="W33" s="1284">
        <f>IF($R33=W$7,(IF($M33&gt;0,($M33-$O33)*(IF(OR($N33="",$N33=0),1,$N33))*$J33*$Q33,($L33-$O33)*(IF(OR($N33="",$N33=0),1,$N33))*$J33*$Q33))/60,0)</f>
        <v>0</v>
      </c>
      <c r="X33" s="1285">
        <f>IF($R33=W$7,($O33*(IF(OR($N33="",$N33=0),1,$N33))*$J33*$Q33)/60,0)</f>
        <v>0</v>
      </c>
      <c r="Y33" s="1241"/>
      <c r="Z33" s="1302"/>
      <c r="AA33" s="1241"/>
      <c r="AB33" s="1241"/>
      <c r="AC33" s="1241"/>
      <c r="AD33" s="1241"/>
      <c r="AE33" s="1241"/>
      <c r="AF33" s="1241"/>
      <c r="AG33" s="1241"/>
      <c r="AH33" s="1241"/>
      <c r="AI33" s="1241"/>
      <c r="AJ33" s="1241"/>
      <c r="AK33" s="1241"/>
      <c r="AL33" s="1241"/>
      <c r="AM33" s="1241"/>
      <c r="AN33" s="1241"/>
      <c r="AO33" s="1241"/>
      <c r="AP33" s="1241"/>
      <c r="AQ33" s="1241"/>
      <c r="AR33" s="1241"/>
      <c r="AS33" s="1241"/>
      <c r="AT33" s="1241"/>
      <c r="AU33" s="1241"/>
      <c r="AV33" s="1241"/>
      <c r="AW33" s="1241"/>
      <c r="AX33" s="1241"/>
      <c r="AY33" s="1241"/>
      <c r="AZ33" s="1241"/>
      <c r="BA33" s="1241"/>
      <c r="BB33" s="1241"/>
      <c r="BC33" s="1241"/>
      <c r="BD33" s="1241"/>
      <c r="BE33" s="1241"/>
    </row>
    <row r="34" spans="1:188" s="1243" customFormat="1" ht="23.25" x14ac:dyDescent="0.25">
      <c r="A34" s="1241"/>
      <c r="B34" s="1249">
        <v>5.8</v>
      </c>
      <c r="C34" s="1250" t="s">
        <v>7281</v>
      </c>
      <c r="D34" s="1251"/>
      <c r="E34" s="1252"/>
      <c r="F34" s="1253"/>
      <c r="G34" s="1254"/>
      <c r="H34" s="1254"/>
      <c r="I34" s="1255"/>
      <c r="J34" s="1256"/>
      <c r="K34" s="1256"/>
      <c r="L34" s="1324"/>
      <c r="M34" s="1324"/>
      <c r="N34" s="1292"/>
      <c r="O34" s="1256"/>
      <c r="P34" s="1259"/>
      <c r="Q34" s="1252"/>
      <c r="R34" s="1260"/>
      <c r="S34" s="1260"/>
      <c r="T34" s="1260"/>
      <c r="U34" s="1260"/>
      <c r="V34" s="1260"/>
      <c r="W34" s="1260"/>
      <c r="X34" s="1375"/>
      <c r="Y34" s="1241"/>
      <c r="Z34" s="1302"/>
      <c r="AA34" s="1241"/>
      <c r="AB34" s="1241"/>
      <c r="AC34" s="1241"/>
      <c r="AD34" s="1241"/>
      <c r="AE34" s="1241"/>
      <c r="AF34" s="1241"/>
      <c r="AG34" s="1241"/>
      <c r="AH34" s="1241"/>
      <c r="AI34" s="1241"/>
      <c r="AJ34" s="1241"/>
      <c r="AK34" s="1241"/>
      <c r="AL34" s="1241"/>
      <c r="AM34" s="1241"/>
      <c r="AN34" s="1241"/>
      <c r="AO34" s="1241"/>
      <c r="AP34" s="1241"/>
      <c r="AQ34" s="1241"/>
      <c r="AR34" s="1241"/>
      <c r="AS34" s="1241"/>
      <c r="AT34" s="1241"/>
      <c r="AU34" s="1241"/>
      <c r="AV34" s="1241"/>
      <c r="AW34" s="1241"/>
      <c r="AX34" s="1241"/>
      <c r="AY34" s="1241"/>
      <c r="AZ34" s="1241"/>
      <c r="BA34" s="1241"/>
      <c r="BB34" s="1241"/>
      <c r="BC34" s="1241"/>
      <c r="BD34" s="1241"/>
      <c r="BE34" s="1241"/>
    </row>
    <row r="35" spans="1:188" s="1243" customFormat="1" ht="23.25" x14ac:dyDescent="0.25">
      <c r="A35" s="1241"/>
      <c r="B35" s="1376">
        <v>5.8</v>
      </c>
      <c r="C35" s="1377" t="s">
        <v>7251</v>
      </c>
      <c r="D35" s="1272" t="s">
        <v>7252</v>
      </c>
      <c r="E35" s="1273">
        <v>1</v>
      </c>
      <c r="F35" s="1274" t="s">
        <v>3316</v>
      </c>
      <c r="G35" s="1274" t="s">
        <v>6978</v>
      </c>
      <c r="H35" s="1275" t="s">
        <v>7253</v>
      </c>
      <c r="I35" s="1378" t="s">
        <v>7282</v>
      </c>
      <c r="J35" s="1277">
        <v>1</v>
      </c>
      <c r="K35" s="1277" t="s">
        <v>3316</v>
      </c>
      <c r="L35" s="1278">
        <v>20</v>
      </c>
      <c r="M35" s="1279">
        <v>0</v>
      </c>
      <c r="N35" s="1280">
        <v>0</v>
      </c>
      <c r="O35" s="1279">
        <v>0</v>
      </c>
      <c r="P35" s="1281" t="s">
        <v>7255</v>
      </c>
      <c r="Q35" s="1282">
        <f>12/12</f>
        <v>1</v>
      </c>
      <c r="R35" s="1283" t="s">
        <v>7272</v>
      </c>
      <c r="S35" s="1284">
        <f>IF($R35=S$7,(IF($M35&gt;0,($M35-$O35)*(IF(OR($N35="",$N35=0),1,$N35))*$J35*$Q35,($L35-$O35)*(IF(OR($N35="",$N35=0),1,$N35))*$J35*$Q35))/60,0)</f>
        <v>0</v>
      </c>
      <c r="T35" s="1284">
        <f>IF($R35=S$7,($O35*(IF(OR($N35="",$N35=0),1,$N35))*$J35*$Q35)/60,0)</f>
        <v>0</v>
      </c>
      <c r="U35" s="1284">
        <f>IF($R35=U$7,(IF($M35&gt;0,($M35-$O35)*(IF(OR($N35="",$N35=0),1,$N35))*$J35*$Q35,($L35-$O35)*(IF(OR($N35="",$N35=0),1,$N35))*$J35*$Q35))/60,0)</f>
        <v>0</v>
      </c>
      <c r="V35" s="1284">
        <f>IF($R35=U$7,($O35*(IF(OR($N35="",$N35=0),1,$N35))*$J35*$Q35)/60,0)</f>
        <v>0</v>
      </c>
      <c r="W35" s="1284">
        <f>IF($R35=W$7,(IF($M35&gt;0,($M35-$O35)*(IF(OR($N35="",$N35=0),1,$N35))*$J35*$Q35,($L35-$O35)*(IF(OR($N35="",$N35=0),1,$N35))*$J35*$Q35))/60,0)</f>
        <v>0.33333333333333331</v>
      </c>
      <c r="X35" s="1285">
        <f>IF($R35=W$7,($O35*(IF(OR($N35="",$N35=0),1,$N35))*$J35*$Q35)/60,0)</f>
        <v>0</v>
      </c>
      <c r="Y35" s="1241"/>
      <c r="Z35" s="1302"/>
      <c r="AA35" s="1241"/>
      <c r="AB35" s="1241"/>
      <c r="AC35" s="1241"/>
      <c r="AD35" s="1241"/>
      <c r="AE35" s="1241"/>
      <c r="AF35" s="1241"/>
      <c r="AG35" s="1241"/>
      <c r="AH35" s="1241"/>
      <c r="AI35" s="1241"/>
      <c r="AJ35" s="1241"/>
      <c r="AK35" s="1241"/>
      <c r="AL35" s="1241"/>
      <c r="AM35" s="1241"/>
      <c r="AN35" s="1241"/>
      <c r="AO35" s="1241"/>
      <c r="AP35" s="1241"/>
      <c r="AQ35" s="1241"/>
      <c r="AR35" s="1241"/>
      <c r="AS35" s="1241"/>
      <c r="AT35" s="1241"/>
      <c r="AU35" s="1241"/>
      <c r="AV35" s="1241"/>
      <c r="AW35" s="1241"/>
      <c r="AX35" s="1241"/>
      <c r="AY35" s="1241"/>
      <c r="AZ35" s="1241"/>
      <c r="BA35" s="1241"/>
      <c r="BB35" s="1241"/>
      <c r="BC35" s="1241"/>
      <c r="BD35" s="1241"/>
      <c r="BE35" s="1241"/>
    </row>
    <row r="36" spans="1:188" s="1243" customFormat="1" ht="23.25" x14ac:dyDescent="0.25">
      <c r="A36" s="1241"/>
      <c r="B36" s="1286" t="s">
        <v>5494</v>
      </c>
      <c r="C36" s="1329" t="s">
        <v>2469</v>
      </c>
      <c r="D36" s="1288"/>
      <c r="E36" s="1289"/>
      <c r="F36" s="1290"/>
      <c r="G36" s="1291"/>
      <c r="H36" s="1291"/>
      <c r="I36" s="1291"/>
      <c r="J36" s="1256"/>
      <c r="K36" s="1256"/>
      <c r="L36" s="1324"/>
      <c r="M36" s="1324"/>
      <c r="N36" s="1292"/>
      <c r="O36" s="1256"/>
      <c r="P36" s="1259"/>
      <c r="Q36" s="1252"/>
      <c r="R36" s="1260"/>
      <c r="S36" s="1260"/>
      <c r="T36" s="1260"/>
      <c r="U36" s="1260"/>
      <c r="V36" s="1260"/>
      <c r="W36" s="1260"/>
      <c r="X36" s="1375"/>
      <c r="Y36" s="1241"/>
      <c r="Z36" s="1302"/>
      <c r="AA36" s="1241"/>
      <c r="AB36" s="1241"/>
      <c r="AC36" s="1241"/>
      <c r="AD36" s="1241"/>
      <c r="AE36" s="1241"/>
      <c r="AF36" s="1241"/>
      <c r="AG36" s="1241"/>
      <c r="AH36" s="1241"/>
      <c r="AI36" s="1241"/>
      <c r="AJ36" s="1241"/>
      <c r="AK36" s="1241"/>
      <c r="AL36" s="1241"/>
      <c r="AM36" s="1241"/>
      <c r="AN36" s="1241"/>
      <c r="AO36" s="1241"/>
      <c r="AP36" s="1241"/>
      <c r="AQ36" s="1241"/>
      <c r="AR36" s="1241"/>
      <c r="AS36" s="1241"/>
      <c r="AT36" s="1241"/>
      <c r="AU36" s="1241"/>
      <c r="AV36" s="1241"/>
      <c r="AW36" s="1241"/>
      <c r="AX36" s="1241"/>
      <c r="AY36" s="1241"/>
      <c r="AZ36" s="1241"/>
      <c r="BA36" s="1241"/>
      <c r="BB36" s="1241"/>
      <c r="BC36" s="1241"/>
      <c r="BD36" s="1241"/>
      <c r="BE36" s="1241"/>
    </row>
    <row r="37" spans="1:188" s="1243" customFormat="1" ht="23.25" x14ac:dyDescent="0.25">
      <c r="A37" s="1241"/>
      <c r="B37" s="1316" t="s">
        <v>5495</v>
      </c>
      <c r="C37" s="1316" t="s">
        <v>7283</v>
      </c>
      <c r="D37" s="1295" t="s">
        <v>7284</v>
      </c>
      <c r="E37" s="1297">
        <v>10</v>
      </c>
      <c r="F37" s="1379" t="s">
        <v>3331</v>
      </c>
      <c r="G37" s="1379" t="s">
        <v>6978</v>
      </c>
      <c r="H37" s="1380" t="s">
        <v>7253</v>
      </c>
      <c r="I37" s="1378" t="s">
        <v>7285</v>
      </c>
      <c r="J37" s="1330">
        <v>10</v>
      </c>
      <c r="K37" s="1381" t="s">
        <v>3331</v>
      </c>
      <c r="L37" s="1278">
        <v>5</v>
      </c>
      <c r="M37" s="1279">
        <v>0</v>
      </c>
      <c r="N37" s="1313">
        <v>2</v>
      </c>
      <c r="O37" s="1323">
        <v>5</v>
      </c>
      <c r="P37" s="1281" t="s">
        <v>7255</v>
      </c>
      <c r="Q37" s="1282">
        <f>12/12</f>
        <v>1</v>
      </c>
      <c r="R37" s="1283" t="s">
        <v>7272</v>
      </c>
      <c r="S37" s="1284">
        <f>IF($R37=S$7,(IF($M37&gt;0,($M37-$O37)*(IF(OR($N37="",$N37=0),1,$N37))*$J37*$Q37,($L37-$O37)*(IF(OR($N37="",$N37=0),1,$N37))*$J37*$Q37))/60,0)</f>
        <v>0</v>
      </c>
      <c r="T37" s="1284">
        <f t="shared" ref="T37:X38" si="6">IF($R37=S$7,($O37*(IF(OR($N37="",$N37=0),1,$N37))*$J37*$Q37)/60,0)</f>
        <v>0</v>
      </c>
      <c r="U37" s="1284">
        <f>IF($R37=U$7,(IF($M37&gt;0,($M37-$O37)*(IF(OR($N37="",$N37=0),1,$N37))*$J37*$Q37,($L37-$O37)*(IF(OR($N37="",$N37=0),1,$N37))*$J37*$Q37))/60,0)</f>
        <v>0</v>
      </c>
      <c r="V37" s="1284">
        <f t="shared" si="6"/>
        <v>0</v>
      </c>
      <c r="W37" s="1284">
        <f>IF($R37=W$7,(IF($M37&gt;0,($M37-$O37)*(IF(OR($N37="",$N37=0),1,$N37))*$J37*$Q37,($L37-$O37)*(IF(OR($N37="",$N37=0),1,$N37))*$J37*$Q37))/60,0)</f>
        <v>0</v>
      </c>
      <c r="X37" s="1285">
        <f>IF($R37=W$7,($O37*(IF(OR($N37="",$N37=0),1,$N37))*$J37*$Q37)/60,0)</f>
        <v>1.6666666666666667</v>
      </c>
      <c r="Y37" s="1241"/>
      <c r="Z37" s="1302"/>
      <c r="AA37" s="1241"/>
      <c r="AB37" s="1241"/>
      <c r="AC37" s="1241"/>
      <c r="AD37" s="1241"/>
      <c r="AE37" s="1241"/>
      <c r="AF37" s="1241"/>
      <c r="AG37" s="1241"/>
      <c r="AH37" s="1241"/>
      <c r="AI37" s="1241"/>
      <c r="AJ37" s="1241"/>
      <c r="AK37" s="1241"/>
      <c r="AL37" s="1241"/>
      <c r="AM37" s="1241"/>
      <c r="AN37" s="1241"/>
      <c r="AO37" s="1241"/>
      <c r="AP37" s="1241"/>
      <c r="AQ37" s="1241"/>
      <c r="AR37" s="1241"/>
      <c r="AS37" s="1241"/>
      <c r="AT37" s="1241"/>
      <c r="AU37" s="1241"/>
      <c r="AV37" s="1241"/>
      <c r="AW37" s="1241"/>
      <c r="AX37" s="1241"/>
      <c r="AY37" s="1241"/>
      <c r="AZ37" s="1241"/>
      <c r="BA37" s="1241"/>
      <c r="BB37" s="1241"/>
      <c r="BC37" s="1241"/>
      <c r="BD37" s="1241"/>
      <c r="BE37" s="1241"/>
    </row>
    <row r="38" spans="1:188" s="1243" customFormat="1" ht="23.25" x14ac:dyDescent="0.25">
      <c r="A38" s="1241"/>
      <c r="B38" s="1308"/>
      <c r="C38" s="1308"/>
      <c r="D38" s="1295" t="s">
        <v>7286</v>
      </c>
      <c r="E38" s="1297">
        <v>30</v>
      </c>
      <c r="F38" s="1379" t="s">
        <v>3331</v>
      </c>
      <c r="G38" s="1379" t="s">
        <v>6978</v>
      </c>
      <c r="H38" s="1380" t="s">
        <v>7253</v>
      </c>
      <c r="I38" s="1378" t="s">
        <v>7285</v>
      </c>
      <c r="J38" s="1330">
        <v>30</v>
      </c>
      <c r="K38" s="1381" t="s">
        <v>3331</v>
      </c>
      <c r="L38" s="1278">
        <v>5</v>
      </c>
      <c r="M38" s="1279">
        <v>0</v>
      </c>
      <c r="N38" s="1313">
        <v>0</v>
      </c>
      <c r="O38" s="1323">
        <v>0</v>
      </c>
      <c r="P38" s="1281" t="s">
        <v>7255</v>
      </c>
      <c r="Q38" s="1282">
        <f>12/12</f>
        <v>1</v>
      </c>
      <c r="R38" s="1283" t="s">
        <v>7272</v>
      </c>
      <c r="S38" s="1284">
        <f>IF($R38=S$7,(IF($M38&gt;0,($M38-$O38)*(IF(OR($N38="",$N38=0),1,$N38))*$J38*$Q38,($L38-$O38)*(IF(OR($N38="",$N38=0),1,$N38))*$J38*$Q38))/60,0)</f>
        <v>0</v>
      </c>
      <c r="T38" s="1284">
        <f t="shared" si="6"/>
        <v>0</v>
      </c>
      <c r="U38" s="1284">
        <f>IF($R38=U$7,(IF($M38&gt;0,($M38-$O38)*(IF(OR($N38="",$N38=0),1,$N38))*$J38*$Q38,($L38-$O38)*(IF(OR($N38="",$N38=0),1,$N38))*$J38*$Q38))/60,0)</f>
        <v>0</v>
      </c>
      <c r="V38" s="1284">
        <f t="shared" si="6"/>
        <v>0</v>
      </c>
      <c r="W38" s="1284">
        <f>IF($R38=W$7,(IF($M38&gt;0,($M38-$O38)*(IF(OR($N38="",$N38=0),1,$N38))*$J38*$Q38,($L38-$O38)*(IF(OR($N38="",$N38=0),1,$N38))*$J38*$Q38))/60,0)</f>
        <v>2.5</v>
      </c>
      <c r="X38" s="1285">
        <f t="shared" si="6"/>
        <v>0</v>
      </c>
      <c r="Y38" s="1241"/>
      <c r="Z38" s="1302"/>
      <c r="AA38" s="1241"/>
      <c r="AB38" s="1241"/>
      <c r="AC38" s="1241"/>
      <c r="AD38" s="1241"/>
      <c r="AE38" s="1241"/>
      <c r="AF38" s="1241"/>
      <c r="AG38" s="1241"/>
      <c r="AH38" s="1241"/>
      <c r="AI38" s="1241"/>
      <c r="AJ38" s="1241"/>
      <c r="AK38" s="1241"/>
      <c r="AL38" s="1241"/>
      <c r="AM38" s="1241"/>
      <c r="AN38" s="1241"/>
      <c r="AO38" s="1241"/>
      <c r="AP38" s="1241"/>
      <c r="AQ38" s="1241"/>
      <c r="AR38" s="1241"/>
      <c r="AS38" s="1241"/>
      <c r="AT38" s="1241"/>
      <c r="AU38" s="1241"/>
      <c r="AV38" s="1241"/>
      <c r="AW38" s="1241"/>
      <c r="AX38" s="1241"/>
      <c r="AY38" s="1241"/>
      <c r="AZ38" s="1241"/>
      <c r="BA38" s="1241"/>
      <c r="BB38" s="1241"/>
      <c r="BC38" s="1241"/>
      <c r="BD38" s="1241"/>
      <c r="BE38" s="1241"/>
    </row>
    <row r="39" spans="1:188" s="1243" customFormat="1" ht="23.25" x14ac:dyDescent="0.25">
      <c r="A39" s="1241"/>
      <c r="B39" s="1359"/>
      <c r="C39" s="1382"/>
      <c r="D39" s="1383"/>
      <c r="E39" s="1252"/>
      <c r="F39" s="1364"/>
      <c r="G39" s="1364"/>
      <c r="H39" s="1364"/>
      <c r="I39" s="1265"/>
      <c r="J39" s="1252"/>
      <c r="K39" s="1364"/>
      <c r="L39" s="1324"/>
      <c r="M39" s="1324"/>
      <c r="N39" s="1365"/>
      <c r="O39" s="1345"/>
      <c r="P39" s="1366"/>
      <c r="Q39" s="1367"/>
      <c r="R39" s="1260"/>
      <c r="S39" s="1260"/>
      <c r="T39" s="1260"/>
      <c r="U39" s="1260"/>
      <c r="V39" s="1260"/>
      <c r="W39" s="1260"/>
      <c r="X39" s="1375"/>
      <c r="Y39" s="1241"/>
      <c r="Z39" s="1302"/>
      <c r="AA39" s="1241"/>
      <c r="AB39" s="1241"/>
      <c r="AC39" s="1241"/>
      <c r="AD39" s="1241"/>
      <c r="AE39" s="1241"/>
      <c r="AF39" s="1241"/>
      <c r="AG39" s="1241"/>
      <c r="AH39" s="1241"/>
      <c r="AI39" s="1241"/>
      <c r="AJ39" s="1241"/>
      <c r="AK39" s="1241"/>
      <c r="AL39" s="1241"/>
      <c r="AM39" s="1241"/>
      <c r="AN39" s="1241"/>
      <c r="AO39" s="1241"/>
      <c r="AP39" s="1241"/>
      <c r="AQ39" s="1241"/>
      <c r="AR39" s="1241"/>
      <c r="AS39" s="1241"/>
      <c r="AT39" s="1241"/>
      <c r="AU39" s="1241"/>
      <c r="AV39" s="1241"/>
      <c r="AW39" s="1241"/>
      <c r="AX39" s="1241"/>
      <c r="AY39" s="1241"/>
      <c r="AZ39" s="1241"/>
      <c r="BA39" s="1241"/>
      <c r="BB39" s="1241"/>
      <c r="BC39" s="1241"/>
      <c r="BD39" s="1241"/>
      <c r="BE39" s="1241"/>
    </row>
    <row r="40" spans="1:188" s="1243" customFormat="1" ht="23.25" x14ac:dyDescent="0.25">
      <c r="A40" s="1241"/>
      <c r="B40" s="1384"/>
      <c r="C40" s="1780" t="s">
        <v>7287</v>
      </c>
      <c r="D40" s="1781"/>
      <c r="E40" s="1350"/>
      <c r="F40" s="1351"/>
      <c r="G40" s="1385"/>
      <c r="H40" s="1385"/>
      <c r="I40" s="1312"/>
      <c r="J40" s="1330"/>
      <c r="K40" s="1331"/>
      <c r="L40" s="1386"/>
      <c r="M40" s="1386"/>
      <c r="N40" s="1387"/>
      <c r="O40" s="1388"/>
      <c r="P40" s="1389"/>
      <c r="Q40" s="1390"/>
      <c r="R40" s="1391"/>
      <c r="S40" s="1260"/>
      <c r="T40" s="1260"/>
      <c r="U40" s="1260"/>
      <c r="V40" s="1260"/>
      <c r="W40" s="1260"/>
      <c r="X40" s="1375"/>
      <c r="Y40" s="1241"/>
      <c r="Z40" s="1302"/>
      <c r="AA40" s="1241"/>
      <c r="AB40" s="1241"/>
      <c r="AC40" s="1241"/>
      <c r="AD40" s="1241"/>
      <c r="AE40" s="1241"/>
      <c r="AF40" s="1241"/>
      <c r="AG40" s="1241"/>
      <c r="AH40" s="1241"/>
      <c r="AI40" s="1241"/>
      <c r="AJ40" s="1241"/>
      <c r="AK40" s="1241"/>
      <c r="AL40" s="1241"/>
      <c r="AM40" s="1241"/>
      <c r="AN40" s="1241"/>
      <c r="AO40" s="1241"/>
      <c r="AP40" s="1241"/>
      <c r="AQ40" s="1241"/>
      <c r="AR40" s="1241"/>
      <c r="AS40" s="1241"/>
      <c r="AT40" s="1241"/>
      <c r="AU40" s="1241"/>
      <c r="AV40" s="1241"/>
      <c r="AW40" s="1241"/>
      <c r="AX40" s="1241"/>
      <c r="AY40" s="1241"/>
      <c r="AZ40" s="1241"/>
      <c r="BA40" s="1241"/>
      <c r="BB40" s="1241"/>
      <c r="BC40" s="1241"/>
      <c r="BD40" s="1241"/>
      <c r="BE40" s="1241"/>
    </row>
    <row r="41" spans="1:188" s="1243" customFormat="1" ht="23.25" x14ac:dyDescent="0.25">
      <c r="A41" s="1241"/>
      <c r="B41" s="1372"/>
      <c r="C41" s="1372"/>
      <c r="D41" s="1373"/>
      <c r="E41" s="1330"/>
      <c r="F41" s="1331"/>
      <c r="G41" s="1312"/>
      <c r="H41" s="1312"/>
      <c r="I41" s="1312"/>
      <c r="J41" s="1330"/>
      <c r="K41" s="1331"/>
      <c r="L41" s="1386"/>
      <c r="M41" s="1386"/>
      <c r="N41" s="1387"/>
      <c r="O41" s="1388"/>
      <c r="P41" s="1392"/>
      <c r="Q41" s="1390"/>
      <c r="R41" s="1391"/>
      <c r="S41" s="1260"/>
      <c r="T41" s="1260"/>
      <c r="U41" s="1260"/>
      <c r="V41" s="1260"/>
      <c r="W41" s="1260"/>
      <c r="X41" s="1375"/>
      <c r="Y41" s="1241"/>
      <c r="Z41" s="1302"/>
      <c r="AA41" s="1241"/>
      <c r="AB41" s="1241"/>
      <c r="AC41" s="1241"/>
      <c r="AD41" s="1241"/>
      <c r="AE41" s="1241"/>
      <c r="AF41" s="1241"/>
      <c r="AG41" s="1241"/>
      <c r="AH41" s="1241"/>
      <c r="AI41" s="1241"/>
      <c r="AJ41" s="1241"/>
      <c r="AK41" s="1241"/>
      <c r="AL41" s="1241"/>
      <c r="AM41" s="1241"/>
      <c r="AN41" s="1241"/>
      <c r="AO41" s="1241"/>
      <c r="AP41" s="1241"/>
      <c r="AQ41" s="1241"/>
      <c r="AR41" s="1241"/>
      <c r="AS41" s="1241"/>
      <c r="AT41" s="1241"/>
      <c r="AU41" s="1241"/>
      <c r="AV41" s="1241"/>
      <c r="AW41" s="1241"/>
      <c r="AX41" s="1241"/>
      <c r="AY41" s="1241"/>
      <c r="AZ41" s="1241"/>
      <c r="BA41" s="1241"/>
      <c r="BB41" s="1241"/>
      <c r="BC41" s="1241"/>
      <c r="BD41" s="1241"/>
      <c r="BE41" s="1241"/>
    </row>
    <row r="42" spans="1:188" s="1241" customFormat="1" ht="24" thickBot="1" x14ac:dyDescent="0.3">
      <c r="B42" s="1393"/>
      <c r="C42" s="1394"/>
      <c r="D42" s="1395"/>
      <c r="E42" s="1245"/>
      <c r="F42" s="1245"/>
      <c r="G42" s="1396"/>
      <c r="H42" s="1396"/>
      <c r="Z42" s="1302"/>
      <c r="AA42" s="1396"/>
      <c r="AM42" s="1395"/>
      <c r="AN42" s="1395"/>
      <c r="AQ42" s="1395"/>
      <c r="AR42" s="1245"/>
      <c r="AS42" s="1245"/>
      <c r="AV42" s="1396"/>
      <c r="BH42" s="1395"/>
      <c r="BI42" s="1395"/>
      <c r="BL42" s="1395"/>
      <c r="BM42" s="1245"/>
      <c r="BN42" s="1245"/>
      <c r="BQ42" s="1396"/>
      <c r="CC42" s="1395"/>
      <c r="CD42" s="1395"/>
      <c r="CG42" s="1395"/>
      <c r="CH42" s="1245"/>
      <c r="CI42" s="1245"/>
      <c r="CL42" s="1396"/>
      <c r="CX42" s="1395"/>
      <c r="CY42" s="1395"/>
      <c r="DB42" s="1395"/>
      <c r="DC42" s="1245"/>
      <c r="DD42" s="1245"/>
      <c r="DG42" s="1396"/>
      <c r="DS42" s="1395"/>
      <c r="DT42" s="1395"/>
      <c r="DW42" s="1395"/>
      <c r="DX42" s="1245"/>
      <c r="DY42" s="1245"/>
      <c r="EB42" s="1396"/>
      <c r="EN42" s="1395"/>
      <c r="EO42" s="1395"/>
      <c r="EP42" s="1397"/>
      <c r="ER42" s="1395"/>
      <c r="ES42" s="1245"/>
      <c r="ET42" s="1245"/>
      <c r="EW42" s="1396"/>
      <c r="FI42" s="1395"/>
      <c r="FJ42" s="1395"/>
      <c r="FK42" s="1397"/>
      <c r="FM42" s="1395"/>
      <c r="FN42" s="1245"/>
      <c r="FO42" s="1245"/>
      <c r="FR42" s="1396"/>
      <c r="GD42" s="1395"/>
      <c r="GE42" s="1395"/>
      <c r="GF42" s="1397"/>
    </row>
    <row r="43" spans="1:188" s="1245" customFormat="1" ht="21.95" customHeight="1" thickBot="1" x14ac:dyDescent="0.3">
      <c r="B43" s="1398"/>
      <c r="C43" s="1396" t="s">
        <v>7288</v>
      </c>
      <c r="I43" s="1399"/>
      <c r="J43" s="1399"/>
      <c r="K43" s="1399"/>
      <c r="L43" s="1399"/>
      <c r="M43" s="1400"/>
      <c r="N43" s="1399"/>
      <c r="P43" s="1399"/>
      <c r="R43" s="1401" t="s">
        <v>7289</v>
      </c>
      <c r="S43" s="1402">
        <f t="shared" ref="S43:X43" si="7">SUM(S9:S41)</f>
        <v>8</v>
      </c>
      <c r="T43" s="1403">
        <f t="shared" si="7"/>
        <v>6</v>
      </c>
      <c r="U43" s="1403">
        <f t="shared" si="7"/>
        <v>76</v>
      </c>
      <c r="V43" s="1403">
        <f t="shared" si="7"/>
        <v>5</v>
      </c>
      <c r="W43" s="1403">
        <f t="shared" si="7"/>
        <v>18</v>
      </c>
      <c r="X43" s="1404">
        <f t="shared" si="7"/>
        <v>4.166666666666667</v>
      </c>
      <c r="AO43" s="1241"/>
    </row>
    <row r="44" spans="1:188" s="1241" customFormat="1" ht="12" customHeight="1" x14ac:dyDescent="0.25">
      <c r="B44" s="1405"/>
      <c r="C44" s="1245"/>
      <c r="G44" s="1396"/>
      <c r="H44" s="1396"/>
      <c r="R44" s="1234"/>
    </row>
    <row r="45" spans="1:188" s="1241" customFormat="1" ht="23.25" x14ac:dyDescent="0.25">
      <c r="B45" s="1405"/>
      <c r="C45" s="1396" t="s">
        <v>7290</v>
      </c>
      <c r="G45" s="1396"/>
      <c r="H45" s="1396"/>
      <c r="O45" s="1395"/>
      <c r="P45" s="1395"/>
      <c r="Q45" s="1395"/>
      <c r="R45" s="1401" t="s">
        <v>7291</v>
      </c>
      <c r="S45" s="1406">
        <v>3</v>
      </c>
      <c r="T45" s="1406">
        <v>1</v>
      </c>
      <c r="U45" s="1406">
        <v>19</v>
      </c>
      <c r="V45" s="1406">
        <v>1</v>
      </c>
      <c r="W45" s="1406">
        <v>4</v>
      </c>
      <c r="X45" s="1406">
        <v>0</v>
      </c>
    </row>
    <row r="46" spans="1:188" s="1241" customFormat="1" ht="23.25" x14ac:dyDescent="0.35">
      <c r="B46" s="1405"/>
      <c r="C46" s="1407" t="s">
        <v>7292</v>
      </c>
      <c r="G46" s="1396"/>
      <c r="H46" s="1396"/>
      <c r="O46" s="1395"/>
      <c r="P46" s="1395"/>
      <c r="Q46" s="1395"/>
      <c r="R46" s="1234"/>
      <c r="Z46" s="1408"/>
    </row>
    <row r="47" spans="1:188" s="1241" customFormat="1" ht="8.1" customHeight="1" x14ac:dyDescent="0.25">
      <c r="B47" s="1405"/>
      <c r="G47" s="1396"/>
      <c r="H47" s="1396"/>
      <c r="O47" s="1395"/>
      <c r="P47" s="1395"/>
      <c r="Q47" s="1395"/>
      <c r="R47" s="1401" t="s">
        <v>7293</v>
      </c>
      <c r="S47" s="1409">
        <v>0.19</v>
      </c>
      <c r="T47" s="1409">
        <v>0.19</v>
      </c>
      <c r="U47" s="1409">
        <v>0.19</v>
      </c>
      <c r="V47" s="1409">
        <v>0.19</v>
      </c>
      <c r="W47" s="1409">
        <v>0.19</v>
      </c>
      <c r="X47" s="1409">
        <v>0.19</v>
      </c>
    </row>
    <row r="48" spans="1:188" s="1241" customFormat="1" ht="24" thickBot="1" x14ac:dyDescent="0.3">
      <c r="B48" s="1405"/>
      <c r="C48" s="1396" t="s">
        <v>7294</v>
      </c>
      <c r="D48" s="1396"/>
      <c r="E48" s="1396"/>
      <c r="F48" s="1396"/>
      <c r="G48" s="1396"/>
      <c r="H48" s="1396"/>
      <c r="I48" s="1396"/>
      <c r="O48" s="1395"/>
      <c r="P48" s="1395"/>
      <c r="Q48" s="1395"/>
      <c r="R48" s="1395"/>
    </row>
    <row r="49" spans="2:24" s="1241" customFormat="1" ht="12.95" customHeight="1" thickBot="1" x14ac:dyDescent="0.3">
      <c r="B49" s="1405"/>
      <c r="C49" s="1396"/>
      <c r="G49" s="1396"/>
      <c r="H49" s="1396"/>
      <c r="O49" s="1395"/>
      <c r="P49" s="1401" t="s">
        <v>7295</v>
      </c>
      <c r="Q49" s="1410">
        <f>S49+U49+W49</f>
        <v>152.32</v>
      </c>
      <c r="R49" s="1410">
        <f>T49+V49+X49</f>
        <v>20.428333333333331</v>
      </c>
      <c r="S49" s="1410">
        <f t="shared" ref="S49:X49" si="8">(S43+S45)*(1+S47)</f>
        <v>13.09</v>
      </c>
      <c r="T49" s="1410">
        <f t="shared" si="8"/>
        <v>8.33</v>
      </c>
      <c r="U49" s="1410">
        <f t="shared" si="8"/>
        <v>113.05</v>
      </c>
      <c r="V49" s="1410">
        <f t="shared" si="8"/>
        <v>7.14</v>
      </c>
      <c r="W49" s="1410">
        <f t="shared" si="8"/>
        <v>26.18</v>
      </c>
      <c r="X49" s="1410">
        <f t="shared" si="8"/>
        <v>4.958333333333333</v>
      </c>
    </row>
    <row r="50" spans="2:24" s="1241" customFormat="1" ht="23.25" x14ac:dyDescent="0.25">
      <c r="B50" s="1405"/>
      <c r="C50" s="1396" t="s">
        <v>7296</v>
      </c>
      <c r="G50" s="1396"/>
      <c r="H50" s="1396"/>
      <c r="O50" s="1395"/>
      <c r="P50" s="1234"/>
      <c r="Q50" s="1395"/>
      <c r="R50" s="1395"/>
    </row>
    <row r="51" spans="2:24" s="1241" customFormat="1" ht="15.6" customHeight="1" x14ac:dyDescent="0.25">
      <c r="B51" s="1405"/>
      <c r="C51" s="1245"/>
      <c r="G51" s="1396"/>
      <c r="H51" s="1396"/>
      <c r="O51" s="1395"/>
      <c r="P51" s="1234"/>
      <c r="Q51" s="1395"/>
      <c r="R51" s="1401" t="s">
        <v>7297</v>
      </c>
      <c r="S51" s="1411">
        <v>65</v>
      </c>
      <c r="T51" s="1411">
        <f>S51*1.5</f>
        <v>97.5</v>
      </c>
      <c r="U51" s="1411">
        <v>57</v>
      </c>
      <c r="V51" s="1411">
        <f>U51*1.5</f>
        <v>85.5</v>
      </c>
      <c r="W51" s="1411">
        <v>53</v>
      </c>
      <c r="X51" s="1411">
        <f>W51*1.5</f>
        <v>79.5</v>
      </c>
    </row>
    <row r="52" spans="2:24" s="1241" customFormat="1" ht="24" thickBot="1" x14ac:dyDescent="0.3">
      <c r="B52" s="1405"/>
      <c r="C52" s="1396" t="s">
        <v>7298</v>
      </c>
      <c r="G52" s="1396"/>
      <c r="H52" s="1396"/>
      <c r="O52" s="1395"/>
      <c r="P52" s="1234"/>
      <c r="Q52" s="1395"/>
      <c r="R52" s="1395"/>
    </row>
    <row r="53" spans="2:24" s="1241" customFormat="1" ht="20.100000000000001" customHeight="1" thickBot="1" x14ac:dyDescent="0.3">
      <c r="B53" s="1405"/>
      <c r="C53" s="1245"/>
      <c r="G53" s="1396"/>
      <c r="H53" s="1396"/>
      <c r="O53" s="1395"/>
      <c r="P53" s="1401" t="s">
        <v>7299</v>
      </c>
      <c r="Q53" s="1772">
        <f>SUM(S53:X53)</f>
        <v>10499.072499999998</v>
      </c>
      <c r="R53" s="1773"/>
      <c r="S53" s="1412">
        <f t="shared" ref="S53:X53" si="9">S51*S49</f>
        <v>850.85</v>
      </c>
      <c r="T53" s="1413">
        <f t="shared" si="9"/>
        <v>812.17499999999995</v>
      </c>
      <c r="U53" s="1413">
        <f t="shared" si="9"/>
        <v>6443.8499999999995</v>
      </c>
      <c r="V53" s="1413">
        <f t="shared" si="9"/>
        <v>610.47</v>
      </c>
      <c r="W53" s="1413">
        <f t="shared" si="9"/>
        <v>1387.54</v>
      </c>
      <c r="X53" s="1414">
        <f t="shared" si="9"/>
        <v>394.1875</v>
      </c>
    </row>
    <row r="54" spans="2:24" s="1241" customFormat="1" ht="24" thickBot="1" x14ac:dyDescent="0.4">
      <c r="B54" s="1405"/>
      <c r="C54" s="1415" t="s">
        <v>7300</v>
      </c>
      <c r="G54" s="1396"/>
      <c r="H54" s="1396"/>
      <c r="O54" s="1395"/>
      <c r="P54" s="1234"/>
      <c r="Q54" s="1395"/>
      <c r="R54" s="1395"/>
      <c r="S54" s="1245"/>
      <c r="T54" s="1245"/>
      <c r="U54" s="1245"/>
      <c r="V54" s="1245"/>
      <c r="W54" s="1245"/>
      <c r="X54" s="1245"/>
    </row>
    <row r="55" spans="2:24" s="1241" customFormat="1" ht="26.45" customHeight="1" thickBot="1" x14ac:dyDescent="0.3">
      <c r="B55" s="1405"/>
      <c r="C55" s="1245"/>
      <c r="G55" s="1396"/>
      <c r="H55" s="1396"/>
      <c r="O55" s="1395"/>
      <c r="P55" s="1401" t="s">
        <v>7301</v>
      </c>
      <c r="Q55" s="1772">
        <f>SUM(S55:X55)</f>
        <v>3000</v>
      </c>
      <c r="R55" s="1773"/>
      <c r="S55" s="1416">
        <v>500</v>
      </c>
      <c r="T55" s="1417">
        <v>500</v>
      </c>
      <c r="U55" s="1417">
        <v>500</v>
      </c>
      <c r="V55" s="1417">
        <v>500</v>
      </c>
      <c r="W55" s="1417">
        <v>500</v>
      </c>
      <c r="X55" s="1418">
        <v>500</v>
      </c>
    </row>
    <row r="56" spans="2:24" s="1241" customFormat="1" ht="24" thickBot="1" x14ac:dyDescent="0.3">
      <c r="B56" s="1405"/>
      <c r="C56" s="1396" t="s">
        <v>7302</v>
      </c>
      <c r="G56" s="1396"/>
      <c r="H56" s="1396"/>
      <c r="O56" s="1395"/>
      <c r="P56" s="1234"/>
      <c r="Q56" s="1395"/>
      <c r="R56" s="1395"/>
      <c r="S56" s="1245"/>
      <c r="T56" s="1245"/>
      <c r="U56" s="1245"/>
      <c r="V56" s="1245"/>
      <c r="W56" s="1245"/>
      <c r="X56" s="1245"/>
    </row>
    <row r="57" spans="2:24" s="1241" customFormat="1" ht="34.5" customHeight="1" thickBot="1" x14ac:dyDescent="0.3">
      <c r="B57" s="1405"/>
      <c r="C57" s="1245"/>
      <c r="G57" s="1396"/>
      <c r="H57" s="1396"/>
      <c r="O57" s="1395"/>
      <c r="P57" s="1401" t="s">
        <v>7303</v>
      </c>
      <c r="Q57" s="1772">
        <f>SUM(S57:X57)</f>
        <v>13499.072499999998</v>
      </c>
      <c r="R57" s="1773"/>
      <c r="S57" s="1412">
        <f t="shared" ref="S57:X57" si="10">S55+S53</f>
        <v>1350.85</v>
      </c>
      <c r="T57" s="1413">
        <f t="shared" si="10"/>
        <v>1312.175</v>
      </c>
      <c r="U57" s="1413">
        <f t="shared" si="10"/>
        <v>6943.8499999999995</v>
      </c>
      <c r="V57" s="1413">
        <f t="shared" si="10"/>
        <v>1110.47</v>
      </c>
      <c r="W57" s="1413">
        <f t="shared" si="10"/>
        <v>1887.54</v>
      </c>
      <c r="X57" s="1414">
        <f t="shared" si="10"/>
        <v>894.1875</v>
      </c>
    </row>
    <row r="58" spans="2:24" s="1241" customFormat="1" ht="23.25" x14ac:dyDescent="0.25">
      <c r="B58" s="1405"/>
      <c r="C58" s="1396" t="s">
        <v>7304</v>
      </c>
      <c r="G58" s="1396"/>
      <c r="H58" s="1396"/>
      <c r="P58" s="1395" t="s">
        <v>7305</v>
      </c>
    </row>
    <row r="59" spans="2:24" s="1241" customFormat="1" ht="9.6" customHeight="1" x14ac:dyDescent="0.25">
      <c r="B59" s="1405"/>
      <c r="C59" s="1245"/>
      <c r="G59" s="1396"/>
      <c r="H59" s="1396"/>
    </row>
    <row r="60" spans="2:24" s="1241" customFormat="1" ht="23.25" x14ac:dyDescent="0.35">
      <c r="B60" s="1405"/>
      <c r="C60" s="1415" t="s">
        <v>7306</v>
      </c>
      <c r="E60" s="1245"/>
      <c r="G60" s="1396"/>
      <c r="H60" s="1396"/>
    </row>
    <row r="61" spans="2:24" s="1407" customFormat="1" ht="16.5" customHeight="1" x14ac:dyDescent="0.35">
      <c r="B61" s="1419"/>
      <c r="C61" s="1394"/>
      <c r="E61" s="1420"/>
      <c r="G61" s="1415"/>
      <c r="H61" s="1415"/>
    </row>
    <row r="62" spans="2:24" s="1421" customFormat="1" ht="21.75" customHeight="1" x14ac:dyDescent="0.35">
      <c r="B62" s="1422"/>
      <c r="C62" s="1407" t="s">
        <v>7307</v>
      </c>
      <c r="E62" s="1423"/>
      <c r="G62" s="1424"/>
      <c r="H62" s="1424"/>
    </row>
    <row r="63" spans="2:24" s="1421" customFormat="1" ht="14.45" customHeight="1" x14ac:dyDescent="0.35">
      <c r="B63" s="1422"/>
      <c r="C63" s="1407"/>
      <c r="E63" s="1423"/>
      <c r="G63" s="1424"/>
      <c r="H63" s="1424"/>
    </row>
    <row r="64" spans="2:24" s="1226" customFormat="1" ht="23.25" x14ac:dyDescent="0.35">
      <c r="B64" s="1425"/>
      <c r="C64" s="1407" t="s">
        <v>7308</v>
      </c>
      <c r="E64" s="1228"/>
      <c r="G64" s="1229"/>
      <c r="H64" s="1229"/>
      <c r="O64" s="1421"/>
      <c r="P64" s="1421"/>
    </row>
    <row r="65" spans="2:8" s="1226" customFormat="1" ht="23.25" x14ac:dyDescent="0.35">
      <c r="B65" s="1425"/>
      <c r="C65" s="1426"/>
      <c r="E65" s="1228"/>
      <c r="G65" s="1229"/>
      <c r="H65" s="1229"/>
    </row>
    <row r="66" spans="2:8" s="1226" customFormat="1" ht="23.25" x14ac:dyDescent="0.35">
      <c r="B66" s="1425"/>
      <c r="C66" s="1426"/>
      <c r="E66" s="1228"/>
      <c r="G66" s="1229"/>
      <c r="H66" s="1229"/>
    </row>
    <row r="67" spans="2:8" s="1226" customFormat="1" ht="23.25" x14ac:dyDescent="0.35">
      <c r="B67" s="1425"/>
      <c r="C67" s="1426"/>
      <c r="E67" s="1228"/>
      <c r="G67" s="1229"/>
      <c r="H67" s="1229"/>
    </row>
    <row r="68" spans="2:8" s="1226" customFormat="1" x14ac:dyDescent="0.2">
      <c r="B68" s="1425"/>
      <c r="C68" s="1227"/>
      <c r="E68" s="1228"/>
      <c r="G68" s="1229"/>
      <c r="H68" s="1229"/>
    </row>
    <row r="69" spans="2:8" s="1226" customFormat="1" x14ac:dyDescent="0.2">
      <c r="B69" s="1425"/>
      <c r="C69" s="1227"/>
      <c r="E69" s="1228"/>
      <c r="G69" s="1229"/>
      <c r="H69" s="1229"/>
    </row>
    <row r="70" spans="2:8" s="1226" customFormat="1" x14ac:dyDescent="0.2">
      <c r="B70" s="1425"/>
      <c r="C70" s="1227"/>
      <c r="E70" s="1228"/>
      <c r="G70" s="1229"/>
      <c r="H70" s="1229"/>
    </row>
    <row r="71" spans="2:8" s="1226" customFormat="1" x14ac:dyDescent="0.2">
      <c r="B71" s="1425"/>
      <c r="C71" s="1227"/>
      <c r="E71" s="1228"/>
      <c r="G71" s="1229"/>
      <c r="H71" s="1229"/>
    </row>
    <row r="72" spans="2:8" s="1226" customFormat="1" x14ac:dyDescent="0.2">
      <c r="B72" s="1425"/>
      <c r="C72" s="1227"/>
      <c r="E72" s="1228"/>
      <c r="G72" s="1229"/>
      <c r="H72" s="1229"/>
    </row>
    <row r="73" spans="2:8" s="1226" customFormat="1" x14ac:dyDescent="0.2">
      <c r="B73" s="1425"/>
      <c r="C73" s="1227"/>
      <c r="E73" s="1228"/>
      <c r="G73" s="1229"/>
      <c r="H73" s="1229"/>
    </row>
    <row r="74" spans="2:8" s="1226" customFormat="1" x14ac:dyDescent="0.2">
      <c r="B74" s="1425"/>
      <c r="C74" s="1227"/>
      <c r="E74" s="1228"/>
      <c r="G74" s="1229"/>
      <c r="H74" s="1229"/>
    </row>
    <row r="75" spans="2:8" s="1226" customFormat="1" x14ac:dyDescent="0.2">
      <c r="B75" s="1425"/>
      <c r="C75" s="1227"/>
      <c r="E75" s="1228"/>
      <c r="G75" s="1229"/>
      <c r="H75" s="1229"/>
    </row>
    <row r="76" spans="2:8" s="1226" customFormat="1" x14ac:dyDescent="0.2">
      <c r="B76" s="1425"/>
      <c r="C76" s="1227"/>
      <c r="E76" s="1228"/>
      <c r="G76" s="1229"/>
      <c r="H76" s="1229"/>
    </row>
    <row r="77" spans="2:8" s="1226" customFormat="1" x14ac:dyDescent="0.2">
      <c r="B77" s="1425"/>
      <c r="C77" s="1227"/>
      <c r="E77" s="1228"/>
      <c r="G77" s="1229"/>
      <c r="H77" s="1229"/>
    </row>
    <row r="78" spans="2:8" s="1226" customFormat="1" x14ac:dyDescent="0.2">
      <c r="B78" s="1425"/>
      <c r="C78" s="1227"/>
      <c r="E78" s="1228"/>
      <c r="G78" s="1229"/>
      <c r="H78" s="1229"/>
    </row>
    <row r="79" spans="2:8" s="1226" customFormat="1" x14ac:dyDescent="0.2">
      <c r="B79" s="1425"/>
      <c r="C79" s="1227"/>
      <c r="E79" s="1228"/>
      <c r="G79" s="1229"/>
      <c r="H79" s="1229"/>
    </row>
    <row r="80" spans="2:8" s="1226" customFormat="1" x14ac:dyDescent="0.2">
      <c r="B80" s="1425"/>
      <c r="C80" s="1227"/>
      <c r="E80" s="1228"/>
      <c r="G80" s="1229"/>
      <c r="H80" s="1229"/>
    </row>
    <row r="81" spans="2:8" s="1226" customFormat="1" x14ac:dyDescent="0.2">
      <c r="B81" s="1425"/>
      <c r="C81" s="1227"/>
      <c r="E81" s="1228"/>
      <c r="G81" s="1229"/>
      <c r="H81" s="1229"/>
    </row>
    <row r="82" spans="2:8" s="1226" customFormat="1" x14ac:dyDescent="0.2">
      <c r="B82" s="1425"/>
      <c r="C82" s="1227"/>
      <c r="E82" s="1228"/>
      <c r="G82" s="1229"/>
      <c r="H82" s="1229"/>
    </row>
    <row r="83" spans="2:8" s="1226" customFormat="1" x14ac:dyDescent="0.2">
      <c r="B83" s="1425"/>
      <c r="C83" s="1227"/>
      <c r="E83" s="1228"/>
      <c r="G83" s="1229"/>
      <c r="H83" s="1229"/>
    </row>
    <row r="84" spans="2:8" s="1226" customFormat="1" x14ac:dyDescent="0.2">
      <c r="B84" s="1425"/>
      <c r="C84" s="1227"/>
      <c r="E84" s="1228"/>
      <c r="G84" s="1229"/>
      <c r="H84" s="1229"/>
    </row>
    <row r="85" spans="2:8" s="1226" customFormat="1" x14ac:dyDescent="0.2">
      <c r="B85" s="1425"/>
      <c r="C85" s="1227"/>
      <c r="E85" s="1228"/>
      <c r="G85" s="1229"/>
      <c r="H85" s="1229"/>
    </row>
  </sheetData>
  <mergeCells count="30">
    <mergeCell ref="P6:Q6"/>
    <mergeCell ref="S6:X6"/>
    <mergeCell ref="B7:C8"/>
    <mergeCell ref="D7:D8"/>
    <mergeCell ref="E7:E8"/>
    <mergeCell ref="F7:F8"/>
    <mergeCell ref="G7:G8"/>
    <mergeCell ref="J7:J8"/>
    <mergeCell ref="K7:K8"/>
    <mergeCell ref="L7:L8"/>
    <mergeCell ref="M7:M8"/>
    <mergeCell ref="B6:C6"/>
    <mergeCell ref="D6:F6"/>
    <mergeCell ref="G6:O6"/>
    <mergeCell ref="Q55:R55"/>
    <mergeCell ref="Q57:R57"/>
    <mergeCell ref="U7:V7"/>
    <mergeCell ref="W7:X7"/>
    <mergeCell ref="D13:D14"/>
    <mergeCell ref="D15:D16"/>
    <mergeCell ref="C40:D40"/>
    <mergeCell ref="Q53:R53"/>
    <mergeCell ref="N7:N8"/>
    <mergeCell ref="O7:O8"/>
    <mergeCell ref="P7:P8"/>
    <mergeCell ref="Q7:Q8"/>
    <mergeCell ref="R7:R8"/>
    <mergeCell ref="S7:T7"/>
    <mergeCell ref="H7:H8"/>
    <mergeCell ref="I7:I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FC4B-2E31-4AF3-9BE5-F9840A550B31}">
  <dimension ref="B1:HA83"/>
  <sheetViews>
    <sheetView zoomScale="60" zoomScaleNormal="60" workbookViewId="0">
      <selection activeCell="B1" sqref="B1"/>
    </sheetView>
  </sheetViews>
  <sheetFormatPr defaultColWidth="9.140625" defaultRowHeight="12.75" outlineLevelCol="2" x14ac:dyDescent="0.2"/>
  <cols>
    <col min="1" max="1" width="5.7109375" style="654" customWidth="1"/>
    <col min="2" max="2" width="15.7109375" style="657" customWidth="1"/>
    <col min="3" max="3" width="41.42578125" style="654" bestFit="1" customWidth="1"/>
    <col min="4" max="4" width="38.140625" style="654" customWidth="1" outlineLevel="1"/>
    <col min="5" max="5" width="15.28515625" style="656" customWidth="1" outlineLevel="1"/>
    <col min="6" max="8" width="22.140625" style="654" customWidth="1" outlineLevel="1"/>
    <col min="9" max="9" width="22.140625" style="657" customWidth="1"/>
    <col min="10" max="10" width="53.85546875" style="654" bestFit="1" customWidth="1"/>
    <col min="11" max="11" width="42.7109375" style="654" customWidth="1"/>
    <col min="12" max="12" width="14.42578125" style="654" bestFit="1" customWidth="1"/>
    <col min="13" max="13" width="19.28515625" style="654" bestFit="1" customWidth="1"/>
    <col min="14" max="14" width="20.42578125" style="654" customWidth="1"/>
    <col min="15" max="15" width="19.140625" style="654" customWidth="1" collapsed="1"/>
    <col min="16" max="16" width="17.42578125" style="654" customWidth="1"/>
    <col min="17" max="17" width="18.85546875" style="654" customWidth="1"/>
    <col min="18" max="18" width="25" style="654" customWidth="1"/>
    <col min="19" max="19" width="18.5703125" style="654" customWidth="1"/>
    <col min="20" max="20" width="23" style="654" customWidth="1"/>
    <col min="21" max="21" width="17.5703125" style="658" customWidth="1"/>
    <col min="22" max="22" width="28.28515625" style="658" customWidth="1"/>
    <col min="23" max="23" width="15.85546875" style="659" hidden="1" customWidth="1" outlineLevel="1"/>
    <col min="24" max="24" width="12" style="656" hidden="1" customWidth="1" outlineLevel="1"/>
    <col min="25" max="35" width="12" style="654" hidden="1" customWidth="1" outlineLevel="2"/>
    <col min="36" max="36" width="12" style="654" hidden="1" customWidth="1" outlineLevel="1" collapsed="1"/>
    <col min="37" max="44" width="12" style="654" hidden="1" customWidth="1" outlineLevel="1"/>
    <col min="45" max="45" width="9.140625" style="654" collapsed="1"/>
    <col min="46" max="257" width="9.140625" style="654"/>
    <col min="258" max="258" width="15.7109375" style="654" customWidth="1"/>
    <col min="259" max="259" width="41.42578125" style="654" bestFit="1" customWidth="1"/>
    <col min="260" max="260" width="38.140625" style="654" customWidth="1"/>
    <col min="261" max="261" width="15.28515625" style="654" customWidth="1"/>
    <col min="262" max="265" width="22.140625" style="654" customWidth="1"/>
    <col min="266" max="266" width="53.85546875" style="654" bestFit="1" customWidth="1"/>
    <col min="267" max="267" width="42.7109375" style="654" customWidth="1"/>
    <col min="268" max="268" width="14.42578125" style="654" bestFit="1" customWidth="1"/>
    <col min="269" max="269" width="19.28515625" style="654" bestFit="1" customWidth="1"/>
    <col min="270" max="270" width="20.42578125" style="654" customWidth="1"/>
    <col min="271" max="271" width="19.140625" style="654" customWidth="1"/>
    <col min="272" max="272" width="17.42578125" style="654" customWidth="1"/>
    <col min="273" max="273" width="18.85546875" style="654" customWidth="1"/>
    <col min="274" max="274" width="25" style="654" customWidth="1"/>
    <col min="275" max="275" width="18.5703125" style="654" customWidth="1"/>
    <col min="276" max="276" width="23" style="654" customWidth="1"/>
    <col min="277" max="277" width="17.5703125" style="654" customWidth="1"/>
    <col min="278" max="278" width="28.28515625" style="654" customWidth="1"/>
    <col min="279" max="300" width="0" style="654" hidden="1" customWidth="1"/>
    <col min="301" max="513" width="9.140625" style="654"/>
    <col min="514" max="514" width="15.7109375" style="654" customWidth="1"/>
    <col min="515" max="515" width="41.42578125" style="654" bestFit="1" customWidth="1"/>
    <col min="516" max="516" width="38.140625" style="654" customWidth="1"/>
    <col min="517" max="517" width="15.28515625" style="654" customWidth="1"/>
    <col min="518" max="521" width="22.140625" style="654" customWidth="1"/>
    <col min="522" max="522" width="53.85546875" style="654" bestFit="1" customWidth="1"/>
    <col min="523" max="523" width="42.7109375" style="654" customWidth="1"/>
    <col min="524" max="524" width="14.42578125" style="654" bestFit="1" customWidth="1"/>
    <col min="525" max="525" width="19.28515625" style="654" bestFit="1" customWidth="1"/>
    <col min="526" max="526" width="20.42578125" style="654" customWidth="1"/>
    <col min="527" max="527" width="19.140625" style="654" customWidth="1"/>
    <col min="528" max="528" width="17.42578125" style="654" customWidth="1"/>
    <col min="529" max="529" width="18.85546875" style="654" customWidth="1"/>
    <col min="530" max="530" width="25" style="654" customWidth="1"/>
    <col min="531" max="531" width="18.5703125" style="654" customWidth="1"/>
    <col min="532" max="532" width="23" style="654" customWidth="1"/>
    <col min="533" max="533" width="17.5703125" style="654" customWidth="1"/>
    <col min="534" max="534" width="28.28515625" style="654" customWidth="1"/>
    <col min="535" max="556" width="0" style="654" hidden="1" customWidth="1"/>
    <col min="557" max="769" width="9.140625" style="654"/>
    <col min="770" max="770" width="15.7109375" style="654" customWidth="1"/>
    <col min="771" max="771" width="41.42578125" style="654" bestFit="1" customWidth="1"/>
    <col min="772" max="772" width="38.140625" style="654" customWidth="1"/>
    <col min="773" max="773" width="15.28515625" style="654" customWidth="1"/>
    <col min="774" max="777" width="22.140625" style="654" customWidth="1"/>
    <col min="778" max="778" width="53.85546875" style="654" bestFit="1" customWidth="1"/>
    <col min="779" max="779" width="42.7109375" style="654" customWidth="1"/>
    <col min="780" max="780" width="14.42578125" style="654" bestFit="1" customWidth="1"/>
    <col min="781" max="781" width="19.28515625" style="654" bestFit="1" customWidth="1"/>
    <col min="782" max="782" width="20.42578125" style="654" customWidth="1"/>
    <col min="783" max="783" width="19.140625" style="654" customWidth="1"/>
    <col min="784" max="784" width="17.42578125" style="654" customWidth="1"/>
    <col min="785" max="785" width="18.85546875" style="654" customWidth="1"/>
    <col min="786" max="786" width="25" style="654" customWidth="1"/>
    <col min="787" max="787" width="18.5703125" style="654" customWidth="1"/>
    <col min="788" max="788" width="23" style="654" customWidth="1"/>
    <col min="789" max="789" width="17.5703125" style="654" customWidth="1"/>
    <col min="790" max="790" width="28.28515625" style="654" customWidth="1"/>
    <col min="791" max="812" width="0" style="654" hidden="1" customWidth="1"/>
    <col min="813" max="1025" width="9.140625" style="654"/>
    <col min="1026" max="1026" width="15.7109375" style="654" customWidth="1"/>
    <col min="1027" max="1027" width="41.42578125" style="654" bestFit="1" customWidth="1"/>
    <col min="1028" max="1028" width="38.140625" style="654" customWidth="1"/>
    <col min="1029" max="1029" width="15.28515625" style="654" customWidth="1"/>
    <col min="1030" max="1033" width="22.140625" style="654" customWidth="1"/>
    <col min="1034" max="1034" width="53.85546875" style="654" bestFit="1" customWidth="1"/>
    <col min="1035" max="1035" width="42.7109375" style="654" customWidth="1"/>
    <col min="1036" max="1036" width="14.42578125" style="654" bestFit="1" customWidth="1"/>
    <col min="1037" max="1037" width="19.28515625" style="654" bestFit="1" customWidth="1"/>
    <col min="1038" max="1038" width="20.42578125" style="654" customWidth="1"/>
    <col min="1039" max="1039" width="19.140625" style="654" customWidth="1"/>
    <col min="1040" max="1040" width="17.42578125" style="654" customWidth="1"/>
    <col min="1041" max="1041" width="18.85546875" style="654" customWidth="1"/>
    <col min="1042" max="1042" width="25" style="654" customWidth="1"/>
    <col min="1043" max="1043" width="18.5703125" style="654" customWidth="1"/>
    <col min="1044" max="1044" width="23" style="654" customWidth="1"/>
    <col min="1045" max="1045" width="17.5703125" style="654" customWidth="1"/>
    <col min="1046" max="1046" width="28.28515625" style="654" customWidth="1"/>
    <col min="1047" max="1068" width="0" style="654" hidden="1" customWidth="1"/>
    <col min="1069" max="1281" width="9.140625" style="654"/>
    <col min="1282" max="1282" width="15.7109375" style="654" customWidth="1"/>
    <col min="1283" max="1283" width="41.42578125" style="654" bestFit="1" customWidth="1"/>
    <col min="1284" max="1284" width="38.140625" style="654" customWidth="1"/>
    <col min="1285" max="1285" width="15.28515625" style="654" customWidth="1"/>
    <col min="1286" max="1289" width="22.140625" style="654" customWidth="1"/>
    <col min="1290" max="1290" width="53.85546875" style="654" bestFit="1" customWidth="1"/>
    <col min="1291" max="1291" width="42.7109375" style="654" customWidth="1"/>
    <col min="1292" max="1292" width="14.42578125" style="654" bestFit="1" customWidth="1"/>
    <col min="1293" max="1293" width="19.28515625" style="654" bestFit="1" customWidth="1"/>
    <col min="1294" max="1294" width="20.42578125" style="654" customWidth="1"/>
    <col min="1295" max="1295" width="19.140625" style="654" customWidth="1"/>
    <col min="1296" max="1296" width="17.42578125" style="654" customWidth="1"/>
    <col min="1297" max="1297" width="18.85546875" style="654" customWidth="1"/>
    <col min="1298" max="1298" width="25" style="654" customWidth="1"/>
    <col min="1299" max="1299" width="18.5703125" style="654" customWidth="1"/>
    <col min="1300" max="1300" width="23" style="654" customWidth="1"/>
    <col min="1301" max="1301" width="17.5703125" style="654" customWidth="1"/>
    <col min="1302" max="1302" width="28.28515625" style="654" customWidth="1"/>
    <col min="1303" max="1324" width="0" style="654" hidden="1" customWidth="1"/>
    <col min="1325" max="1537" width="9.140625" style="654"/>
    <col min="1538" max="1538" width="15.7109375" style="654" customWidth="1"/>
    <col min="1539" max="1539" width="41.42578125" style="654" bestFit="1" customWidth="1"/>
    <col min="1540" max="1540" width="38.140625" style="654" customWidth="1"/>
    <col min="1541" max="1541" width="15.28515625" style="654" customWidth="1"/>
    <col min="1542" max="1545" width="22.140625" style="654" customWidth="1"/>
    <col min="1546" max="1546" width="53.85546875" style="654" bestFit="1" customWidth="1"/>
    <col min="1547" max="1547" width="42.7109375" style="654" customWidth="1"/>
    <col min="1548" max="1548" width="14.42578125" style="654" bestFit="1" customWidth="1"/>
    <col min="1549" max="1549" width="19.28515625" style="654" bestFit="1" customWidth="1"/>
    <col min="1550" max="1550" width="20.42578125" style="654" customWidth="1"/>
    <col min="1551" max="1551" width="19.140625" style="654" customWidth="1"/>
    <col min="1552" max="1552" width="17.42578125" style="654" customWidth="1"/>
    <col min="1553" max="1553" width="18.85546875" style="654" customWidth="1"/>
    <col min="1554" max="1554" width="25" style="654" customWidth="1"/>
    <col min="1555" max="1555" width="18.5703125" style="654" customWidth="1"/>
    <col min="1556" max="1556" width="23" style="654" customWidth="1"/>
    <col min="1557" max="1557" width="17.5703125" style="654" customWidth="1"/>
    <col min="1558" max="1558" width="28.28515625" style="654" customWidth="1"/>
    <col min="1559" max="1580" width="0" style="654" hidden="1" customWidth="1"/>
    <col min="1581" max="1793" width="9.140625" style="654"/>
    <col min="1794" max="1794" width="15.7109375" style="654" customWidth="1"/>
    <col min="1795" max="1795" width="41.42578125" style="654" bestFit="1" customWidth="1"/>
    <col min="1796" max="1796" width="38.140625" style="654" customWidth="1"/>
    <col min="1797" max="1797" width="15.28515625" style="654" customWidth="1"/>
    <col min="1798" max="1801" width="22.140625" style="654" customWidth="1"/>
    <col min="1802" max="1802" width="53.85546875" style="654" bestFit="1" customWidth="1"/>
    <col min="1803" max="1803" width="42.7109375" style="654" customWidth="1"/>
    <col min="1804" max="1804" width="14.42578125" style="654" bestFit="1" customWidth="1"/>
    <col min="1805" max="1805" width="19.28515625" style="654" bestFit="1" customWidth="1"/>
    <col min="1806" max="1806" width="20.42578125" style="654" customWidth="1"/>
    <col min="1807" max="1807" width="19.140625" style="654" customWidth="1"/>
    <col min="1808" max="1808" width="17.42578125" style="654" customWidth="1"/>
    <col min="1809" max="1809" width="18.85546875" style="654" customWidth="1"/>
    <col min="1810" max="1810" width="25" style="654" customWidth="1"/>
    <col min="1811" max="1811" width="18.5703125" style="654" customWidth="1"/>
    <col min="1812" max="1812" width="23" style="654" customWidth="1"/>
    <col min="1813" max="1813" width="17.5703125" style="654" customWidth="1"/>
    <col min="1814" max="1814" width="28.28515625" style="654" customWidth="1"/>
    <col min="1815" max="1836" width="0" style="654" hidden="1" customWidth="1"/>
    <col min="1837" max="2049" width="9.140625" style="654"/>
    <col min="2050" max="2050" width="15.7109375" style="654" customWidth="1"/>
    <col min="2051" max="2051" width="41.42578125" style="654" bestFit="1" customWidth="1"/>
    <col min="2052" max="2052" width="38.140625" style="654" customWidth="1"/>
    <col min="2053" max="2053" width="15.28515625" style="654" customWidth="1"/>
    <col min="2054" max="2057" width="22.140625" style="654" customWidth="1"/>
    <col min="2058" max="2058" width="53.85546875" style="654" bestFit="1" customWidth="1"/>
    <col min="2059" max="2059" width="42.7109375" style="654" customWidth="1"/>
    <col min="2060" max="2060" width="14.42578125" style="654" bestFit="1" customWidth="1"/>
    <col min="2061" max="2061" width="19.28515625" style="654" bestFit="1" customWidth="1"/>
    <col min="2062" max="2062" width="20.42578125" style="654" customWidth="1"/>
    <col min="2063" max="2063" width="19.140625" style="654" customWidth="1"/>
    <col min="2064" max="2064" width="17.42578125" style="654" customWidth="1"/>
    <col min="2065" max="2065" width="18.85546875" style="654" customWidth="1"/>
    <col min="2066" max="2066" width="25" style="654" customWidth="1"/>
    <col min="2067" max="2067" width="18.5703125" style="654" customWidth="1"/>
    <col min="2068" max="2068" width="23" style="654" customWidth="1"/>
    <col min="2069" max="2069" width="17.5703125" style="654" customWidth="1"/>
    <col min="2070" max="2070" width="28.28515625" style="654" customWidth="1"/>
    <col min="2071" max="2092" width="0" style="654" hidden="1" customWidth="1"/>
    <col min="2093" max="2305" width="9.140625" style="654"/>
    <col min="2306" max="2306" width="15.7109375" style="654" customWidth="1"/>
    <col min="2307" max="2307" width="41.42578125" style="654" bestFit="1" customWidth="1"/>
    <col min="2308" max="2308" width="38.140625" style="654" customWidth="1"/>
    <col min="2309" max="2309" width="15.28515625" style="654" customWidth="1"/>
    <col min="2310" max="2313" width="22.140625" style="654" customWidth="1"/>
    <col min="2314" max="2314" width="53.85546875" style="654" bestFit="1" customWidth="1"/>
    <col min="2315" max="2315" width="42.7109375" style="654" customWidth="1"/>
    <col min="2316" max="2316" width="14.42578125" style="654" bestFit="1" customWidth="1"/>
    <col min="2317" max="2317" width="19.28515625" style="654" bestFit="1" customWidth="1"/>
    <col min="2318" max="2318" width="20.42578125" style="654" customWidth="1"/>
    <col min="2319" max="2319" width="19.140625" style="654" customWidth="1"/>
    <col min="2320" max="2320" width="17.42578125" style="654" customWidth="1"/>
    <col min="2321" max="2321" width="18.85546875" style="654" customWidth="1"/>
    <col min="2322" max="2322" width="25" style="654" customWidth="1"/>
    <col min="2323" max="2323" width="18.5703125" style="654" customWidth="1"/>
    <col min="2324" max="2324" width="23" style="654" customWidth="1"/>
    <col min="2325" max="2325" width="17.5703125" style="654" customWidth="1"/>
    <col min="2326" max="2326" width="28.28515625" style="654" customWidth="1"/>
    <col min="2327" max="2348" width="0" style="654" hidden="1" customWidth="1"/>
    <col min="2349" max="2561" width="9.140625" style="654"/>
    <col min="2562" max="2562" width="15.7109375" style="654" customWidth="1"/>
    <col min="2563" max="2563" width="41.42578125" style="654" bestFit="1" customWidth="1"/>
    <col min="2564" max="2564" width="38.140625" style="654" customWidth="1"/>
    <col min="2565" max="2565" width="15.28515625" style="654" customWidth="1"/>
    <col min="2566" max="2569" width="22.140625" style="654" customWidth="1"/>
    <col min="2570" max="2570" width="53.85546875" style="654" bestFit="1" customWidth="1"/>
    <col min="2571" max="2571" width="42.7109375" style="654" customWidth="1"/>
    <col min="2572" max="2572" width="14.42578125" style="654" bestFit="1" customWidth="1"/>
    <col min="2573" max="2573" width="19.28515625" style="654" bestFit="1" customWidth="1"/>
    <col min="2574" max="2574" width="20.42578125" style="654" customWidth="1"/>
    <col min="2575" max="2575" width="19.140625" style="654" customWidth="1"/>
    <col min="2576" max="2576" width="17.42578125" style="654" customWidth="1"/>
    <col min="2577" max="2577" width="18.85546875" style="654" customWidth="1"/>
    <col min="2578" max="2578" width="25" style="654" customWidth="1"/>
    <col min="2579" max="2579" width="18.5703125" style="654" customWidth="1"/>
    <col min="2580" max="2580" width="23" style="654" customWidth="1"/>
    <col min="2581" max="2581" width="17.5703125" style="654" customWidth="1"/>
    <col min="2582" max="2582" width="28.28515625" style="654" customWidth="1"/>
    <col min="2583" max="2604" width="0" style="654" hidden="1" customWidth="1"/>
    <col min="2605" max="2817" width="9.140625" style="654"/>
    <col min="2818" max="2818" width="15.7109375" style="654" customWidth="1"/>
    <col min="2819" max="2819" width="41.42578125" style="654" bestFit="1" customWidth="1"/>
    <col min="2820" max="2820" width="38.140625" style="654" customWidth="1"/>
    <col min="2821" max="2821" width="15.28515625" style="654" customWidth="1"/>
    <col min="2822" max="2825" width="22.140625" style="654" customWidth="1"/>
    <col min="2826" max="2826" width="53.85546875" style="654" bestFit="1" customWidth="1"/>
    <col min="2827" max="2827" width="42.7109375" style="654" customWidth="1"/>
    <col min="2828" max="2828" width="14.42578125" style="654" bestFit="1" customWidth="1"/>
    <col min="2829" max="2829" width="19.28515625" style="654" bestFit="1" customWidth="1"/>
    <col min="2830" max="2830" width="20.42578125" style="654" customWidth="1"/>
    <col min="2831" max="2831" width="19.140625" style="654" customWidth="1"/>
    <col min="2832" max="2832" width="17.42578125" style="654" customWidth="1"/>
    <col min="2833" max="2833" width="18.85546875" style="654" customWidth="1"/>
    <col min="2834" max="2834" width="25" style="654" customWidth="1"/>
    <col min="2835" max="2835" width="18.5703125" style="654" customWidth="1"/>
    <col min="2836" max="2836" width="23" style="654" customWidth="1"/>
    <col min="2837" max="2837" width="17.5703125" style="654" customWidth="1"/>
    <col min="2838" max="2838" width="28.28515625" style="654" customWidth="1"/>
    <col min="2839" max="2860" width="0" style="654" hidden="1" customWidth="1"/>
    <col min="2861" max="3073" width="9.140625" style="654"/>
    <col min="3074" max="3074" width="15.7109375" style="654" customWidth="1"/>
    <col min="3075" max="3075" width="41.42578125" style="654" bestFit="1" customWidth="1"/>
    <col min="3076" max="3076" width="38.140625" style="654" customWidth="1"/>
    <col min="3077" max="3077" width="15.28515625" style="654" customWidth="1"/>
    <col min="3078" max="3081" width="22.140625" style="654" customWidth="1"/>
    <col min="3082" max="3082" width="53.85546875" style="654" bestFit="1" customWidth="1"/>
    <col min="3083" max="3083" width="42.7109375" style="654" customWidth="1"/>
    <col min="3084" max="3084" width="14.42578125" style="654" bestFit="1" customWidth="1"/>
    <col min="3085" max="3085" width="19.28515625" style="654" bestFit="1" customWidth="1"/>
    <col min="3086" max="3086" width="20.42578125" style="654" customWidth="1"/>
    <col min="3087" max="3087" width="19.140625" style="654" customWidth="1"/>
    <col min="3088" max="3088" width="17.42578125" style="654" customWidth="1"/>
    <col min="3089" max="3089" width="18.85546875" style="654" customWidth="1"/>
    <col min="3090" max="3090" width="25" style="654" customWidth="1"/>
    <col min="3091" max="3091" width="18.5703125" style="654" customWidth="1"/>
    <col min="3092" max="3092" width="23" style="654" customWidth="1"/>
    <col min="3093" max="3093" width="17.5703125" style="654" customWidth="1"/>
    <col min="3094" max="3094" width="28.28515625" style="654" customWidth="1"/>
    <col min="3095" max="3116" width="0" style="654" hidden="1" customWidth="1"/>
    <col min="3117" max="3329" width="9.140625" style="654"/>
    <col min="3330" max="3330" width="15.7109375" style="654" customWidth="1"/>
    <col min="3331" max="3331" width="41.42578125" style="654" bestFit="1" customWidth="1"/>
    <col min="3332" max="3332" width="38.140625" style="654" customWidth="1"/>
    <col min="3333" max="3333" width="15.28515625" style="654" customWidth="1"/>
    <col min="3334" max="3337" width="22.140625" style="654" customWidth="1"/>
    <col min="3338" max="3338" width="53.85546875" style="654" bestFit="1" customWidth="1"/>
    <col min="3339" max="3339" width="42.7109375" style="654" customWidth="1"/>
    <col min="3340" max="3340" width="14.42578125" style="654" bestFit="1" customWidth="1"/>
    <col min="3341" max="3341" width="19.28515625" style="654" bestFit="1" customWidth="1"/>
    <col min="3342" max="3342" width="20.42578125" style="654" customWidth="1"/>
    <col min="3343" max="3343" width="19.140625" style="654" customWidth="1"/>
    <col min="3344" max="3344" width="17.42578125" style="654" customWidth="1"/>
    <col min="3345" max="3345" width="18.85546875" style="654" customWidth="1"/>
    <col min="3346" max="3346" width="25" style="654" customWidth="1"/>
    <col min="3347" max="3347" width="18.5703125" style="654" customWidth="1"/>
    <col min="3348" max="3348" width="23" style="654" customWidth="1"/>
    <col min="3349" max="3349" width="17.5703125" style="654" customWidth="1"/>
    <col min="3350" max="3350" width="28.28515625" style="654" customWidth="1"/>
    <col min="3351" max="3372" width="0" style="654" hidden="1" customWidth="1"/>
    <col min="3373" max="3585" width="9.140625" style="654"/>
    <col min="3586" max="3586" width="15.7109375" style="654" customWidth="1"/>
    <col min="3587" max="3587" width="41.42578125" style="654" bestFit="1" customWidth="1"/>
    <col min="3588" max="3588" width="38.140625" style="654" customWidth="1"/>
    <col min="3589" max="3589" width="15.28515625" style="654" customWidth="1"/>
    <col min="3590" max="3593" width="22.140625" style="654" customWidth="1"/>
    <col min="3594" max="3594" width="53.85546875" style="654" bestFit="1" customWidth="1"/>
    <col min="3595" max="3595" width="42.7109375" style="654" customWidth="1"/>
    <col min="3596" max="3596" width="14.42578125" style="654" bestFit="1" customWidth="1"/>
    <col min="3597" max="3597" width="19.28515625" style="654" bestFit="1" customWidth="1"/>
    <col min="3598" max="3598" width="20.42578125" style="654" customWidth="1"/>
    <col min="3599" max="3599" width="19.140625" style="654" customWidth="1"/>
    <col min="3600" max="3600" width="17.42578125" style="654" customWidth="1"/>
    <col min="3601" max="3601" width="18.85546875" style="654" customWidth="1"/>
    <col min="3602" max="3602" width="25" style="654" customWidth="1"/>
    <col min="3603" max="3603" width="18.5703125" style="654" customWidth="1"/>
    <col min="3604" max="3604" width="23" style="654" customWidth="1"/>
    <col min="3605" max="3605" width="17.5703125" style="654" customWidth="1"/>
    <col min="3606" max="3606" width="28.28515625" style="654" customWidth="1"/>
    <col min="3607" max="3628" width="0" style="654" hidden="1" customWidth="1"/>
    <col min="3629" max="3841" width="9.140625" style="654"/>
    <col min="3842" max="3842" width="15.7109375" style="654" customWidth="1"/>
    <col min="3843" max="3843" width="41.42578125" style="654" bestFit="1" customWidth="1"/>
    <col min="3844" max="3844" width="38.140625" style="654" customWidth="1"/>
    <col min="3845" max="3845" width="15.28515625" style="654" customWidth="1"/>
    <col min="3846" max="3849" width="22.140625" style="654" customWidth="1"/>
    <col min="3850" max="3850" width="53.85546875" style="654" bestFit="1" customWidth="1"/>
    <col min="3851" max="3851" width="42.7109375" style="654" customWidth="1"/>
    <col min="3852" max="3852" width="14.42578125" style="654" bestFit="1" customWidth="1"/>
    <col min="3853" max="3853" width="19.28515625" style="654" bestFit="1" customWidth="1"/>
    <col min="3854" max="3854" width="20.42578125" style="654" customWidth="1"/>
    <col min="3855" max="3855" width="19.140625" style="654" customWidth="1"/>
    <col min="3856" max="3856" width="17.42578125" style="654" customWidth="1"/>
    <col min="3857" max="3857" width="18.85546875" style="654" customWidth="1"/>
    <col min="3858" max="3858" width="25" style="654" customWidth="1"/>
    <col min="3859" max="3859" width="18.5703125" style="654" customWidth="1"/>
    <col min="3860" max="3860" width="23" style="654" customWidth="1"/>
    <col min="3861" max="3861" width="17.5703125" style="654" customWidth="1"/>
    <col min="3862" max="3862" width="28.28515625" style="654" customWidth="1"/>
    <col min="3863" max="3884" width="0" style="654" hidden="1" customWidth="1"/>
    <col min="3885" max="4097" width="9.140625" style="654"/>
    <col min="4098" max="4098" width="15.7109375" style="654" customWidth="1"/>
    <col min="4099" max="4099" width="41.42578125" style="654" bestFit="1" customWidth="1"/>
    <col min="4100" max="4100" width="38.140625" style="654" customWidth="1"/>
    <col min="4101" max="4101" width="15.28515625" style="654" customWidth="1"/>
    <col min="4102" max="4105" width="22.140625" style="654" customWidth="1"/>
    <col min="4106" max="4106" width="53.85546875" style="654" bestFit="1" customWidth="1"/>
    <col min="4107" max="4107" width="42.7109375" style="654" customWidth="1"/>
    <col min="4108" max="4108" width="14.42578125" style="654" bestFit="1" customWidth="1"/>
    <col min="4109" max="4109" width="19.28515625" style="654" bestFit="1" customWidth="1"/>
    <col min="4110" max="4110" width="20.42578125" style="654" customWidth="1"/>
    <col min="4111" max="4111" width="19.140625" style="654" customWidth="1"/>
    <col min="4112" max="4112" width="17.42578125" style="654" customWidth="1"/>
    <col min="4113" max="4113" width="18.85546875" style="654" customWidth="1"/>
    <col min="4114" max="4114" width="25" style="654" customWidth="1"/>
    <col min="4115" max="4115" width="18.5703125" style="654" customWidth="1"/>
    <col min="4116" max="4116" width="23" style="654" customWidth="1"/>
    <col min="4117" max="4117" width="17.5703125" style="654" customWidth="1"/>
    <col min="4118" max="4118" width="28.28515625" style="654" customWidth="1"/>
    <col min="4119" max="4140" width="0" style="654" hidden="1" customWidth="1"/>
    <col min="4141" max="4353" width="9.140625" style="654"/>
    <col min="4354" max="4354" width="15.7109375" style="654" customWidth="1"/>
    <col min="4355" max="4355" width="41.42578125" style="654" bestFit="1" customWidth="1"/>
    <col min="4356" max="4356" width="38.140625" style="654" customWidth="1"/>
    <col min="4357" max="4357" width="15.28515625" style="654" customWidth="1"/>
    <col min="4358" max="4361" width="22.140625" style="654" customWidth="1"/>
    <col min="4362" max="4362" width="53.85546875" style="654" bestFit="1" customWidth="1"/>
    <col min="4363" max="4363" width="42.7109375" style="654" customWidth="1"/>
    <col min="4364" max="4364" width="14.42578125" style="654" bestFit="1" customWidth="1"/>
    <col min="4365" max="4365" width="19.28515625" style="654" bestFit="1" customWidth="1"/>
    <col min="4366" max="4366" width="20.42578125" style="654" customWidth="1"/>
    <col min="4367" max="4367" width="19.140625" style="654" customWidth="1"/>
    <col min="4368" max="4368" width="17.42578125" style="654" customWidth="1"/>
    <col min="4369" max="4369" width="18.85546875" style="654" customWidth="1"/>
    <col min="4370" max="4370" width="25" style="654" customWidth="1"/>
    <col min="4371" max="4371" width="18.5703125" style="654" customWidth="1"/>
    <col min="4372" max="4372" width="23" style="654" customWidth="1"/>
    <col min="4373" max="4373" width="17.5703125" style="654" customWidth="1"/>
    <col min="4374" max="4374" width="28.28515625" style="654" customWidth="1"/>
    <col min="4375" max="4396" width="0" style="654" hidden="1" customWidth="1"/>
    <col min="4397" max="4609" width="9.140625" style="654"/>
    <col min="4610" max="4610" width="15.7109375" style="654" customWidth="1"/>
    <col min="4611" max="4611" width="41.42578125" style="654" bestFit="1" customWidth="1"/>
    <col min="4612" max="4612" width="38.140625" style="654" customWidth="1"/>
    <col min="4613" max="4613" width="15.28515625" style="654" customWidth="1"/>
    <col min="4614" max="4617" width="22.140625" style="654" customWidth="1"/>
    <col min="4618" max="4618" width="53.85546875" style="654" bestFit="1" customWidth="1"/>
    <col min="4619" max="4619" width="42.7109375" style="654" customWidth="1"/>
    <col min="4620" max="4620" width="14.42578125" style="654" bestFit="1" customWidth="1"/>
    <col min="4621" max="4621" width="19.28515625" style="654" bestFit="1" customWidth="1"/>
    <col min="4622" max="4622" width="20.42578125" style="654" customWidth="1"/>
    <col min="4623" max="4623" width="19.140625" style="654" customWidth="1"/>
    <col min="4624" max="4624" width="17.42578125" style="654" customWidth="1"/>
    <col min="4625" max="4625" width="18.85546875" style="654" customWidth="1"/>
    <col min="4626" max="4626" width="25" style="654" customWidth="1"/>
    <col min="4627" max="4627" width="18.5703125" style="654" customWidth="1"/>
    <col min="4628" max="4628" width="23" style="654" customWidth="1"/>
    <col min="4629" max="4629" width="17.5703125" style="654" customWidth="1"/>
    <col min="4630" max="4630" width="28.28515625" style="654" customWidth="1"/>
    <col min="4631" max="4652" width="0" style="654" hidden="1" customWidth="1"/>
    <col min="4653" max="4865" width="9.140625" style="654"/>
    <col min="4866" max="4866" width="15.7109375" style="654" customWidth="1"/>
    <col min="4867" max="4867" width="41.42578125" style="654" bestFit="1" customWidth="1"/>
    <col min="4868" max="4868" width="38.140625" style="654" customWidth="1"/>
    <col min="4869" max="4869" width="15.28515625" style="654" customWidth="1"/>
    <col min="4870" max="4873" width="22.140625" style="654" customWidth="1"/>
    <col min="4874" max="4874" width="53.85546875" style="654" bestFit="1" customWidth="1"/>
    <col min="4875" max="4875" width="42.7109375" style="654" customWidth="1"/>
    <col min="4876" max="4876" width="14.42578125" style="654" bestFit="1" customWidth="1"/>
    <col min="4877" max="4877" width="19.28515625" style="654" bestFit="1" customWidth="1"/>
    <col min="4878" max="4878" width="20.42578125" style="654" customWidth="1"/>
    <col min="4879" max="4879" width="19.140625" style="654" customWidth="1"/>
    <col min="4880" max="4880" width="17.42578125" style="654" customWidth="1"/>
    <col min="4881" max="4881" width="18.85546875" style="654" customWidth="1"/>
    <col min="4882" max="4882" width="25" style="654" customWidth="1"/>
    <col min="4883" max="4883" width="18.5703125" style="654" customWidth="1"/>
    <col min="4884" max="4884" width="23" style="654" customWidth="1"/>
    <col min="4885" max="4885" width="17.5703125" style="654" customWidth="1"/>
    <col min="4886" max="4886" width="28.28515625" style="654" customWidth="1"/>
    <col min="4887" max="4908" width="0" style="654" hidden="1" customWidth="1"/>
    <col min="4909" max="5121" width="9.140625" style="654"/>
    <col min="5122" max="5122" width="15.7109375" style="654" customWidth="1"/>
    <col min="5123" max="5123" width="41.42578125" style="654" bestFit="1" customWidth="1"/>
    <col min="5124" max="5124" width="38.140625" style="654" customWidth="1"/>
    <col min="5125" max="5125" width="15.28515625" style="654" customWidth="1"/>
    <col min="5126" max="5129" width="22.140625" style="654" customWidth="1"/>
    <col min="5130" max="5130" width="53.85546875" style="654" bestFit="1" customWidth="1"/>
    <col min="5131" max="5131" width="42.7109375" style="654" customWidth="1"/>
    <col min="5132" max="5132" width="14.42578125" style="654" bestFit="1" customWidth="1"/>
    <col min="5133" max="5133" width="19.28515625" style="654" bestFit="1" customWidth="1"/>
    <col min="5134" max="5134" width="20.42578125" style="654" customWidth="1"/>
    <col min="5135" max="5135" width="19.140625" style="654" customWidth="1"/>
    <col min="5136" max="5136" width="17.42578125" style="654" customWidth="1"/>
    <col min="5137" max="5137" width="18.85546875" style="654" customWidth="1"/>
    <col min="5138" max="5138" width="25" style="654" customWidth="1"/>
    <col min="5139" max="5139" width="18.5703125" style="654" customWidth="1"/>
    <col min="5140" max="5140" width="23" style="654" customWidth="1"/>
    <col min="5141" max="5141" width="17.5703125" style="654" customWidth="1"/>
    <col min="5142" max="5142" width="28.28515625" style="654" customWidth="1"/>
    <col min="5143" max="5164" width="0" style="654" hidden="1" customWidth="1"/>
    <col min="5165" max="5377" width="9.140625" style="654"/>
    <col min="5378" max="5378" width="15.7109375" style="654" customWidth="1"/>
    <col min="5379" max="5379" width="41.42578125" style="654" bestFit="1" customWidth="1"/>
    <col min="5380" max="5380" width="38.140625" style="654" customWidth="1"/>
    <col min="5381" max="5381" width="15.28515625" style="654" customWidth="1"/>
    <col min="5382" max="5385" width="22.140625" style="654" customWidth="1"/>
    <col min="5386" max="5386" width="53.85546875" style="654" bestFit="1" customWidth="1"/>
    <col min="5387" max="5387" width="42.7109375" style="654" customWidth="1"/>
    <col min="5388" max="5388" width="14.42578125" style="654" bestFit="1" customWidth="1"/>
    <col min="5389" max="5389" width="19.28515625" style="654" bestFit="1" customWidth="1"/>
    <col min="5390" max="5390" width="20.42578125" style="654" customWidth="1"/>
    <col min="5391" max="5391" width="19.140625" style="654" customWidth="1"/>
    <col min="5392" max="5392" width="17.42578125" style="654" customWidth="1"/>
    <col min="5393" max="5393" width="18.85546875" style="654" customWidth="1"/>
    <col min="5394" max="5394" width="25" style="654" customWidth="1"/>
    <col min="5395" max="5395" width="18.5703125" style="654" customWidth="1"/>
    <col min="5396" max="5396" width="23" style="654" customWidth="1"/>
    <col min="5397" max="5397" width="17.5703125" style="654" customWidth="1"/>
    <col min="5398" max="5398" width="28.28515625" style="654" customWidth="1"/>
    <col min="5399" max="5420" width="0" style="654" hidden="1" customWidth="1"/>
    <col min="5421" max="5633" width="9.140625" style="654"/>
    <col min="5634" max="5634" width="15.7109375" style="654" customWidth="1"/>
    <col min="5635" max="5635" width="41.42578125" style="654" bestFit="1" customWidth="1"/>
    <col min="5636" max="5636" width="38.140625" style="654" customWidth="1"/>
    <col min="5637" max="5637" width="15.28515625" style="654" customWidth="1"/>
    <col min="5638" max="5641" width="22.140625" style="654" customWidth="1"/>
    <col min="5642" max="5642" width="53.85546875" style="654" bestFit="1" customWidth="1"/>
    <col min="5643" max="5643" width="42.7109375" style="654" customWidth="1"/>
    <col min="5644" max="5644" width="14.42578125" style="654" bestFit="1" customWidth="1"/>
    <col min="5645" max="5645" width="19.28515625" style="654" bestFit="1" customWidth="1"/>
    <col min="5646" max="5646" width="20.42578125" style="654" customWidth="1"/>
    <col min="5647" max="5647" width="19.140625" style="654" customWidth="1"/>
    <col min="5648" max="5648" width="17.42578125" style="654" customWidth="1"/>
    <col min="5649" max="5649" width="18.85546875" style="654" customWidth="1"/>
    <col min="5650" max="5650" width="25" style="654" customWidth="1"/>
    <col min="5651" max="5651" width="18.5703125" style="654" customWidth="1"/>
    <col min="5652" max="5652" width="23" style="654" customWidth="1"/>
    <col min="5653" max="5653" width="17.5703125" style="654" customWidth="1"/>
    <col min="5654" max="5654" width="28.28515625" style="654" customWidth="1"/>
    <col min="5655" max="5676" width="0" style="654" hidden="1" customWidth="1"/>
    <col min="5677" max="5889" width="9.140625" style="654"/>
    <col min="5890" max="5890" width="15.7109375" style="654" customWidth="1"/>
    <col min="5891" max="5891" width="41.42578125" style="654" bestFit="1" customWidth="1"/>
    <col min="5892" max="5892" width="38.140625" style="654" customWidth="1"/>
    <col min="5893" max="5893" width="15.28515625" style="654" customWidth="1"/>
    <col min="5894" max="5897" width="22.140625" style="654" customWidth="1"/>
    <col min="5898" max="5898" width="53.85546875" style="654" bestFit="1" customWidth="1"/>
    <col min="5899" max="5899" width="42.7109375" style="654" customWidth="1"/>
    <col min="5900" max="5900" width="14.42578125" style="654" bestFit="1" customWidth="1"/>
    <col min="5901" max="5901" width="19.28515625" style="654" bestFit="1" customWidth="1"/>
    <col min="5902" max="5902" width="20.42578125" style="654" customWidth="1"/>
    <col min="5903" max="5903" width="19.140625" style="654" customWidth="1"/>
    <col min="5904" max="5904" width="17.42578125" style="654" customWidth="1"/>
    <col min="5905" max="5905" width="18.85546875" style="654" customWidth="1"/>
    <col min="5906" max="5906" width="25" style="654" customWidth="1"/>
    <col min="5907" max="5907" width="18.5703125" style="654" customWidth="1"/>
    <col min="5908" max="5908" width="23" style="654" customWidth="1"/>
    <col min="5909" max="5909" width="17.5703125" style="654" customWidth="1"/>
    <col min="5910" max="5910" width="28.28515625" style="654" customWidth="1"/>
    <col min="5911" max="5932" width="0" style="654" hidden="1" customWidth="1"/>
    <col min="5933" max="6145" width="9.140625" style="654"/>
    <col min="6146" max="6146" width="15.7109375" style="654" customWidth="1"/>
    <col min="6147" max="6147" width="41.42578125" style="654" bestFit="1" customWidth="1"/>
    <col min="6148" max="6148" width="38.140625" style="654" customWidth="1"/>
    <col min="6149" max="6149" width="15.28515625" style="654" customWidth="1"/>
    <col min="6150" max="6153" width="22.140625" style="654" customWidth="1"/>
    <col min="6154" max="6154" width="53.85546875" style="654" bestFit="1" customWidth="1"/>
    <col min="6155" max="6155" width="42.7109375" style="654" customWidth="1"/>
    <col min="6156" max="6156" width="14.42578125" style="654" bestFit="1" customWidth="1"/>
    <col min="6157" max="6157" width="19.28515625" style="654" bestFit="1" customWidth="1"/>
    <col min="6158" max="6158" width="20.42578125" style="654" customWidth="1"/>
    <col min="6159" max="6159" width="19.140625" style="654" customWidth="1"/>
    <col min="6160" max="6160" width="17.42578125" style="654" customWidth="1"/>
    <col min="6161" max="6161" width="18.85546875" style="654" customWidth="1"/>
    <col min="6162" max="6162" width="25" style="654" customWidth="1"/>
    <col min="6163" max="6163" width="18.5703125" style="654" customWidth="1"/>
    <col min="6164" max="6164" width="23" style="654" customWidth="1"/>
    <col min="6165" max="6165" width="17.5703125" style="654" customWidth="1"/>
    <col min="6166" max="6166" width="28.28515625" style="654" customWidth="1"/>
    <col min="6167" max="6188" width="0" style="654" hidden="1" customWidth="1"/>
    <col min="6189" max="6401" width="9.140625" style="654"/>
    <col min="6402" max="6402" width="15.7109375" style="654" customWidth="1"/>
    <col min="6403" max="6403" width="41.42578125" style="654" bestFit="1" customWidth="1"/>
    <col min="6404" max="6404" width="38.140625" style="654" customWidth="1"/>
    <col min="6405" max="6405" width="15.28515625" style="654" customWidth="1"/>
    <col min="6406" max="6409" width="22.140625" style="654" customWidth="1"/>
    <col min="6410" max="6410" width="53.85546875" style="654" bestFit="1" customWidth="1"/>
    <col min="6411" max="6411" width="42.7109375" style="654" customWidth="1"/>
    <col min="6412" max="6412" width="14.42578125" style="654" bestFit="1" customWidth="1"/>
    <col min="6413" max="6413" width="19.28515625" style="654" bestFit="1" customWidth="1"/>
    <col min="6414" max="6414" width="20.42578125" style="654" customWidth="1"/>
    <col min="6415" max="6415" width="19.140625" style="654" customWidth="1"/>
    <col min="6416" max="6416" width="17.42578125" style="654" customWidth="1"/>
    <col min="6417" max="6417" width="18.85546875" style="654" customWidth="1"/>
    <col min="6418" max="6418" width="25" style="654" customWidth="1"/>
    <col min="6419" max="6419" width="18.5703125" style="654" customWidth="1"/>
    <col min="6420" max="6420" width="23" style="654" customWidth="1"/>
    <col min="6421" max="6421" width="17.5703125" style="654" customWidth="1"/>
    <col min="6422" max="6422" width="28.28515625" style="654" customWidth="1"/>
    <col min="6423" max="6444" width="0" style="654" hidden="1" customWidth="1"/>
    <col min="6445" max="6657" width="9.140625" style="654"/>
    <col min="6658" max="6658" width="15.7109375" style="654" customWidth="1"/>
    <col min="6659" max="6659" width="41.42578125" style="654" bestFit="1" customWidth="1"/>
    <col min="6660" max="6660" width="38.140625" style="654" customWidth="1"/>
    <col min="6661" max="6661" width="15.28515625" style="654" customWidth="1"/>
    <col min="6662" max="6665" width="22.140625" style="654" customWidth="1"/>
    <col min="6666" max="6666" width="53.85546875" style="654" bestFit="1" customWidth="1"/>
    <col min="6667" max="6667" width="42.7109375" style="654" customWidth="1"/>
    <col min="6668" max="6668" width="14.42578125" style="654" bestFit="1" customWidth="1"/>
    <col min="6669" max="6669" width="19.28515625" style="654" bestFit="1" customWidth="1"/>
    <col min="6670" max="6670" width="20.42578125" style="654" customWidth="1"/>
    <col min="6671" max="6671" width="19.140625" style="654" customWidth="1"/>
    <col min="6672" max="6672" width="17.42578125" style="654" customWidth="1"/>
    <col min="6673" max="6673" width="18.85546875" style="654" customWidth="1"/>
    <col min="6674" max="6674" width="25" style="654" customWidth="1"/>
    <col min="6675" max="6675" width="18.5703125" style="654" customWidth="1"/>
    <col min="6676" max="6676" width="23" style="654" customWidth="1"/>
    <col min="6677" max="6677" width="17.5703125" style="654" customWidth="1"/>
    <col min="6678" max="6678" width="28.28515625" style="654" customWidth="1"/>
    <col min="6679" max="6700" width="0" style="654" hidden="1" customWidth="1"/>
    <col min="6701" max="6913" width="9.140625" style="654"/>
    <col min="6914" max="6914" width="15.7109375" style="654" customWidth="1"/>
    <col min="6915" max="6915" width="41.42578125" style="654" bestFit="1" customWidth="1"/>
    <col min="6916" max="6916" width="38.140625" style="654" customWidth="1"/>
    <col min="6917" max="6917" width="15.28515625" style="654" customWidth="1"/>
    <col min="6918" max="6921" width="22.140625" style="654" customWidth="1"/>
    <col min="6922" max="6922" width="53.85546875" style="654" bestFit="1" customWidth="1"/>
    <col min="6923" max="6923" width="42.7109375" style="654" customWidth="1"/>
    <col min="6924" max="6924" width="14.42578125" style="654" bestFit="1" customWidth="1"/>
    <col min="6925" max="6925" width="19.28515625" style="654" bestFit="1" customWidth="1"/>
    <col min="6926" max="6926" width="20.42578125" style="654" customWidth="1"/>
    <col min="6927" max="6927" width="19.140625" style="654" customWidth="1"/>
    <col min="6928" max="6928" width="17.42578125" style="654" customWidth="1"/>
    <col min="6929" max="6929" width="18.85546875" style="654" customWidth="1"/>
    <col min="6930" max="6930" width="25" style="654" customWidth="1"/>
    <col min="6931" max="6931" width="18.5703125" style="654" customWidth="1"/>
    <col min="6932" max="6932" width="23" style="654" customWidth="1"/>
    <col min="6933" max="6933" width="17.5703125" style="654" customWidth="1"/>
    <col min="6934" max="6934" width="28.28515625" style="654" customWidth="1"/>
    <col min="6935" max="6956" width="0" style="654" hidden="1" customWidth="1"/>
    <col min="6957" max="7169" width="9.140625" style="654"/>
    <col min="7170" max="7170" width="15.7109375" style="654" customWidth="1"/>
    <col min="7171" max="7171" width="41.42578125" style="654" bestFit="1" customWidth="1"/>
    <col min="7172" max="7172" width="38.140625" style="654" customWidth="1"/>
    <col min="7173" max="7173" width="15.28515625" style="654" customWidth="1"/>
    <col min="7174" max="7177" width="22.140625" style="654" customWidth="1"/>
    <col min="7178" max="7178" width="53.85546875" style="654" bestFit="1" customWidth="1"/>
    <col min="7179" max="7179" width="42.7109375" style="654" customWidth="1"/>
    <col min="7180" max="7180" width="14.42578125" style="654" bestFit="1" customWidth="1"/>
    <col min="7181" max="7181" width="19.28515625" style="654" bestFit="1" customWidth="1"/>
    <col min="7182" max="7182" width="20.42578125" style="654" customWidth="1"/>
    <col min="7183" max="7183" width="19.140625" style="654" customWidth="1"/>
    <col min="7184" max="7184" width="17.42578125" style="654" customWidth="1"/>
    <col min="7185" max="7185" width="18.85546875" style="654" customWidth="1"/>
    <col min="7186" max="7186" width="25" style="654" customWidth="1"/>
    <col min="7187" max="7187" width="18.5703125" style="654" customWidth="1"/>
    <col min="7188" max="7188" width="23" style="654" customWidth="1"/>
    <col min="7189" max="7189" width="17.5703125" style="654" customWidth="1"/>
    <col min="7190" max="7190" width="28.28515625" style="654" customWidth="1"/>
    <col min="7191" max="7212" width="0" style="654" hidden="1" customWidth="1"/>
    <col min="7213" max="7425" width="9.140625" style="654"/>
    <col min="7426" max="7426" width="15.7109375" style="654" customWidth="1"/>
    <col min="7427" max="7427" width="41.42578125" style="654" bestFit="1" customWidth="1"/>
    <col min="7428" max="7428" width="38.140625" style="654" customWidth="1"/>
    <col min="7429" max="7429" width="15.28515625" style="654" customWidth="1"/>
    <col min="7430" max="7433" width="22.140625" style="654" customWidth="1"/>
    <col min="7434" max="7434" width="53.85546875" style="654" bestFit="1" customWidth="1"/>
    <col min="7435" max="7435" width="42.7109375" style="654" customWidth="1"/>
    <col min="7436" max="7436" width="14.42578125" style="654" bestFit="1" customWidth="1"/>
    <col min="7437" max="7437" width="19.28515625" style="654" bestFit="1" customWidth="1"/>
    <col min="7438" max="7438" width="20.42578125" style="654" customWidth="1"/>
    <col min="7439" max="7439" width="19.140625" style="654" customWidth="1"/>
    <col min="7440" max="7440" width="17.42578125" style="654" customWidth="1"/>
    <col min="7441" max="7441" width="18.85546875" style="654" customWidth="1"/>
    <col min="7442" max="7442" width="25" style="654" customWidth="1"/>
    <col min="7443" max="7443" width="18.5703125" style="654" customWidth="1"/>
    <col min="7444" max="7444" width="23" style="654" customWidth="1"/>
    <col min="7445" max="7445" width="17.5703125" style="654" customWidth="1"/>
    <col min="7446" max="7446" width="28.28515625" style="654" customWidth="1"/>
    <col min="7447" max="7468" width="0" style="654" hidden="1" customWidth="1"/>
    <col min="7469" max="7681" width="9.140625" style="654"/>
    <col min="7682" max="7682" width="15.7109375" style="654" customWidth="1"/>
    <col min="7683" max="7683" width="41.42578125" style="654" bestFit="1" customWidth="1"/>
    <col min="7684" max="7684" width="38.140625" style="654" customWidth="1"/>
    <col min="7685" max="7685" width="15.28515625" style="654" customWidth="1"/>
    <col min="7686" max="7689" width="22.140625" style="654" customWidth="1"/>
    <col min="7690" max="7690" width="53.85546875" style="654" bestFit="1" customWidth="1"/>
    <col min="7691" max="7691" width="42.7109375" style="654" customWidth="1"/>
    <col min="7692" max="7692" width="14.42578125" style="654" bestFit="1" customWidth="1"/>
    <col min="7693" max="7693" width="19.28515625" style="654" bestFit="1" customWidth="1"/>
    <col min="7694" max="7694" width="20.42578125" style="654" customWidth="1"/>
    <col min="7695" max="7695" width="19.140625" style="654" customWidth="1"/>
    <col min="7696" max="7696" width="17.42578125" style="654" customWidth="1"/>
    <col min="7697" max="7697" width="18.85546875" style="654" customWidth="1"/>
    <col min="7698" max="7698" width="25" style="654" customWidth="1"/>
    <col min="7699" max="7699" width="18.5703125" style="654" customWidth="1"/>
    <col min="7700" max="7700" width="23" style="654" customWidth="1"/>
    <col min="7701" max="7701" width="17.5703125" style="654" customWidth="1"/>
    <col min="7702" max="7702" width="28.28515625" style="654" customWidth="1"/>
    <col min="7703" max="7724" width="0" style="654" hidden="1" customWidth="1"/>
    <col min="7725" max="7937" width="9.140625" style="654"/>
    <col min="7938" max="7938" width="15.7109375" style="654" customWidth="1"/>
    <col min="7939" max="7939" width="41.42578125" style="654" bestFit="1" customWidth="1"/>
    <col min="7940" max="7940" width="38.140625" style="654" customWidth="1"/>
    <col min="7941" max="7941" width="15.28515625" style="654" customWidth="1"/>
    <col min="7942" max="7945" width="22.140625" style="654" customWidth="1"/>
    <col min="7946" max="7946" width="53.85546875" style="654" bestFit="1" customWidth="1"/>
    <col min="7947" max="7947" width="42.7109375" style="654" customWidth="1"/>
    <col min="7948" max="7948" width="14.42578125" style="654" bestFit="1" customWidth="1"/>
    <col min="7949" max="7949" width="19.28515625" style="654" bestFit="1" customWidth="1"/>
    <col min="7950" max="7950" width="20.42578125" style="654" customWidth="1"/>
    <col min="7951" max="7951" width="19.140625" style="654" customWidth="1"/>
    <col min="7952" max="7952" width="17.42578125" style="654" customWidth="1"/>
    <col min="7953" max="7953" width="18.85546875" style="654" customWidth="1"/>
    <col min="7954" max="7954" width="25" style="654" customWidth="1"/>
    <col min="7955" max="7955" width="18.5703125" style="654" customWidth="1"/>
    <col min="7956" max="7956" width="23" style="654" customWidth="1"/>
    <col min="7957" max="7957" width="17.5703125" style="654" customWidth="1"/>
    <col min="7958" max="7958" width="28.28515625" style="654" customWidth="1"/>
    <col min="7959" max="7980" width="0" style="654" hidden="1" customWidth="1"/>
    <col min="7981" max="8193" width="9.140625" style="654"/>
    <col min="8194" max="8194" width="15.7109375" style="654" customWidth="1"/>
    <col min="8195" max="8195" width="41.42578125" style="654" bestFit="1" customWidth="1"/>
    <col min="8196" max="8196" width="38.140625" style="654" customWidth="1"/>
    <col min="8197" max="8197" width="15.28515625" style="654" customWidth="1"/>
    <col min="8198" max="8201" width="22.140625" style="654" customWidth="1"/>
    <col min="8202" max="8202" width="53.85546875" style="654" bestFit="1" customWidth="1"/>
    <col min="8203" max="8203" width="42.7109375" style="654" customWidth="1"/>
    <col min="8204" max="8204" width="14.42578125" style="654" bestFit="1" customWidth="1"/>
    <col min="8205" max="8205" width="19.28515625" style="654" bestFit="1" customWidth="1"/>
    <col min="8206" max="8206" width="20.42578125" style="654" customWidth="1"/>
    <col min="8207" max="8207" width="19.140625" style="654" customWidth="1"/>
    <col min="8208" max="8208" width="17.42578125" style="654" customWidth="1"/>
    <col min="8209" max="8209" width="18.85546875" style="654" customWidth="1"/>
    <col min="8210" max="8210" width="25" style="654" customWidth="1"/>
    <col min="8211" max="8211" width="18.5703125" style="654" customWidth="1"/>
    <col min="8212" max="8212" width="23" style="654" customWidth="1"/>
    <col min="8213" max="8213" width="17.5703125" style="654" customWidth="1"/>
    <col min="8214" max="8214" width="28.28515625" style="654" customWidth="1"/>
    <col min="8215" max="8236" width="0" style="654" hidden="1" customWidth="1"/>
    <col min="8237" max="8449" width="9.140625" style="654"/>
    <col min="8450" max="8450" width="15.7109375" style="654" customWidth="1"/>
    <col min="8451" max="8451" width="41.42578125" style="654" bestFit="1" customWidth="1"/>
    <col min="8452" max="8452" width="38.140625" style="654" customWidth="1"/>
    <col min="8453" max="8453" width="15.28515625" style="654" customWidth="1"/>
    <col min="8454" max="8457" width="22.140625" style="654" customWidth="1"/>
    <col min="8458" max="8458" width="53.85546875" style="654" bestFit="1" customWidth="1"/>
    <col min="8459" max="8459" width="42.7109375" style="654" customWidth="1"/>
    <col min="8460" max="8460" width="14.42578125" style="654" bestFit="1" customWidth="1"/>
    <col min="8461" max="8461" width="19.28515625" style="654" bestFit="1" customWidth="1"/>
    <col min="8462" max="8462" width="20.42578125" style="654" customWidth="1"/>
    <col min="8463" max="8463" width="19.140625" style="654" customWidth="1"/>
    <col min="8464" max="8464" width="17.42578125" style="654" customWidth="1"/>
    <col min="8465" max="8465" width="18.85546875" style="654" customWidth="1"/>
    <col min="8466" max="8466" width="25" style="654" customWidth="1"/>
    <col min="8467" max="8467" width="18.5703125" style="654" customWidth="1"/>
    <col min="8468" max="8468" width="23" style="654" customWidth="1"/>
    <col min="8469" max="8469" width="17.5703125" style="654" customWidth="1"/>
    <col min="8470" max="8470" width="28.28515625" style="654" customWidth="1"/>
    <col min="8471" max="8492" width="0" style="654" hidden="1" customWidth="1"/>
    <col min="8493" max="8705" width="9.140625" style="654"/>
    <col min="8706" max="8706" width="15.7109375" style="654" customWidth="1"/>
    <col min="8707" max="8707" width="41.42578125" style="654" bestFit="1" customWidth="1"/>
    <col min="8708" max="8708" width="38.140625" style="654" customWidth="1"/>
    <col min="8709" max="8709" width="15.28515625" style="654" customWidth="1"/>
    <col min="8710" max="8713" width="22.140625" style="654" customWidth="1"/>
    <col min="8714" max="8714" width="53.85546875" style="654" bestFit="1" customWidth="1"/>
    <col min="8715" max="8715" width="42.7109375" style="654" customWidth="1"/>
    <col min="8716" max="8716" width="14.42578125" style="654" bestFit="1" customWidth="1"/>
    <col min="8717" max="8717" width="19.28515625" style="654" bestFit="1" customWidth="1"/>
    <col min="8718" max="8718" width="20.42578125" style="654" customWidth="1"/>
    <col min="8719" max="8719" width="19.140625" style="654" customWidth="1"/>
    <col min="8720" max="8720" width="17.42578125" style="654" customWidth="1"/>
    <col min="8721" max="8721" width="18.85546875" style="654" customWidth="1"/>
    <col min="8722" max="8722" width="25" style="654" customWidth="1"/>
    <col min="8723" max="8723" width="18.5703125" style="654" customWidth="1"/>
    <col min="8724" max="8724" width="23" style="654" customWidth="1"/>
    <col min="8725" max="8725" width="17.5703125" style="654" customWidth="1"/>
    <col min="8726" max="8726" width="28.28515625" style="654" customWidth="1"/>
    <col min="8727" max="8748" width="0" style="654" hidden="1" customWidth="1"/>
    <col min="8749" max="8961" width="9.140625" style="654"/>
    <col min="8962" max="8962" width="15.7109375" style="654" customWidth="1"/>
    <col min="8963" max="8963" width="41.42578125" style="654" bestFit="1" customWidth="1"/>
    <col min="8964" max="8964" width="38.140625" style="654" customWidth="1"/>
    <col min="8965" max="8965" width="15.28515625" style="654" customWidth="1"/>
    <col min="8966" max="8969" width="22.140625" style="654" customWidth="1"/>
    <col min="8970" max="8970" width="53.85546875" style="654" bestFit="1" customWidth="1"/>
    <col min="8971" max="8971" width="42.7109375" style="654" customWidth="1"/>
    <col min="8972" max="8972" width="14.42578125" style="654" bestFit="1" customWidth="1"/>
    <col min="8973" max="8973" width="19.28515625" style="654" bestFit="1" customWidth="1"/>
    <col min="8974" max="8974" width="20.42578125" style="654" customWidth="1"/>
    <col min="8975" max="8975" width="19.140625" style="654" customWidth="1"/>
    <col min="8976" max="8976" width="17.42578125" style="654" customWidth="1"/>
    <col min="8977" max="8977" width="18.85546875" style="654" customWidth="1"/>
    <col min="8978" max="8978" width="25" style="654" customWidth="1"/>
    <col min="8979" max="8979" width="18.5703125" style="654" customWidth="1"/>
    <col min="8980" max="8980" width="23" style="654" customWidth="1"/>
    <col min="8981" max="8981" width="17.5703125" style="654" customWidth="1"/>
    <col min="8982" max="8982" width="28.28515625" style="654" customWidth="1"/>
    <col min="8983" max="9004" width="0" style="654" hidden="1" customWidth="1"/>
    <col min="9005" max="9217" width="9.140625" style="654"/>
    <col min="9218" max="9218" width="15.7109375" style="654" customWidth="1"/>
    <col min="9219" max="9219" width="41.42578125" style="654" bestFit="1" customWidth="1"/>
    <col min="9220" max="9220" width="38.140625" style="654" customWidth="1"/>
    <col min="9221" max="9221" width="15.28515625" style="654" customWidth="1"/>
    <col min="9222" max="9225" width="22.140625" style="654" customWidth="1"/>
    <col min="9226" max="9226" width="53.85546875" style="654" bestFit="1" customWidth="1"/>
    <col min="9227" max="9227" width="42.7109375" style="654" customWidth="1"/>
    <col min="9228" max="9228" width="14.42578125" style="654" bestFit="1" customWidth="1"/>
    <col min="9229" max="9229" width="19.28515625" style="654" bestFit="1" customWidth="1"/>
    <col min="9230" max="9230" width="20.42578125" style="654" customWidth="1"/>
    <col min="9231" max="9231" width="19.140625" style="654" customWidth="1"/>
    <col min="9232" max="9232" width="17.42578125" style="654" customWidth="1"/>
    <col min="9233" max="9233" width="18.85546875" style="654" customWidth="1"/>
    <col min="9234" max="9234" width="25" style="654" customWidth="1"/>
    <col min="9235" max="9235" width="18.5703125" style="654" customWidth="1"/>
    <col min="9236" max="9236" width="23" style="654" customWidth="1"/>
    <col min="9237" max="9237" width="17.5703125" style="654" customWidth="1"/>
    <col min="9238" max="9238" width="28.28515625" style="654" customWidth="1"/>
    <col min="9239" max="9260" width="0" style="654" hidden="1" customWidth="1"/>
    <col min="9261" max="9473" width="9.140625" style="654"/>
    <col min="9474" max="9474" width="15.7109375" style="654" customWidth="1"/>
    <col min="9475" max="9475" width="41.42578125" style="654" bestFit="1" customWidth="1"/>
    <col min="9476" max="9476" width="38.140625" style="654" customWidth="1"/>
    <col min="9477" max="9477" width="15.28515625" style="654" customWidth="1"/>
    <col min="9478" max="9481" width="22.140625" style="654" customWidth="1"/>
    <col min="9482" max="9482" width="53.85546875" style="654" bestFit="1" customWidth="1"/>
    <col min="9483" max="9483" width="42.7109375" style="654" customWidth="1"/>
    <col min="9484" max="9484" width="14.42578125" style="654" bestFit="1" customWidth="1"/>
    <col min="9485" max="9485" width="19.28515625" style="654" bestFit="1" customWidth="1"/>
    <col min="9486" max="9486" width="20.42578125" style="654" customWidth="1"/>
    <col min="9487" max="9487" width="19.140625" style="654" customWidth="1"/>
    <col min="9488" max="9488" width="17.42578125" style="654" customWidth="1"/>
    <col min="9489" max="9489" width="18.85546875" style="654" customWidth="1"/>
    <col min="9490" max="9490" width="25" style="654" customWidth="1"/>
    <col min="9491" max="9491" width="18.5703125" style="654" customWidth="1"/>
    <col min="9492" max="9492" width="23" style="654" customWidth="1"/>
    <col min="9493" max="9493" width="17.5703125" style="654" customWidth="1"/>
    <col min="9494" max="9494" width="28.28515625" style="654" customWidth="1"/>
    <col min="9495" max="9516" width="0" style="654" hidden="1" customWidth="1"/>
    <col min="9517" max="9729" width="9.140625" style="654"/>
    <col min="9730" max="9730" width="15.7109375" style="654" customWidth="1"/>
    <col min="9731" max="9731" width="41.42578125" style="654" bestFit="1" customWidth="1"/>
    <col min="9732" max="9732" width="38.140625" style="654" customWidth="1"/>
    <col min="9733" max="9733" width="15.28515625" style="654" customWidth="1"/>
    <col min="9734" max="9737" width="22.140625" style="654" customWidth="1"/>
    <col min="9738" max="9738" width="53.85546875" style="654" bestFit="1" customWidth="1"/>
    <col min="9739" max="9739" width="42.7109375" style="654" customWidth="1"/>
    <col min="9740" max="9740" width="14.42578125" style="654" bestFit="1" customWidth="1"/>
    <col min="9741" max="9741" width="19.28515625" style="654" bestFit="1" customWidth="1"/>
    <col min="9742" max="9742" width="20.42578125" style="654" customWidth="1"/>
    <col min="9743" max="9743" width="19.140625" style="654" customWidth="1"/>
    <col min="9744" max="9744" width="17.42578125" style="654" customWidth="1"/>
    <col min="9745" max="9745" width="18.85546875" style="654" customWidth="1"/>
    <col min="9746" max="9746" width="25" style="654" customWidth="1"/>
    <col min="9747" max="9747" width="18.5703125" style="654" customWidth="1"/>
    <col min="9748" max="9748" width="23" style="654" customWidth="1"/>
    <col min="9749" max="9749" width="17.5703125" style="654" customWidth="1"/>
    <col min="9750" max="9750" width="28.28515625" style="654" customWidth="1"/>
    <col min="9751" max="9772" width="0" style="654" hidden="1" customWidth="1"/>
    <col min="9773" max="9985" width="9.140625" style="654"/>
    <col min="9986" max="9986" width="15.7109375" style="654" customWidth="1"/>
    <col min="9987" max="9987" width="41.42578125" style="654" bestFit="1" customWidth="1"/>
    <col min="9988" max="9988" width="38.140625" style="654" customWidth="1"/>
    <col min="9989" max="9989" width="15.28515625" style="654" customWidth="1"/>
    <col min="9990" max="9993" width="22.140625" style="654" customWidth="1"/>
    <col min="9994" max="9994" width="53.85546875" style="654" bestFit="1" customWidth="1"/>
    <col min="9995" max="9995" width="42.7109375" style="654" customWidth="1"/>
    <col min="9996" max="9996" width="14.42578125" style="654" bestFit="1" customWidth="1"/>
    <col min="9997" max="9997" width="19.28515625" style="654" bestFit="1" customWidth="1"/>
    <col min="9998" max="9998" width="20.42578125" style="654" customWidth="1"/>
    <col min="9999" max="9999" width="19.140625" style="654" customWidth="1"/>
    <col min="10000" max="10000" width="17.42578125" style="654" customWidth="1"/>
    <col min="10001" max="10001" width="18.85546875" style="654" customWidth="1"/>
    <col min="10002" max="10002" width="25" style="654" customWidth="1"/>
    <col min="10003" max="10003" width="18.5703125" style="654" customWidth="1"/>
    <col min="10004" max="10004" width="23" style="654" customWidth="1"/>
    <col min="10005" max="10005" width="17.5703125" style="654" customWidth="1"/>
    <col min="10006" max="10006" width="28.28515625" style="654" customWidth="1"/>
    <col min="10007" max="10028" width="0" style="654" hidden="1" customWidth="1"/>
    <col min="10029" max="10241" width="9.140625" style="654"/>
    <col min="10242" max="10242" width="15.7109375" style="654" customWidth="1"/>
    <col min="10243" max="10243" width="41.42578125" style="654" bestFit="1" customWidth="1"/>
    <col min="10244" max="10244" width="38.140625" style="654" customWidth="1"/>
    <col min="10245" max="10245" width="15.28515625" style="654" customWidth="1"/>
    <col min="10246" max="10249" width="22.140625" style="654" customWidth="1"/>
    <col min="10250" max="10250" width="53.85546875" style="654" bestFit="1" customWidth="1"/>
    <col min="10251" max="10251" width="42.7109375" style="654" customWidth="1"/>
    <col min="10252" max="10252" width="14.42578125" style="654" bestFit="1" customWidth="1"/>
    <col min="10253" max="10253" width="19.28515625" style="654" bestFit="1" customWidth="1"/>
    <col min="10254" max="10254" width="20.42578125" style="654" customWidth="1"/>
    <col min="10255" max="10255" width="19.140625" style="654" customWidth="1"/>
    <col min="10256" max="10256" width="17.42578125" style="654" customWidth="1"/>
    <col min="10257" max="10257" width="18.85546875" style="654" customWidth="1"/>
    <col min="10258" max="10258" width="25" style="654" customWidth="1"/>
    <col min="10259" max="10259" width="18.5703125" style="654" customWidth="1"/>
    <col min="10260" max="10260" width="23" style="654" customWidth="1"/>
    <col min="10261" max="10261" width="17.5703125" style="654" customWidth="1"/>
    <col min="10262" max="10262" width="28.28515625" style="654" customWidth="1"/>
    <col min="10263" max="10284" width="0" style="654" hidden="1" customWidth="1"/>
    <col min="10285" max="10497" width="9.140625" style="654"/>
    <col min="10498" max="10498" width="15.7109375" style="654" customWidth="1"/>
    <col min="10499" max="10499" width="41.42578125" style="654" bestFit="1" customWidth="1"/>
    <col min="10500" max="10500" width="38.140625" style="654" customWidth="1"/>
    <col min="10501" max="10501" width="15.28515625" style="654" customWidth="1"/>
    <col min="10502" max="10505" width="22.140625" style="654" customWidth="1"/>
    <col min="10506" max="10506" width="53.85546875" style="654" bestFit="1" customWidth="1"/>
    <col min="10507" max="10507" width="42.7109375" style="654" customWidth="1"/>
    <col min="10508" max="10508" width="14.42578125" style="654" bestFit="1" customWidth="1"/>
    <col min="10509" max="10509" width="19.28515625" style="654" bestFit="1" customWidth="1"/>
    <col min="10510" max="10510" width="20.42578125" style="654" customWidth="1"/>
    <col min="10511" max="10511" width="19.140625" style="654" customWidth="1"/>
    <col min="10512" max="10512" width="17.42578125" style="654" customWidth="1"/>
    <col min="10513" max="10513" width="18.85546875" style="654" customWidth="1"/>
    <col min="10514" max="10514" width="25" style="654" customWidth="1"/>
    <col min="10515" max="10515" width="18.5703125" style="654" customWidth="1"/>
    <col min="10516" max="10516" width="23" style="654" customWidth="1"/>
    <col min="10517" max="10517" width="17.5703125" style="654" customWidth="1"/>
    <col min="10518" max="10518" width="28.28515625" style="654" customWidth="1"/>
    <col min="10519" max="10540" width="0" style="654" hidden="1" customWidth="1"/>
    <col min="10541" max="10753" width="9.140625" style="654"/>
    <col min="10754" max="10754" width="15.7109375" style="654" customWidth="1"/>
    <col min="10755" max="10755" width="41.42578125" style="654" bestFit="1" customWidth="1"/>
    <col min="10756" max="10756" width="38.140625" style="654" customWidth="1"/>
    <col min="10757" max="10757" width="15.28515625" style="654" customWidth="1"/>
    <col min="10758" max="10761" width="22.140625" style="654" customWidth="1"/>
    <col min="10762" max="10762" width="53.85546875" style="654" bestFit="1" customWidth="1"/>
    <col min="10763" max="10763" width="42.7109375" style="654" customWidth="1"/>
    <col min="10764" max="10764" width="14.42578125" style="654" bestFit="1" customWidth="1"/>
    <col min="10765" max="10765" width="19.28515625" style="654" bestFit="1" customWidth="1"/>
    <col min="10766" max="10766" width="20.42578125" style="654" customWidth="1"/>
    <col min="10767" max="10767" width="19.140625" style="654" customWidth="1"/>
    <col min="10768" max="10768" width="17.42578125" style="654" customWidth="1"/>
    <col min="10769" max="10769" width="18.85546875" style="654" customWidth="1"/>
    <col min="10770" max="10770" width="25" style="654" customWidth="1"/>
    <col min="10771" max="10771" width="18.5703125" style="654" customWidth="1"/>
    <col min="10772" max="10772" width="23" style="654" customWidth="1"/>
    <col min="10773" max="10773" width="17.5703125" style="654" customWidth="1"/>
    <col min="10774" max="10774" width="28.28515625" style="654" customWidth="1"/>
    <col min="10775" max="10796" width="0" style="654" hidden="1" customWidth="1"/>
    <col min="10797" max="11009" width="9.140625" style="654"/>
    <col min="11010" max="11010" width="15.7109375" style="654" customWidth="1"/>
    <col min="11011" max="11011" width="41.42578125" style="654" bestFit="1" customWidth="1"/>
    <col min="11012" max="11012" width="38.140625" style="654" customWidth="1"/>
    <col min="11013" max="11013" width="15.28515625" style="654" customWidth="1"/>
    <col min="11014" max="11017" width="22.140625" style="654" customWidth="1"/>
    <col min="11018" max="11018" width="53.85546875" style="654" bestFit="1" customWidth="1"/>
    <col min="11019" max="11019" width="42.7109375" style="654" customWidth="1"/>
    <col min="11020" max="11020" width="14.42578125" style="654" bestFit="1" customWidth="1"/>
    <col min="11021" max="11021" width="19.28515625" style="654" bestFit="1" customWidth="1"/>
    <col min="11022" max="11022" width="20.42578125" style="654" customWidth="1"/>
    <col min="11023" max="11023" width="19.140625" style="654" customWidth="1"/>
    <col min="11024" max="11024" width="17.42578125" style="654" customWidth="1"/>
    <col min="11025" max="11025" width="18.85546875" style="654" customWidth="1"/>
    <col min="11026" max="11026" width="25" style="654" customWidth="1"/>
    <col min="11027" max="11027" width="18.5703125" style="654" customWidth="1"/>
    <col min="11028" max="11028" width="23" style="654" customWidth="1"/>
    <col min="11029" max="11029" width="17.5703125" style="654" customWidth="1"/>
    <col min="11030" max="11030" width="28.28515625" style="654" customWidth="1"/>
    <col min="11031" max="11052" width="0" style="654" hidden="1" customWidth="1"/>
    <col min="11053" max="11265" width="9.140625" style="654"/>
    <col min="11266" max="11266" width="15.7109375" style="654" customWidth="1"/>
    <col min="11267" max="11267" width="41.42578125" style="654" bestFit="1" customWidth="1"/>
    <col min="11268" max="11268" width="38.140625" style="654" customWidth="1"/>
    <col min="11269" max="11269" width="15.28515625" style="654" customWidth="1"/>
    <col min="11270" max="11273" width="22.140625" style="654" customWidth="1"/>
    <col min="11274" max="11274" width="53.85546875" style="654" bestFit="1" customWidth="1"/>
    <col min="11275" max="11275" width="42.7109375" style="654" customWidth="1"/>
    <col min="11276" max="11276" width="14.42578125" style="654" bestFit="1" customWidth="1"/>
    <col min="11277" max="11277" width="19.28515625" style="654" bestFit="1" customWidth="1"/>
    <col min="11278" max="11278" width="20.42578125" style="654" customWidth="1"/>
    <col min="11279" max="11279" width="19.140625" style="654" customWidth="1"/>
    <col min="11280" max="11280" width="17.42578125" style="654" customWidth="1"/>
    <col min="11281" max="11281" width="18.85546875" style="654" customWidth="1"/>
    <col min="11282" max="11282" width="25" style="654" customWidth="1"/>
    <col min="11283" max="11283" width="18.5703125" style="654" customWidth="1"/>
    <col min="11284" max="11284" width="23" style="654" customWidth="1"/>
    <col min="11285" max="11285" width="17.5703125" style="654" customWidth="1"/>
    <col min="11286" max="11286" width="28.28515625" style="654" customWidth="1"/>
    <col min="11287" max="11308" width="0" style="654" hidden="1" customWidth="1"/>
    <col min="11309" max="11521" width="9.140625" style="654"/>
    <col min="11522" max="11522" width="15.7109375" style="654" customWidth="1"/>
    <col min="11523" max="11523" width="41.42578125" style="654" bestFit="1" customWidth="1"/>
    <col min="11524" max="11524" width="38.140625" style="654" customWidth="1"/>
    <col min="11525" max="11525" width="15.28515625" style="654" customWidth="1"/>
    <col min="11526" max="11529" width="22.140625" style="654" customWidth="1"/>
    <col min="11530" max="11530" width="53.85546875" style="654" bestFit="1" customWidth="1"/>
    <col min="11531" max="11531" width="42.7109375" style="654" customWidth="1"/>
    <col min="11532" max="11532" width="14.42578125" style="654" bestFit="1" customWidth="1"/>
    <col min="11533" max="11533" width="19.28515625" style="654" bestFit="1" customWidth="1"/>
    <col min="11534" max="11534" width="20.42578125" style="654" customWidth="1"/>
    <col min="11535" max="11535" width="19.140625" style="654" customWidth="1"/>
    <col min="11536" max="11536" width="17.42578125" style="654" customWidth="1"/>
    <col min="11537" max="11537" width="18.85546875" style="654" customWidth="1"/>
    <col min="11538" max="11538" width="25" style="654" customWidth="1"/>
    <col min="11539" max="11539" width="18.5703125" style="654" customWidth="1"/>
    <col min="11540" max="11540" width="23" style="654" customWidth="1"/>
    <col min="11541" max="11541" width="17.5703125" style="654" customWidth="1"/>
    <col min="11542" max="11542" width="28.28515625" style="654" customWidth="1"/>
    <col min="11543" max="11564" width="0" style="654" hidden="1" customWidth="1"/>
    <col min="11565" max="11777" width="9.140625" style="654"/>
    <col min="11778" max="11778" width="15.7109375" style="654" customWidth="1"/>
    <col min="11779" max="11779" width="41.42578125" style="654" bestFit="1" customWidth="1"/>
    <col min="11780" max="11780" width="38.140625" style="654" customWidth="1"/>
    <col min="11781" max="11781" width="15.28515625" style="654" customWidth="1"/>
    <col min="11782" max="11785" width="22.140625" style="654" customWidth="1"/>
    <col min="11786" max="11786" width="53.85546875" style="654" bestFit="1" customWidth="1"/>
    <col min="11787" max="11787" width="42.7109375" style="654" customWidth="1"/>
    <col min="11788" max="11788" width="14.42578125" style="654" bestFit="1" customWidth="1"/>
    <col min="11789" max="11789" width="19.28515625" style="654" bestFit="1" customWidth="1"/>
    <col min="11790" max="11790" width="20.42578125" style="654" customWidth="1"/>
    <col min="11791" max="11791" width="19.140625" style="654" customWidth="1"/>
    <col min="11792" max="11792" width="17.42578125" style="654" customWidth="1"/>
    <col min="11793" max="11793" width="18.85546875" style="654" customWidth="1"/>
    <col min="11794" max="11794" width="25" style="654" customWidth="1"/>
    <col min="11795" max="11795" width="18.5703125" style="654" customWidth="1"/>
    <col min="11796" max="11796" width="23" style="654" customWidth="1"/>
    <col min="11797" max="11797" width="17.5703125" style="654" customWidth="1"/>
    <col min="11798" max="11798" width="28.28515625" style="654" customWidth="1"/>
    <col min="11799" max="11820" width="0" style="654" hidden="1" customWidth="1"/>
    <col min="11821" max="12033" width="9.140625" style="654"/>
    <col min="12034" max="12034" width="15.7109375" style="654" customWidth="1"/>
    <col min="12035" max="12035" width="41.42578125" style="654" bestFit="1" customWidth="1"/>
    <col min="12036" max="12036" width="38.140625" style="654" customWidth="1"/>
    <col min="12037" max="12037" width="15.28515625" style="654" customWidth="1"/>
    <col min="12038" max="12041" width="22.140625" style="654" customWidth="1"/>
    <col min="12042" max="12042" width="53.85546875" style="654" bestFit="1" customWidth="1"/>
    <col min="12043" max="12043" width="42.7109375" style="654" customWidth="1"/>
    <col min="12044" max="12044" width="14.42578125" style="654" bestFit="1" customWidth="1"/>
    <col min="12045" max="12045" width="19.28515625" style="654" bestFit="1" customWidth="1"/>
    <col min="12046" max="12046" width="20.42578125" style="654" customWidth="1"/>
    <col min="12047" max="12047" width="19.140625" style="654" customWidth="1"/>
    <col min="12048" max="12048" width="17.42578125" style="654" customWidth="1"/>
    <col min="12049" max="12049" width="18.85546875" style="654" customWidth="1"/>
    <col min="12050" max="12050" width="25" style="654" customWidth="1"/>
    <col min="12051" max="12051" width="18.5703125" style="654" customWidth="1"/>
    <col min="12052" max="12052" width="23" style="654" customWidth="1"/>
    <col min="12053" max="12053" width="17.5703125" style="654" customWidth="1"/>
    <col min="12054" max="12054" width="28.28515625" style="654" customWidth="1"/>
    <col min="12055" max="12076" width="0" style="654" hidden="1" customWidth="1"/>
    <col min="12077" max="12289" width="9.140625" style="654"/>
    <col min="12290" max="12290" width="15.7109375" style="654" customWidth="1"/>
    <col min="12291" max="12291" width="41.42578125" style="654" bestFit="1" customWidth="1"/>
    <col min="12292" max="12292" width="38.140625" style="654" customWidth="1"/>
    <col min="12293" max="12293" width="15.28515625" style="654" customWidth="1"/>
    <col min="12294" max="12297" width="22.140625" style="654" customWidth="1"/>
    <col min="12298" max="12298" width="53.85546875" style="654" bestFit="1" customWidth="1"/>
    <col min="12299" max="12299" width="42.7109375" style="654" customWidth="1"/>
    <col min="12300" max="12300" width="14.42578125" style="654" bestFit="1" customWidth="1"/>
    <col min="12301" max="12301" width="19.28515625" style="654" bestFit="1" customWidth="1"/>
    <col min="12302" max="12302" width="20.42578125" style="654" customWidth="1"/>
    <col min="12303" max="12303" width="19.140625" style="654" customWidth="1"/>
    <col min="12304" max="12304" width="17.42578125" style="654" customWidth="1"/>
    <col min="12305" max="12305" width="18.85546875" style="654" customWidth="1"/>
    <col min="12306" max="12306" width="25" style="654" customWidth="1"/>
    <col min="12307" max="12307" width="18.5703125" style="654" customWidth="1"/>
    <col min="12308" max="12308" width="23" style="654" customWidth="1"/>
    <col min="12309" max="12309" width="17.5703125" style="654" customWidth="1"/>
    <col min="12310" max="12310" width="28.28515625" style="654" customWidth="1"/>
    <col min="12311" max="12332" width="0" style="654" hidden="1" customWidth="1"/>
    <col min="12333" max="12545" width="9.140625" style="654"/>
    <col min="12546" max="12546" width="15.7109375" style="654" customWidth="1"/>
    <col min="12547" max="12547" width="41.42578125" style="654" bestFit="1" customWidth="1"/>
    <col min="12548" max="12548" width="38.140625" style="654" customWidth="1"/>
    <col min="12549" max="12549" width="15.28515625" style="654" customWidth="1"/>
    <col min="12550" max="12553" width="22.140625" style="654" customWidth="1"/>
    <col min="12554" max="12554" width="53.85546875" style="654" bestFit="1" customWidth="1"/>
    <col min="12555" max="12555" width="42.7109375" style="654" customWidth="1"/>
    <col min="12556" max="12556" width="14.42578125" style="654" bestFit="1" customWidth="1"/>
    <col min="12557" max="12557" width="19.28515625" style="654" bestFit="1" customWidth="1"/>
    <col min="12558" max="12558" width="20.42578125" style="654" customWidth="1"/>
    <col min="12559" max="12559" width="19.140625" style="654" customWidth="1"/>
    <col min="12560" max="12560" width="17.42578125" style="654" customWidth="1"/>
    <col min="12561" max="12561" width="18.85546875" style="654" customWidth="1"/>
    <col min="12562" max="12562" width="25" style="654" customWidth="1"/>
    <col min="12563" max="12563" width="18.5703125" style="654" customWidth="1"/>
    <col min="12564" max="12564" width="23" style="654" customWidth="1"/>
    <col min="12565" max="12565" width="17.5703125" style="654" customWidth="1"/>
    <col min="12566" max="12566" width="28.28515625" style="654" customWidth="1"/>
    <col min="12567" max="12588" width="0" style="654" hidden="1" customWidth="1"/>
    <col min="12589" max="12801" width="9.140625" style="654"/>
    <col min="12802" max="12802" width="15.7109375" style="654" customWidth="1"/>
    <col min="12803" max="12803" width="41.42578125" style="654" bestFit="1" customWidth="1"/>
    <col min="12804" max="12804" width="38.140625" style="654" customWidth="1"/>
    <col min="12805" max="12805" width="15.28515625" style="654" customWidth="1"/>
    <col min="12806" max="12809" width="22.140625" style="654" customWidth="1"/>
    <col min="12810" max="12810" width="53.85546875" style="654" bestFit="1" customWidth="1"/>
    <col min="12811" max="12811" width="42.7109375" style="654" customWidth="1"/>
    <col min="12812" max="12812" width="14.42578125" style="654" bestFit="1" customWidth="1"/>
    <col min="12813" max="12813" width="19.28515625" style="654" bestFit="1" customWidth="1"/>
    <col min="12814" max="12814" width="20.42578125" style="654" customWidth="1"/>
    <col min="12815" max="12815" width="19.140625" style="654" customWidth="1"/>
    <col min="12816" max="12816" width="17.42578125" style="654" customWidth="1"/>
    <col min="12817" max="12817" width="18.85546875" style="654" customWidth="1"/>
    <col min="12818" max="12818" width="25" style="654" customWidth="1"/>
    <col min="12819" max="12819" width="18.5703125" style="654" customWidth="1"/>
    <col min="12820" max="12820" width="23" style="654" customWidth="1"/>
    <col min="12821" max="12821" width="17.5703125" style="654" customWidth="1"/>
    <col min="12822" max="12822" width="28.28515625" style="654" customWidth="1"/>
    <col min="12823" max="12844" width="0" style="654" hidden="1" customWidth="1"/>
    <col min="12845" max="13057" width="9.140625" style="654"/>
    <col min="13058" max="13058" width="15.7109375" style="654" customWidth="1"/>
    <col min="13059" max="13059" width="41.42578125" style="654" bestFit="1" customWidth="1"/>
    <col min="13060" max="13060" width="38.140625" style="654" customWidth="1"/>
    <col min="13061" max="13061" width="15.28515625" style="654" customWidth="1"/>
    <col min="13062" max="13065" width="22.140625" style="654" customWidth="1"/>
    <col min="13066" max="13066" width="53.85546875" style="654" bestFit="1" customWidth="1"/>
    <col min="13067" max="13067" width="42.7109375" style="654" customWidth="1"/>
    <col min="13068" max="13068" width="14.42578125" style="654" bestFit="1" customWidth="1"/>
    <col min="13069" max="13069" width="19.28515625" style="654" bestFit="1" customWidth="1"/>
    <col min="13070" max="13070" width="20.42578125" style="654" customWidth="1"/>
    <col min="13071" max="13071" width="19.140625" style="654" customWidth="1"/>
    <col min="13072" max="13072" width="17.42578125" style="654" customWidth="1"/>
    <col min="13073" max="13073" width="18.85546875" style="654" customWidth="1"/>
    <col min="13074" max="13074" width="25" style="654" customWidth="1"/>
    <col min="13075" max="13075" width="18.5703125" style="654" customWidth="1"/>
    <col min="13076" max="13076" width="23" style="654" customWidth="1"/>
    <col min="13077" max="13077" width="17.5703125" style="654" customWidth="1"/>
    <col min="13078" max="13078" width="28.28515625" style="654" customWidth="1"/>
    <col min="13079" max="13100" width="0" style="654" hidden="1" customWidth="1"/>
    <col min="13101" max="13313" width="9.140625" style="654"/>
    <col min="13314" max="13314" width="15.7109375" style="654" customWidth="1"/>
    <col min="13315" max="13315" width="41.42578125" style="654" bestFit="1" customWidth="1"/>
    <col min="13316" max="13316" width="38.140625" style="654" customWidth="1"/>
    <col min="13317" max="13317" width="15.28515625" style="654" customWidth="1"/>
    <col min="13318" max="13321" width="22.140625" style="654" customWidth="1"/>
    <col min="13322" max="13322" width="53.85546875" style="654" bestFit="1" customWidth="1"/>
    <col min="13323" max="13323" width="42.7109375" style="654" customWidth="1"/>
    <col min="13324" max="13324" width="14.42578125" style="654" bestFit="1" customWidth="1"/>
    <col min="13325" max="13325" width="19.28515625" style="654" bestFit="1" customWidth="1"/>
    <col min="13326" max="13326" width="20.42578125" style="654" customWidth="1"/>
    <col min="13327" max="13327" width="19.140625" style="654" customWidth="1"/>
    <col min="13328" max="13328" width="17.42578125" style="654" customWidth="1"/>
    <col min="13329" max="13329" width="18.85546875" style="654" customWidth="1"/>
    <col min="13330" max="13330" width="25" style="654" customWidth="1"/>
    <col min="13331" max="13331" width="18.5703125" style="654" customWidth="1"/>
    <col min="13332" max="13332" width="23" style="654" customWidth="1"/>
    <col min="13333" max="13333" width="17.5703125" style="654" customWidth="1"/>
    <col min="13334" max="13334" width="28.28515625" style="654" customWidth="1"/>
    <col min="13335" max="13356" width="0" style="654" hidden="1" customWidth="1"/>
    <col min="13357" max="13569" width="9.140625" style="654"/>
    <col min="13570" max="13570" width="15.7109375" style="654" customWidth="1"/>
    <col min="13571" max="13571" width="41.42578125" style="654" bestFit="1" customWidth="1"/>
    <col min="13572" max="13572" width="38.140625" style="654" customWidth="1"/>
    <col min="13573" max="13573" width="15.28515625" style="654" customWidth="1"/>
    <col min="13574" max="13577" width="22.140625" style="654" customWidth="1"/>
    <col min="13578" max="13578" width="53.85546875" style="654" bestFit="1" customWidth="1"/>
    <col min="13579" max="13579" width="42.7109375" style="654" customWidth="1"/>
    <col min="13580" max="13580" width="14.42578125" style="654" bestFit="1" customWidth="1"/>
    <col min="13581" max="13581" width="19.28515625" style="654" bestFit="1" customWidth="1"/>
    <col min="13582" max="13582" width="20.42578125" style="654" customWidth="1"/>
    <col min="13583" max="13583" width="19.140625" style="654" customWidth="1"/>
    <col min="13584" max="13584" width="17.42578125" style="654" customWidth="1"/>
    <col min="13585" max="13585" width="18.85546875" style="654" customWidth="1"/>
    <col min="13586" max="13586" width="25" style="654" customWidth="1"/>
    <col min="13587" max="13587" width="18.5703125" style="654" customWidth="1"/>
    <col min="13588" max="13588" width="23" style="654" customWidth="1"/>
    <col min="13589" max="13589" width="17.5703125" style="654" customWidth="1"/>
    <col min="13590" max="13590" width="28.28515625" style="654" customWidth="1"/>
    <col min="13591" max="13612" width="0" style="654" hidden="1" customWidth="1"/>
    <col min="13613" max="13825" width="9.140625" style="654"/>
    <col min="13826" max="13826" width="15.7109375" style="654" customWidth="1"/>
    <col min="13827" max="13827" width="41.42578125" style="654" bestFit="1" customWidth="1"/>
    <col min="13828" max="13828" width="38.140625" style="654" customWidth="1"/>
    <col min="13829" max="13829" width="15.28515625" style="654" customWidth="1"/>
    <col min="13830" max="13833" width="22.140625" style="654" customWidth="1"/>
    <col min="13834" max="13834" width="53.85546875" style="654" bestFit="1" customWidth="1"/>
    <col min="13835" max="13835" width="42.7109375" style="654" customWidth="1"/>
    <col min="13836" max="13836" width="14.42578125" style="654" bestFit="1" customWidth="1"/>
    <col min="13837" max="13837" width="19.28515625" style="654" bestFit="1" customWidth="1"/>
    <col min="13838" max="13838" width="20.42578125" style="654" customWidth="1"/>
    <col min="13839" max="13839" width="19.140625" style="654" customWidth="1"/>
    <col min="13840" max="13840" width="17.42578125" style="654" customWidth="1"/>
    <col min="13841" max="13841" width="18.85546875" style="654" customWidth="1"/>
    <col min="13842" max="13842" width="25" style="654" customWidth="1"/>
    <col min="13843" max="13843" width="18.5703125" style="654" customWidth="1"/>
    <col min="13844" max="13844" width="23" style="654" customWidth="1"/>
    <col min="13845" max="13845" width="17.5703125" style="654" customWidth="1"/>
    <col min="13846" max="13846" width="28.28515625" style="654" customWidth="1"/>
    <col min="13847" max="13868" width="0" style="654" hidden="1" customWidth="1"/>
    <col min="13869" max="14081" width="9.140625" style="654"/>
    <col min="14082" max="14082" width="15.7109375" style="654" customWidth="1"/>
    <col min="14083" max="14083" width="41.42578125" style="654" bestFit="1" customWidth="1"/>
    <col min="14084" max="14084" width="38.140625" style="654" customWidth="1"/>
    <col min="14085" max="14085" width="15.28515625" style="654" customWidth="1"/>
    <col min="14086" max="14089" width="22.140625" style="654" customWidth="1"/>
    <col min="14090" max="14090" width="53.85546875" style="654" bestFit="1" customWidth="1"/>
    <col min="14091" max="14091" width="42.7109375" style="654" customWidth="1"/>
    <col min="14092" max="14092" width="14.42578125" style="654" bestFit="1" customWidth="1"/>
    <col min="14093" max="14093" width="19.28515625" style="654" bestFit="1" customWidth="1"/>
    <col min="14094" max="14094" width="20.42578125" style="654" customWidth="1"/>
    <col min="14095" max="14095" width="19.140625" style="654" customWidth="1"/>
    <col min="14096" max="14096" width="17.42578125" style="654" customWidth="1"/>
    <col min="14097" max="14097" width="18.85546875" style="654" customWidth="1"/>
    <col min="14098" max="14098" width="25" style="654" customWidth="1"/>
    <col min="14099" max="14099" width="18.5703125" style="654" customWidth="1"/>
    <col min="14100" max="14100" width="23" style="654" customWidth="1"/>
    <col min="14101" max="14101" width="17.5703125" style="654" customWidth="1"/>
    <col min="14102" max="14102" width="28.28515625" style="654" customWidth="1"/>
    <col min="14103" max="14124" width="0" style="654" hidden="1" customWidth="1"/>
    <col min="14125" max="14337" width="9.140625" style="654"/>
    <col min="14338" max="14338" width="15.7109375" style="654" customWidth="1"/>
    <col min="14339" max="14339" width="41.42578125" style="654" bestFit="1" customWidth="1"/>
    <col min="14340" max="14340" width="38.140625" style="654" customWidth="1"/>
    <col min="14341" max="14341" width="15.28515625" style="654" customWidth="1"/>
    <col min="14342" max="14345" width="22.140625" style="654" customWidth="1"/>
    <col min="14346" max="14346" width="53.85546875" style="654" bestFit="1" customWidth="1"/>
    <col min="14347" max="14347" width="42.7109375" style="654" customWidth="1"/>
    <col min="14348" max="14348" width="14.42578125" style="654" bestFit="1" customWidth="1"/>
    <col min="14349" max="14349" width="19.28515625" style="654" bestFit="1" customWidth="1"/>
    <col min="14350" max="14350" width="20.42578125" style="654" customWidth="1"/>
    <col min="14351" max="14351" width="19.140625" style="654" customWidth="1"/>
    <col min="14352" max="14352" width="17.42578125" style="654" customWidth="1"/>
    <col min="14353" max="14353" width="18.85546875" style="654" customWidth="1"/>
    <col min="14354" max="14354" width="25" style="654" customWidth="1"/>
    <col min="14355" max="14355" width="18.5703125" style="654" customWidth="1"/>
    <col min="14356" max="14356" width="23" style="654" customWidth="1"/>
    <col min="14357" max="14357" width="17.5703125" style="654" customWidth="1"/>
    <col min="14358" max="14358" width="28.28515625" style="654" customWidth="1"/>
    <col min="14359" max="14380" width="0" style="654" hidden="1" customWidth="1"/>
    <col min="14381" max="14593" width="9.140625" style="654"/>
    <col min="14594" max="14594" width="15.7109375" style="654" customWidth="1"/>
    <col min="14595" max="14595" width="41.42578125" style="654" bestFit="1" customWidth="1"/>
    <col min="14596" max="14596" width="38.140625" style="654" customWidth="1"/>
    <col min="14597" max="14597" width="15.28515625" style="654" customWidth="1"/>
    <col min="14598" max="14601" width="22.140625" style="654" customWidth="1"/>
    <col min="14602" max="14602" width="53.85546875" style="654" bestFit="1" customWidth="1"/>
    <col min="14603" max="14603" width="42.7109375" style="654" customWidth="1"/>
    <col min="14604" max="14604" width="14.42578125" style="654" bestFit="1" customWidth="1"/>
    <col min="14605" max="14605" width="19.28515625" style="654" bestFit="1" customWidth="1"/>
    <col min="14606" max="14606" width="20.42578125" style="654" customWidth="1"/>
    <col min="14607" max="14607" width="19.140625" style="654" customWidth="1"/>
    <col min="14608" max="14608" width="17.42578125" style="654" customWidth="1"/>
    <col min="14609" max="14609" width="18.85546875" style="654" customWidth="1"/>
    <col min="14610" max="14610" width="25" style="654" customWidth="1"/>
    <col min="14611" max="14611" width="18.5703125" style="654" customWidth="1"/>
    <col min="14612" max="14612" width="23" style="654" customWidth="1"/>
    <col min="14613" max="14613" width="17.5703125" style="654" customWidth="1"/>
    <col min="14614" max="14614" width="28.28515625" style="654" customWidth="1"/>
    <col min="14615" max="14636" width="0" style="654" hidden="1" customWidth="1"/>
    <col min="14637" max="14849" width="9.140625" style="654"/>
    <col min="14850" max="14850" width="15.7109375" style="654" customWidth="1"/>
    <col min="14851" max="14851" width="41.42578125" style="654" bestFit="1" customWidth="1"/>
    <col min="14852" max="14852" width="38.140625" style="654" customWidth="1"/>
    <col min="14853" max="14853" width="15.28515625" style="654" customWidth="1"/>
    <col min="14854" max="14857" width="22.140625" style="654" customWidth="1"/>
    <col min="14858" max="14858" width="53.85546875" style="654" bestFit="1" customWidth="1"/>
    <col min="14859" max="14859" width="42.7109375" style="654" customWidth="1"/>
    <col min="14860" max="14860" width="14.42578125" style="654" bestFit="1" customWidth="1"/>
    <col min="14861" max="14861" width="19.28515625" style="654" bestFit="1" customWidth="1"/>
    <col min="14862" max="14862" width="20.42578125" style="654" customWidth="1"/>
    <col min="14863" max="14863" width="19.140625" style="654" customWidth="1"/>
    <col min="14864" max="14864" width="17.42578125" style="654" customWidth="1"/>
    <col min="14865" max="14865" width="18.85546875" style="654" customWidth="1"/>
    <col min="14866" max="14866" width="25" style="654" customWidth="1"/>
    <col min="14867" max="14867" width="18.5703125" style="654" customWidth="1"/>
    <col min="14868" max="14868" width="23" style="654" customWidth="1"/>
    <col min="14869" max="14869" width="17.5703125" style="654" customWidth="1"/>
    <col min="14870" max="14870" width="28.28515625" style="654" customWidth="1"/>
    <col min="14871" max="14892" width="0" style="654" hidden="1" customWidth="1"/>
    <col min="14893" max="15105" width="9.140625" style="654"/>
    <col min="15106" max="15106" width="15.7109375" style="654" customWidth="1"/>
    <col min="15107" max="15107" width="41.42578125" style="654" bestFit="1" customWidth="1"/>
    <col min="15108" max="15108" width="38.140625" style="654" customWidth="1"/>
    <col min="15109" max="15109" width="15.28515625" style="654" customWidth="1"/>
    <col min="15110" max="15113" width="22.140625" style="654" customWidth="1"/>
    <col min="15114" max="15114" width="53.85546875" style="654" bestFit="1" customWidth="1"/>
    <col min="15115" max="15115" width="42.7109375" style="654" customWidth="1"/>
    <col min="15116" max="15116" width="14.42578125" style="654" bestFit="1" customWidth="1"/>
    <col min="15117" max="15117" width="19.28515625" style="654" bestFit="1" customWidth="1"/>
    <col min="15118" max="15118" width="20.42578125" style="654" customWidth="1"/>
    <col min="15119" max="15119" width="19.140625" style="654" customWidth="1"/>
    <col min="15120" max="15120" width="17.42578125" style="654" customWidth="1"/>
    <col min="15121" max="15121" width="18.85546875" style="654" customWidth="1"/>
    <col min="15122" max="15122" width="25" style="654" customWidth="1"/>
    <col min="15123" max="15123" width="18.5703125" style="654" customWidth="1"/>
    <col min="15124" max="15124" width="23" style="654" customWidth="1"/>
    <col min="15125" max="15125" width="17.5703125" style="654" customWidth="1"/>
    <col min="15126" max="15126" width="28.28515625" style="654" customWidth="1"/>
    <col min="15127" max="15148" width="0" style="654" hidden="1" customWidth="1"/>
    <col min="15149" max="15361" width="9.140625" style="654"/>
    <col min="15362" max="15362" width="15.7109375" style="654" customWidth="1"/>
    <col min="15363" max="15363" width="41.42578125" style="654" bestFit="1" customWidth="1"/>
    <col min="15364" max="15364" width="38.140625" style="654" customWidth="1"/>
    <col min="15365" max="15365" width="15.28515625" style="654" customWidth="1"/>
    <col min="15366" max="15369" width="22.140625" style="654" customWidth="1"/>
    <col min="15370" max="15370" width="53.85546875" style="654" bestFit="1" customWidth="1"/>
    <col min="15371" max="15371" width="42.7109375" style="654" customWidth="1"/>
    <col min="15372" max="15372" width="14.42578125" style="654" bestFit="1" customWidth="1"/>
    <col min="15373" max="15373" width="19.28515625" style="654" bestFit="1" customWidth="1"/>
    <col min="15374" max="15374" width="20.42578125" style="654" customWidth="1"/>
    <col min="15375" max="15375" width="19.140625" style="654" customWidth="1"/>
    <col min="15376" max="15376" width="17.42578125" style="654" customWidth="1"/>
    <col min="15377" max="15377" width="18.85546875" style="654" customWidth="1"/>
    <col min="15378" max="15378" width="25" style="654" customWidth="1"/>
    <col min="15379" max="15379" width="18.5703125" style="654" customWidth="1"/>
    <col min="15380" max="15380" width="23" style="654" customWidth="1"/>
    <col min="15381" max="15381" width="17.5703125" style="654" customWidth="1"/>
    <col min="15382" max="15382" width="28.28515625" style="654" customWidth="1"/>
    <col min="15383" max="15404" width="0" style="654" hidden="1" customWidth="1"/>
    <col min="15405" max="15617" width="9.140625" style="654"/>
    <col min="15618" max="15618" width="15.7109375" style="654" customWidth="1"/>
    <col min="15619" max="15619" width="41.42578125" style="654" bestFit="1" customWidth="1"/>
    <col min="15620" max="15620" width="38.140625" style="654" customWidth="1"/>
    <col min="15621" max="15621" width="15.28515625" style="654" customWidth="1"/>
    <col min="15622" max="15625" width="22.140625" style="654" customWidth="1"/>
    <col min="15626" max="15626" width="53.85546875" style="654" bestFit="1" customWidth="1"/>
    <col min="15627" max="15627" width="42.7109375" style="654" customWidth="1"/>
    <col min="15628" max="15628" width="14.42578125" style="654" bestFit="1" customWidth="1"/>
    <col min="15629" max="15629" width="19.28515625" style="654" bestFit="1" customWidth="1"/>
    <col min="15630" max="15630" width="20.42578125" style="654" customWidth="1"/>
    <col min="15631" max="15631" width="19.140625" style="654" customWidth="1"/>
    <col min="15632" max="15632" width="17.42578125" style="654" customWidth="1"/>
    <col min="15633" max="15633" width="18.85546875" style="654" customWidth="1"/>
    <col min="15634" max="15634" width="25" style="654" customWidth="1"/>
    <col min="15635" max="15635" width="18.5703125" style="654" customWidth="1"/>
    <col min="15636" max="15636" width="23" style="654" customWidth="1"/>
    <col min="15637" max="15637" width="17.5703125" style="654" customWidth="1"/>
    <col min="15638" max="15638" width="28.28515625" style="654" customWidth="1"/>
    <col min="15639" max="15660" width="0" style="654" hidden="1" customWidth="1"/>
    <col min="15661" max="15873" width="9.140625" style="654"/>
    <col min="15874" max="15874" width="15.7109375" style="654" customWidth="1"/>
    <col min="15875" max="15875" width="41.42578125" style="654" bestFit="1" customWidth="1"/>
    <col min="15876" max="15876" width="38.140625" style="654" customWidth="1"/>
    <col min="15877" max="15877" width="15.28515625" style="654" customWidth="1"/>
    <col min="15878" max="15881" width="22.140625" style="654" customWidth="1"/>
    <col min="15882" max="15882" width="53.85546875" style="654" bestFit="1" customWidth="1"/>
    <col min="15883" max="15883" width="42.7109375" style="654" customWidth="1"/>
    <col min="15884" max="15884" width="14.42578125" style="654" bestFit="1" customWidth="1"/>
    <col min="15885" max="15885" width="19.28515625" style="654" bestFit="1" customWidth="1"/>
    <col min="15886" max="15886" width="20.42578125" style="654" customWidth="1"/>
    <col min="15887" max="15887" width="19.140625" style="654" customWidth="1"/>
    <col min="15888" max="15888" width="17.42578125" style="654" customWidth="1"/>
    <col min="15889" max="15889" width="18.85546875" style="654" customWidth="1"/>
    <col min="15890" max="15890" width="25" style="654" customWidth="1"/>
    <col min="15891" max="15891" width="18.5703125" style="654" customWidth="1"/>
    <col min="15892" max="15892" width="23" style="654" customWidth="1"/>
    <col min="15893" max="15893" width="17.5703125" style="654" customWidth="1"/>
    <col min="15894" max="15894" width="28.28515625" style="654" customWidth="1"/>
    <col min="15895" max="15916" width="0" style="654" hidden="1" customWidth="1"/>
    <col min="15917" max="16129" width="9.140625" style="654"/>
    <col min="16130" max="16130" width="15.7109375" style="654" customWidth="1"/>
    <col min="16131" max="16131" width="41.42578125" style="654" bestFit="1" customWidth="1"/>
    <col min="16132" max="16132" width="38.140625" style="654" customWidth="1"/>
    <col min="16133" max="16133" width="15.28515625" style="654" customWidth="1"/>
    <col min="16134" max="16137" width="22.140625" style="654" customWidth="1"/>
    <col min="16138" max="16138" width="53.85546875" style="654" bestFit="1" customWidth="1"/>
    <col min="16139" max="16139" width="42.7109375" style="654" customWidth="1"/>
    <col min="16140" max="16140" width="14.42578125" style="654" bestFit="1" customWidth="1"/>
    <col min="16141" max="16141" width="19.28515625" style="654" bestFit="1" customWidth="1"/>
    <col min="16142" max="16142" width="20.42578125" style="654" customWidth="1"/>
    <col min="16143" max="16143" width="19.140625" style="654" customWidth="1"/>
    <col min="16144" max="16144" width="17.42578125" style="654" customWidth="1"/>
    <col min="16145" max="16145" width="18.85546875" style="654" customWidth="1"/>
    <col min="16146" max="16146" width="25" style="654" customWidth="1"/>
    <col min="16147" max="16147" width="18.5703125" style="654" customWidth="1"/>
    <col min="16148" max="16148" width="23" style="654" customWidth="1"/>
    <col min="16149" max="16149" width="17.5703125" style="654" customWidth="1"/>
    <col min="16150" max="16150" width="28.28515625" style="654" customWidth="1"/>
    <col min="16151" max="16172" width="0" style="654" hidden="1" customWidth="1"/>
    <col min="16173" max="16384" width="9.140625" style="654"/>
  </cols>
  <sheetData>
    <row r="1" spans="2:44" s="652" customFormat="1" ht="35.25" customHeight="1" x14ac:dyDescent="0.4">
      <c r="B1" s="651" t="s">
        <v>7705</v>
      </c>
    </row>
    <row r="2" spans="2:44" ht="9" customHeight="1" x14ac:dyDescent="0.35">
      <c r="B2" s="653"/>
      <c r="E2" s="655"/>
      <c r="G2" s="655"/>
      <c r="H2" s="656"/>
      <c r="J2" s="658"/>
      <c r="K2" s="656"/>
      <c r="L2" s="656"/>
      <c r="M2" s="656"/>
      <c r="N2" s="656"/>
      <c r="R2" s="656"/>
      <c r="S2" s="656"/>
      <c r="U2" s="654"/>
      <c r="V2" s="654"/>
      <c r="W2" s="654"/>
      <c r="X2" s="654"/>
      <c r="AA2" s="659"/>
    </row>
    <row r="3" spans="2:44" ht="27" x14ac:dyDescent="0.35">
      <c r="B3" s="660" t="s">
        <v>6944</v>
      </c>
      <c r="C3" s="661"/>
      <c r="E3" s="661"/>
      <c r="G3" s="661"/>
      <c r="H3" s="656"/>
      <c r="J3" s="658"/>
      <c r="K3" s="656"/>
      <c r="L3" s="656"/>
      <c r="M3" s="656"/>
      <c r="N3" s="656"/>
      <c r="R3" s="656"/>
      <c r="S3" s="656"/>
      <c r="U3" s="654"/>
      <c r="V3" s="654"/>
      <c r="W3" s="654"/>
      <c r="X3" s="654"/>
      <c r="AA3" s="659"/>
    </row>
    <row r="4" spans="2:44" ht="12.75" customHeight="1" x14ac:dyDescent="0.3">
      <c r="B4" s="661"/>
      <c r="C4" s="661"/>
      <c r="E4" s="661"/>
      <c r="G4" s="661"/>
      <c r="H4" s="656"/>
      <c r="J4" s="658"/>
      <c r="K4" s="656"/>
      <c r="L4" s="656"/>
      <c r="M4" s="656"/>
      <c r="N4" s="656"/>
      <c r="R4" s="656"/>
      <c r="S4" s="656"/>
      <c r="U4" s="654"/>
      <c r="V4" s="654"/>
      <c r="W4" s="654"/>
      <c r="X4" s="654"/>
      <c r="AA4" s="659"/>
    </row>
    <row r="5" spans="2:44" s="662" customFormat="1" ht="5.25" customHeight="1" x14ac:dyDescent="0.3">
      <c r="B5" s="661"/>
      <c r="C5" s="661"/>
      <c r="D5" s="654"/>
      <c r="E5" s="661"/>
      <c r="F5" s="654"/>
      <c r="G5" s="661"/>
      <c r="I5" s="663"/>
      <c r="U5" s="664"/>
      <c r="V5" s="664"/>
      <c r="W5" s="665"/>
      <c r="X5" s="666"/>
    </row>
    <row r="6" spans="2:44" s="665" customFormat="1" ht="27" x14ac:dyDescent="0.35">
      <c r="B6" s="660" t="s">
        <v>6945</v>
      </c>
      <c r="C6" s="667"/>
      <c r="F6" s="668" t="s">
        <v>6946</v>
      </c>
      <c r="G6" s="669">
        <v>2011</v>
      </c>
      <c r="H6" s="668" t="s">
        <v>6948</v>
      </c>
      <c r="I6" s="669">
        <v>211</v>
      </c>
      <c r="J6" s="670"/>
      <c r="K6" s="670"/>
      <c r="L6" s="670"/>
      <c r="M6" s="670"/>
      <c r="N6" s="670"/>
      <c r="R6" s="670"/>
      <c r="U6" s="671"/>
      <c r="V6" s="671"/>
      <c r="W6" s="672" t="s">
        <v>6949</v>
      </c>
      <c r="X6" s="673">
        <v>20</v>
      </c>
    </row>
    <row r="7" spans="2:44" s="665" customFormat="1" ht="26.25" customHeight="1" x14ac:dyDescent="0.25">
      <c r="B7" s="674"/>
      <c r="C7" s="675"/>
      <c r="F7" s="668" t="s">
        <v>6950</v>
      </c>
      <c r="G7" s="676">
        <v>2011</v>
      </c>
      <c r="H7" s="668" t="s">
        <v>6948</v>
      </c>
      <c r="I7" s="676">
        <v>211</v>
      </c>
      <c r="J7" s="670"/>
      <c r="K7" s="670"/>
      <c r="L7" s="670"/>
      <c r="M7" s="670"/>
      <c r="N7" s="670"/>
      <c r="R7" s="670"/>
      <c r="U7" s="671"/>
      <c r="V7" s="671"/>
      <c r="W7" s="677"/>
      <c r="Y7" s="672"/>
      <c r="Z7" s="678"/>
    </row>
    <row r="8" spans="2:44" s="665" customFormat="1" ht="18" customHeight="1" x14ac:dyDescent="0.25">
      <c r="B8" s="674"/>
      <c r="C8" s="675"/>
      <c r="D8" s="679"/>
      <c r="E8" s="680"/>
      <c r="F8" s="679"/>
      <c r="G8" s="680"/>
      <c r="I8" s="681"/>
      <c r="J8" s="670"/>
      <c r="K8" s="670"/>
      <c r="L8" s="670"/>
      <c r="M8" s="670"/>
      <c r="N8" s="670"/>
      <c r="R8" s="670"/>
      <c r="U8" s="671"/>
      <c r="V8" s="671"/>
      <c r="W8" s="677"/>
      <c r="Y8" s="672"/>
      <c r="Z8" s="678"/>
    </row>
    <row r="9" spans="2:44" s="682" customFormat="1" ht="50.25" customHeight="1" x14ac:dyDescent="0.35">
      <c r="B9" s="1829" t="s">
        <v>6951</v>
      </c>
      <c r="C9" s="1829"/>
      <c r="D9" s="1830" t="s">
        <v>6952</v>
      </c>
      <c r="E9" s="1830"/>
      <c r="F9" s="1830"/>
      <c r="G9" s="1830"/>
      <c r="H9" s="1831"/>
      <c r="I9" s="1832" t="s">
        <v>6953</v>
      </c>
      <c r="J9" s="1833"/>
      <c r="K9" s="1833"/>
      <c r="L9" s="1833"/>
      <c r="M9" s="1833"/>
      <c r="N9" s="1834"/>
      <c r="O9" s="1832" t="s">
        <v>6954</v>
      </c>
      <c r="P9" s="1833"/>
      <c r="Q9" s="1834"/>
      <c r="R9" s="1832" t="s">
        <v>6955</v>
      </c>
      <c r="S9" s="1833"/>
      <c r="T9" s="1833"/>
      <c r="U9" s="1833"/>
      <c r="V9" s="1834"/>
      <c r="W9" s="1826" t="s">
        <v>6956</v>
      </c>
      <c r="X9" s="1827"/>
      <c r="Y9" s="1827"/>
      <c r="Z9" s="1827"/>
      <c r="AA9" s="1827"/>
      <c r="AB9" s="1827"/>
      <c r="AC9" s="1827"/>
      <c r="AD9" s="1827"/>
      <c r="AE9" s="1827"/>
      <c r="AF9" s="1827"/>
      <c r="AG9" s="1827"/>
      <c r="AH9" s="1827"/>
      <c r="AI9" s="1827"/>
      <c r="AJ9" s="1827"/>
      <c r="AK9" s="1827"/>
      <c r="AL9" s="1827"/>
      <c r="AM9" s="1827"/>
      <c r="AN9" s="1827"/>
      <c r="AO9" s="1827"/>
      <c r="AP9" s="1827"/>
      <c r="AQ9" s="1827"/>
      <c r="AR9" s="1828"/>
    </row>
    <row r="10" spans="2:44" s="698" customFormat="1" ht="74.25" customHeight="1" x14ac:dyDescent="0.25">
      <c r="B10" s="1829"/>
      <c r="C10" s="1829"/>
      <c r="D10" s="683" t="s">
        <v>6957</v>
      </c>
      <c r="E10" s="684" t="s">
        <v>6958</v>
      </c>
      <c r="F10" s="685" t="s">
        <v>6959</v>
      </c>
      <c r="G10" s="685" t="s">
        <v>6960</v>
      </c>
      <c r="H10" s="686" t="s">
        <v>6961</v>
      </c>
      <c r="I10" s="687" t="s">
        <v>6962</v>
      </c>
      <c r="J10" s="688" t="s">
        <v>6963</v>
      </c>
      <c r="K10" s="689" t="s">
        <v>6964</v>
      </c>
      <c r="L10" s="687" t="s">
        <v>6965</v>
      </c>
      <c r="M10" s="687" t="s">
        <v>6966</v>
      </c>
      <c r="N10" s="690" t="s">
        <v>6967</v>
      </c>
      <c r="O10" s="691" t="s">
        <v>6968</v>
      </c>
      <c r="P10" s="691" t="s">
        <v>6969</v>
      </c>
      <c r="Q10" s="691" t="s">
        <v>6970</v>
      </c>
      <c r="R10" s="692" t="s">
        <v>6971</v>
      </c>
      <c r="S10" s="692" t="s">
        <v>6972</v>
      </c>
      <c r="T10" s="693" t="s">
        <v>6973</v>
      </c>
      <c r="U10" s="691" t="s">
        <v>6974</v>
      </c>
      <c r="V10" s="694" t="s">
        <v>6975</v>
      </c>
      <c r="W10" s="695" t="s">
        <v>6976</v>
      </c>
      <c r="X10" s="696">
        <v>1</v>
      </c>
      <c r="Y10" s="697">
        <v>1</v>
      </c>
      <c r="Z10" s="697">
        <v>2</v>
      </c>
      <c r="AA10" s="697">
        <v>3</v>
      </c>
      <c r="AB10" s="697">
        <v>4</v>
      </c>
      <c r="AC10" s="697">
        <v>5</v>
      </c>
      <c r="AD10" s="697">
        <v>6</v>
      </c>
      <c r="AE10" s="697">
        <v>7</v>
      </c>
      <c r="AF10" s="697">
        <v>8</v>
      </c>
      <c r="AG10" s="697">
        <v>9</v>
      </c>
      <c r="AH10" s="697">
        <v>10</v>
      </c>
      <c r="AI10" s="697">
        <v>11</v>
      </c>
      <c r="AJ10" s="697">
        <v>12</v>
      </c>
      <c r="AK10" s="697">
        <v>13</v>
      </c>
      <c r="AL10" s="697">
        <v>14</v>
      </c>
      <c r="AM10" s="697">
        <v>15</v>
      </c>
      <c r="AN10" s="697">
        <v>16</v>
      </c>
      <c r="AO10" s="697">
        <v>17</v>
      </c>
      <c r="AP10" s="697">
        <v>18</v>
      </c>
      <c r="AQ10" s="697">
        <v>19</v>
      </c>
      <c r="AR10" s="697">
        <v>20</v>
      </c>
    </row>
    <row r="11" spans="2:44" s="682" customFormat="1" ht="26.25" customHeight="1" x14ac:dyDescent="0.25">
      <c r="B11" s="699">
        <v>2</v>
      </c>
      <c r="C11" s="700" t="s">
        <v>3133</v>
      </c>
      <c r="D11" s="701"/>
      <c r="E11" s="702"/>
      <c r="F11" s="703"/>
      <c r="G11" s="704"/>
      <c r="H11" s="703"/>
      <c r="I11" s="705"/>
      <c r="J11" s="706"/>
      <c r="K11" s="707"/>
      <c r="L11" s="708"/>
      <c r="M11" s="708"/>
      <c r="N11" s="708"/>
      <c r="O11" s="709"/>
      <c r="P11" s="710"/>
      <c r="Q11" s="710"/>
      <c r="R11" s="711"/>
      <c r="S11" s="712"/>
      <c r="T11" s="713"/>
      <c r="U11" s="709"/>
      <c r="V11" s="709"/>
      <c r="W11" s="714">
        <f>SUM(Y11:AR11)</f>
        <v>101788.5</v>
      </c>
      <c r="X11" s="715">
        <f>SUM(X13:X24)</f>
        <v>0</v>
      </c>
      <c r="Y11" s="715">
        <f t="shared" ref="Y11:AR11" si="0">SUM(Y13:Y24)</f>
        <v>0</v>
      </c>
      <c r="Z11" s="715">
        <f t="shared" si="0"/>
        <v>0</v>
      </c>
      <c r="AA11" s="715">
        <f t="shared" si="0"/>
        <v>0</v>
      </c>
      <c r="AB11" s="715">
        <f t="shared" si="0"/>
        <v>0</v>
      </c>
      <c r="AC11" s="715">
        <f t="shared" si="0"/>
        <v>0</v>
      </c>
      <c r="AD11" s="715">
        <f t="shared" si="0"/>
        <v>0</v>
      </c>
      <c r="AE11" s="715">
        <f t="shared" si="0"/>
        <v>0</v>
      </c>
      <c r="AF11" s="715">
        <f t="shared" si="0"/>
        <v>0</v>
      </c>
      <c r="AG11" s="715">
        <f t="shared" si="0"/>
        <v>0</v>
      </c>
      <c r="AH11" s="715">
        <f t="shared" si="0"/>
        <v>0</v>
      </c>
      <c r="AI11" s="715">
        <f t="shared" si="0"/>
        <v>0</v>
      </c>
      <c r="AJ11" s="715">
        <f t="shared" si="0"/>
        <v>0</v>
      </c>
      <c r="AK11" s="715">
        <f t="shared" si="0"/>
        <v>0</v>
      </c>
      <c r="AL11" s="715">
        <f t="shared" si="0"/>
        <v>0</v>
      </c>
      <c r="AM11" s="715">
        <f t="shared" si="0"/>
        <v>0</v>
      </c>
      <c r="AN11" s="715">
        <f t="shared" si="0"/>
        <v>11880</v>
      </c>
      <c r="AO11" s="715">
        <f t="shared" si="0"/>
        <v>0</v>
      </c>
      <c r="AP11" s="715">
        <f t="shared" si="0"/>
        <v>0</v>
      </c>
      <c r="AQ11" s="715">
        <f t="shared" si="0"/>
        <v>0</v>
      </c>
      <c r="AR11" s="715">
        <f t="shared" si="0"/>
        <v>89908.5</v>
      </c>
    </row>
    <row r="12" spans="2:44" s="682" customFormat="1" ht="26.25" customHeight="1" x14ac:dyDescent="0.25">
      <c r="B12" s="716">
        <v>2.6</v>
      </c>
      <c r="C12" s="717" t="s">
        <v>2981</v>
      </c>
      <c r="D12" s="718"/>
      <c r="E12" s="719"/>
      <c r="F12" s="720"/>
      <c r="G12" s="721"/>
      <c r="H12" s="720"/>
      <c r="I12" s="722"/>
      <c r="J12" s="723"/>
      <c r="K12" s="724"/>
      <c r="L12" s="725"/>
      <c r="M12" s="725"/>
      <c r="N12" s="725"/>
      <c r="O12" s="726"/>
      <c r="P12" s="727"/>
      <c r="Q12" s="728"/>
      <c r="R12" s="729"/>
      <c r="S12" s="730"/>
      <c r="T12" s="731"/>
      <c r="U12" s="726"/>
      <c r="V12" s="732"/>
      <c r="W12" s="733"/>
      <c r="X12" s="734"/>
      <c r="Y12" s="734"/>
      <c r="Z12" s="734"/>
      <c r="AA12" s="734"/>
      <c r="AB12" s="734"/>
      <c r="AC12" s="734"/>
      <c r="AD12" s="734"/>
      <c r="AE12" s="734"/>
      <c r="AF12" s="734"/>
      <c r="AG12" s="734"/>
      <c r="AH12" s="734"/>
      <c r="AI12" s="734"/>
      <c r="AJ12" s="734"/>
      <c r="AK12" s="734"/>
      <c r="AL12" s="734"/>
      <c r="AM12" s="734"/>
      <c r="AN12" s="734"/>
      <c r="AO12" s="734"/>
      <c r="AP12" s="734"/>
      <c r="AQ12" s="734"/>
      <c r="AR12" s="734"/>
    </row>
    <row r="13" spans="2:44" s="682" customFormat="1" ht="26.25" customHeight="1" x14ac:dyDescent="0.25">
      <c r="B13" s="716" t="s">
        <v>3616</v>
      </c>
      <c r="C13" s="717" t="s">
        <v>1356</v>
      </c>
      <c r="D13" s="718"/>
      <c r="E13" s="719"/>
      <c r="F13" s="720"/>
      <c r="G13" s="721"/>
      <c r="H13" s="720"/>
      <c r="I13" s="722"/>
      <c r="J13" s="723"/>
      <c r="K13" s="724"/>
      <c r="L13" s="725"/>
      <c r="M13" s="725"/>
      <c r="N13" s="725"/>
      <c r="O13" s="726"/>
      <c r="P13" s="727"/>
      <c r="Q13" s="728"/>
      <c r="R13" s="729"/>
      <c r="S13" s="730"/>
      <c r="T13" s="731"/>
      <c r="U13" s="726"/>
      <c r="V13" s="732"/>
      <c r="W13" s="733"/>
      <c r="X13" s="734"/>
      <c r="Y13" s="734"/>
      <c r="Z13" s="734"/>
      <c r="AA13" s="734"/>
      <c r="AB13" s="734"/>
      <c r="AC13" s="734"/>
      <c r="AD13" s="734"/>
      <c r="AE13" s="734"/>
      <c r="AF13" s="734"/>
      <c r="AG13" s="734"/>
      <c r="AH13" s="734"/>
      <c r="AI13" s="734"/>
      <c r="AJ13" s="734"/>
      <c r="AK13" s="734"/>
      <c r="AL13" s="734"/>
      <c r="AM13" s="734"/>
      <c r="AN13" s="734"/>
      <c r="AO13" s="734"/>
      <c r="AP13" s="734"/>
      <c r="AQ13" s="734"/>
      <c r="AR13" s="734"/>
    </row>
    <row r="14" spans="2:44" s="682" customFormat="1" ht="37.5" customHeight="1" x14ac:dyDescent="0.25">
      <c r="B14" s="735" t="s">
        <v>3617</v>
      </c>
      <c r="C14" s="736" t="s">
        <v>6762</v>
      </c>
      <c r="D14" s="1815" t="s">
        <v>6977</v>
      </c>
      <c r="E14" s="737">
        <v>1181</v>
      </c>
      <c r="F14" s="738" t="s">
        <v>3323</v>
      </c>
      <c r="G14" s="739">
        <v>400</v>
      </c>
      <c r="H14" s="740">
        <f>G14*E14</f>
        <v>472400</v>
      </c>
      <c r="I14" s="741" t="s">
        <v>6978</v>
      </c>
      <c r="J14" s="742" t="s">
        <v>6979</v>
      </c>
      <c r="K14" s="743" t="s">
        <v>6980</v>
      </c>
      <c r="L14" s="744">
        <v>1</v>
      </c>
      <c r="M14" s="745">
        <f>ROUND(E14*L14,0)</f>
        <v>1181</v>
      </c>
      <c r="N14" s="746" t="s">
        <v>3331</v>
      </c>
      <c r="O14" s="747">
        <v>40</v>
      </c>
      <c r="P14" s="748">
        <v>0.8</v>
      </c>
      <c r="Q14" s="749">
        <f t="shared" ref="Q14:Q23" si="1">ROUND(O14*P14,0)</f>
        <v>32</v>
      </c>
      <c r="R14" s="750">
        <v>0.85</v>
      </c>
      <c r="S14" s="750">
        <v>0.1</v>
      </c>
      <c r="T14" s="751">
        <f>G14*R14*(1+S14)</f>
        <v>374.00000000000006</v>
      </c>
      <c r="U14" s="752">
        <f t="shared" ref="U14:U23" si="2">T14*M14</f>
        <v>441694.00000000006</v>
      </c>
      <c r="V14" s="753">
        <f>W14</f>
        <v>0</v>
      </c>
      <c r="W14" s="714">
        <f>SUM(Y14:AR14)</f>
        <v>0</v>
      </c>
      <c r="X14" s="754">
        <f>SUBTOTAL(9,Y14:AI14)</f>
        <v>0</v>
      </c>
      <c r="Y14" s="754" t="str">
        <f t="shared" ref="Y14:AH15" si="3">IF($U14&lt;&gt;"",IF(Y$10=ROUND($O14*$P14,0),$U14*($I$7/$I$6),IF((ROUND($O14*$P14,0))/Y$10=1,$U14*($I$7/$I$6),IF(AND(Y$10&gt;(ROUND($O14*$P14,0)),MOD(Y$10-(ROUND($O14*$P14,0)),($O14*$P14))=0),$U14*($I$7/$I$6),""))),"")</f>
        <v/>
      </c>
      <c r="Z14" s="754" t="str">
        <f t="shared" si="3"/>
        <v/>
      </c>
      <c r="AA14" s="754" t="str">
        <f t="shared" si="3"/>
        <v/>
      </c>
      <c r="AB14" s="754" t="str">
        <f t="shared" si="3"/>
        <v/>
      </c>
      <c r="AC14" s="754" t="str">
        <f t="shared" si="3"/>
        <v/>
      </c>
      <c r="AD14" s="754" t="str">
        <f t="shared" si="3"/>
        <v/>
      </c>
      <c r="AE14" s="754" t="str">
        <f t="shared" si="3"/>
        <v/>
      </c>
      <c r="AF14" s="754" t="str">
        <f t="shared" si="3"/>
        <v/>
      </c>
      <c r="AG14" s="754" t="str">
        <f t="shared" si="3"/>
        <v/>
      </c>
      <c r="AH14" s="754" t="str">
        <f t="shared" si="3"/>
        <v/>
      </c>
      <c r="AI14" s="754" t="str">
        <f t="shared" ref="AI14:AR15" si="4">IF($U14&lt;&gt;"",IF(AI$10=ROUND($O14*$P14,0),$U14*($I$7/$I$6),IF((ROUND($O14*$P14,0))/AI$10=1,$U14*($I$7/$I$6),IF(AND(AI$10&gt;(ROUND($O14*$P14,0)),MOD(AI$10-(ROUND($O14*$P14,0)),($O14*$P14))=0),$U14*($I$7/$I$6),""))),"")</f>
        <v/>
      </c>
      <c r="AJ14" s="754" t="str">
        <f t="shared" si="4"/>
        <v/>
      </c>
      <c r="AK14" s="754" t="str">
        <f t="shared" si="4"/>
        <v/>
      </c>
      <c r="AL14" s="754" t="str">
        <f t="shared" si="4"/>
        <v/>
      </c>
      <c r="AM14" s="754" t="str">
        <f t="shared" si="4"/>
        <v/>
      </c>
      <c r="AN14" s="754" t="str">
        <f t="shared" si="4"/>
        <v/>
      </c>
      <c r="AO14" s="754" t="str">
        <f t="shared" si="4"/>
        <v/>
      </c>
      <c r="AP14" s="754" t="str">
        <f t="shared" si="4"/>
        <v/>
      </c>
      <c r="AQ14" s="754" t="str">
        <f t="shared" si="4"/>
        <v/>
      </c>
      <c r="AR14" s="754" t="str">
        <f t="shared" si="4"/>
        <v/>
      </c>
    </row>
    <row r="15" spans="2:44" s="682" customFormat="1" ht="37.5" customHeight="1" x14ac:dyDescent="0.25">
      <c r="B15" s="755"/>
      <c r="C15" s="756"/>
      <c r="D15" s="1817"/>
      <c r="E15" s="757"/>
      <c r="F15" s="758"/>
      <c r="G15" s="759"/>
      <c r="H15" s="760"/>
      <c r="I15" s="761"/>
      <c r="J15" s="762" t="s">
        <v>1952</v>
      </c>
      <c r="K15" s="743" t="s">
        <v>6981</v>
      </c>
      <c r="L15" s="744">
        <v>1</v>
      </c>
      <c r="M15" s="745">
        <f>ROUND(E14*L15,0)</f>
        <v>1181</v>
      </c>
      <c r="N15" s="746" t="s">
        <v>3331</v>
      </c>
      <c r="O15" s="747">
        <v>20</v>
      </c>
      <c r="P15" s="748">
        <v>1</v>
      </c>
      <c r="Q15" s="749">
        <f t="shared" si="1"/>
        <v>20</v>
      </c>
      <c r="R15" s="750">
        <v>0.15</v>
      </c>
      <c r="S15" s="750">
        <v>0.1</v>
      </c>
      <c r="T15" s="751">
        <f>G14*R15*(1+S15)</f>
        <v>66</v>
      </c>
      <c r="U15" s="752">
        <f t="shared" si="2"/>
        <v>77946</v>
      </c>
      <c r="V15" s="753">
        <f t="shared" ref="V15:V24" si="5">W15</f>
        <v>77946</v>
      </c>
      <c r="W15" s="714">
        <f t="shared" ref="W15:W24" si="6">SUM(Y15:AR15)</f>
        <v>77946</v>
      </c>
      <c r="X15" s="754">
        <f t="shared" ref="X15:X24" si="7">SUBTOTAL(9,Y15:AI15)</f>
        <v>0</v>
      </c>
      <c r="Y15" s="754" t="str">
        <f t="shared" si="3"/>
        <v/>
      </c>
      <c r="Z15" s="754" t="str">
        <f t="shared" si="3"/>
        <v/>
      </c>
      <c r="AA15" s="754" t="str">
        <f t="shared" si="3"/>
        <v/>
      </c>
      <c r="AB15" s="754" t="str">
        <f t="shared" si="3"/>
        <v/>
      </c>
      <c r="AC15" s="754" t="str">
        <f t="shared" si="3"/>
        <v/>
      </c>
      <c r="AD15" s="754" t="str">
        <f t="shared" si="3"/>
        <v/>
      </c>
      <c r="AE15" s="754" t="str">
        <f t="shared" si="3"/>
        <v/>
      </c>
      <c r="AF15" s="754" t="str">
        <f t="shared" si="3"/>
        <v/>
      </c>
      <c r="AG15" s="754" t="str">
        <f t="shared" si="3"/>
        <v/>
      </c>
      <c r="AH15" s="754" t="str">
        <f t="shared" si="3"/>
        <v/>
      </c>
      <c r="AI15" s="754" t="str">
        <f t="shared" si="4"/>
        <v/>
      </c>
      <c r="AJ15" s="754" t="str">
        <f t="shared" si="4"/>
        <v/>
      </c>
      <c r="AK15" s="754" t="str">
        <f t="shared" si="4"/>
        <v/>
      </c>
      <c r="AL15" s="754" t="str">
        <f t="shared" si="4"/>
        <v/>
      </c>
      <c r="AM15" s="754" t="str">
        <f t="shared" si="4"/>
        <v/>
      </c>
      <c r="AN15" s="754" t="str">
        <f t="shared" si="4"/>
        <v/>
      </c>
      <c r="AO15" s="754" t="str">
        <f t="shared" si="4"/>
        <v/>
      </c>
      <c r="AP15" s="754" t="str">
        <f t="shared" si="4"/>
        <v/>
      </c>
      <c r="AQ15" s="754" t="str">
        <f t="shared" si="4"/>
        <v/>
      </c>
      <c r="AR15" s="754">
        <f t="shared" si="4"/>
        <v>77946</v>
      </c>
    </row>
    <row r="16" spans="2:44" s="682" customFormat="1" ht="26.25" customHeight="1" x14ac:dyDescent="0.25">
      <c r="B16" s="716" t="s">
        <v>3658</v>
      </c>
      <c r="C16" s="717" t="s">
        <v>3659</v>
      </c>
      <c r="D16" s="718"/>
      <c r="E16" s="719"/>
      <c r="F16" s="720"/>
      <c r="G16" s="721"/>
      <c r="H16" s="720"/>
      <c r="I16" s="722"/>
      <c r="J16" s="723"/>
      <c r="K16" s="724"/>
      <c r="L16" s="725"/>
      <c r="M16" s="725"/>
      <c r="N16" s="725"/>
      <c r="O16" s="726"/>
      <c r="P16" s="727"/>
      <c r="Q16" s="728"/>
      <c r="R16" s="729"/>
      <c r="S16" s="730"/>
      <c r="T16" s="731"/>
      <c r="U16" s="726"/>
      <c r="V16" s="732"/>
      <c r="W16" s="733"/>
      <c r="X16" s="734"/>
      <c r="Y16" s="734"/>
      <c r="Z16" s="734"/>
      <c r="AA16" s="734"/>
      <c r="AB16" s="734"/>
      <c r="AC16" s="734"/>
      <c r="AD16" s="734"/>
      <c r="AE16" s="734"/>
      <c r="AF16" s="734"/>
      <c r="AG16" s="734"/>
      <c r="AH16" s="734"/>
      <c r="AI16" s="734"/>
      <c r="AJ16" s="734"/>
      <c r="AK16" s="734"/>
      <c r="AL16" s="734"/>
      <c r="AM16" s="734"/>
      <c r="AN16" s="734"/>
      <c r="AO16" s="734"/>
      <c r="AP16" s="734"/>
      <c r="AQ16" s="734"/>
      <c r="AR16" s="734"/>
    </row>
    <row r="17" spans="2:209" s="682" customFormat="1" ht="37.5" customHeight="1" x14ac:dyDescent="0.25">
      <c r="B17" s="755" t="s">
        <v>3660</v>
      </c>
      <c r="C17" s="763" t="s">
        <v>3659</v>
      </c>
      <c r="D17" s="1815" t="s">
        <v>6982</v>
      </c>
      <c r="E17" s="764">
        <v>138</v>
      </c>
      <c r="F17" s="765" t="s">
        <v>3323</v>
      </c>
      <c r="G17" s="766">
        <v>500</v>
      </c>
      <c r="H17" s="740">
        <f>G17*E17</f>
        <v>69000</v>
      </c>
      <c r="I17" s="767" t="s">
        <v>6978</v>
      </c>
      <c r="J17" s="742" t="s">
        <v>6983</v>
      </c>
      <c r="K17" s="743" t="s">
        <v>6984</v>
      </c>
      <c r="L17" s="744">
        <v>1</v>
      </c>
      <c r="M17" s="745">
        <f>ROUND(E17*L17,0)</f>
        <v>138</v>
      </c>
      <c r="N17" s="746" t="s">
        <v>3323</v>
      </c>
      <c r="O17" s="747">
        <v>40</v>
      </c>
      <c r="P17" s="748">
        <v>0.8</v>
      </c>
      <c r="Q17" s="749">
        <f t="shared" si="1"/>
        <v>32</v>
      </c>
      <c r="R17" s="750">
        <v>0.8</v>
      </c>
      <c r="S17" s="750">
        <v>0.1</v>
      </c>
      <c r="T17" s="751">
        <f>G17*R17*(1+S17)</f>
        <v>440.00000000000006</v>
      </c>
      <c r="U17" s="752">
        <f t="shared" si="2"/>
        <v>60720.000000000007</v>
      </c>
      <c r="V17" s="753">
        <f t="shared" si="5"/>
        <v>0</v>
      </c>
      <c r="W17" s="714">
        <f t="shared" si="6"/>
        <v>0</v>
      </c>
      <c r="X17" s="754">
        <f t="shared" si="7"/>
        <v>0</v>
      </c>
      <c r="Y17" s="754" t="str">
        <f t="shared" ref="Y17:AH24" si="8">IF($U17&lt;&gt;"",IF(Y$10=ROUND($O17*$P17,0),$U17*($I$7/$I$6),IF((ROUND($O17*$P17,0))/Y$10=1,$U17*($I$7/$I$6),IF(AND(Y$10&gt;(ROUND($O17*$P17,0)),MOD(Y$10-(ROUND($O17*$P17,0)),($O17*$P17))=0),$U17*($I$7/$I$6),""))),"")</f>
        <v/>
      </c>
      <c r="Z17" s="754" t="str">
        <f t="shared" si="8"/>
        <v/>
      </c>
      <c r="AA17" s="754" t="str">
        <f t="shared" si="8"/>
        <v/>
      </c>
      <c r="AB17" s="754" t="str">
        <f t="shared" si="8"/>
        <v/>
      </c>
      <c r="AC17" s="754" t="str">
        <f t="shared" si="8"/>
        <v/>
      </c>
      <c r="AD17" s="754" t="str">
        <f t="shared" si="8"/>
        <v/>
      </c>
      <c r="AE17" s="754" t="str">
        <f t="shared" si="8"/>
        <v/>
      </c>
      <c r="AF17" s="754" t="str">
        <f t="shared" si="8"/>
        <v/>
      </c>
      <c r="AG17" s="754" t="str">
        <f t="shared" si="8"/>
        <v/>
      </c>
      <c r="AH17" s="754" t="str">
        <f t="shared" si="8"/>
        <v/>
      </c>
      <c r="AI17" s="754" t="str">
        <f t="shared" ref="AI17:AR24" si="9">IF($U17&lt;&gt;"",IF(AI$10=ROUND($O17*$P17,0),$U17*($I$7/$I$6),IF((ROUND($O17*$P17,0))/AI$10=1,$U17*($I$7/$I$6),IF(AND(AI$10&gt;(ROUND($O17*$P17,0)),MOD(AI$10-(ROUND($O17*$P17,0)),($O17*$P17))=0),$U17*($I$7/$I$6),""))),"")</f>
        <v/>
      </c>
      <c r="AJ17" s="754" t="str">
        <f t="shared" si="9"/>
        <v/>
      </c>
      <c r="AK17" s="754" t="str">
        <f t="shared" si="9"/>
        <v/>
      </c>
      <c r="AL17" s="754" t="str">
        <f t="shared" si="9"/>
        <v/>
      </c>
      <c r="AM17" s="754" t="str">
        <f t="shared" si="9"/>
        <v/>
      </c>
      <c r="AN17" s="754" t="str">
        <f t="shared" si="9"/>
        <v/>
      </c>
      <c r="AO17" s="754" t="str">
        <f t="shared" si="9"/>
        <v/>
      </c>
      <c r="AP17" s="754" t="str">
        <f t="shared" si="9"/>
        <v/>
      </c>
      <c r="AQ17" s="754" t="str">
        <f t="shared" si="9"/>
        <v/>
      </c>
      <c r="AR17" s="754" t="str">
        <f t="shared" si="9"/>
        <v/>
      </c>
    </row>
    <row r="18" spans="2:209" s="682" customFormat="1" ht="37.5" customHeight="1" x14ac:dyDescent="0.25">
      <c r="B18" s="755"/>
      <c r="C18" s="756"/>
      <c r="D18" s="1816"/>
      <c r="E18" s="764"/>
      <c r="F18" s="765"/>
      <c r="G18" s="766"/>
      <c r="H18" s="768"/>
      <c r="I18" s="767"/>
      <c r="J18" s="762" t="s">
        <v>1952</v>
      </c>
      <c r="K18" s="743" t="s">
        <v>6981</v>
      </c>
      <c r="L18" s="744">
        <v>0.5</v>
      </c>
      <c r="M18" s="745">
        <f>ROUND(E17*L18,0)</f>
        <v>69</v>
      </c>
      <c r="N18" s="746" t="s">
        <v>3323</v>
      </c>
      <c r="O18" s="769">
        <v>20</v>
      </c>
      <c r="P18" s="748">
        <v>1</v>
      </c>
      <c r="Q18" s="749">
        <f t="shared" si="1"/>
        <v>20</v>
      </c>
      <c r="R18" s="750">
        <v>0.15</v>
      </c>
      <c r="S18" s="750">
        <v>0.1</v>
      </c>
      <c r="T18" s="751">
        <f>G17*R18*(1+S18)</f>
        <v>82.5</v>
      </c>
      <c r="U18" s="752">
        <f t="shared" si="2"/>
        <v>5692.5</v>
      </c>
      <c r="V18" s="753">
        <f t="shared" si="5"/>
        <v>5692.5</v>
      </c>
      <c r="W18" s="714">
        <f t="shared" si="6"/>
        <v>5692.5</v>
      </c>
      <c r="X18" s="754">
        <f t="shared" si="7"/>
        <v>0</v>
      </c>
      <c r="Y18" s="754" t="str">
        <f t="shared" si="8"/>
        <v/>
      </c>
      <c r="Z18" s="754" t="str">
        <f t="shared" si="8"/>
        <v/>
      </c>
      <c r="AA18" s="754" t="str">
        <f t="shared" si="8"/>
        <v/>
      </c>
      <c r="AB18" s="754" t="str">
        <f t="shared" si="8"/>
        <v/>
      </c>
      <c r="AC18" s="754" t="str">
        <f t="shared" si="8"/>
        <v/>
      </c>
      <c r="AD18" s="754" t="str">
        <f t="shared" si="8"/>
        <v/>
      </c>
      <c r="AE18" s="754" t="str">
        <f t="shared" si="8"/>
        <v/>
      </c>
      <c r="AF18" s="754" t="str">
        <f t="shared" si="8"/>
        <v/>
      </c>
      <c r="AG18" s="754" t="str">
        <f t="shared" si="8"/>
        <v/>
      </c>
      <c r="AH18" s="754" t="str">
        <f t="shared" si="8"/>
        <v/>
      </c>
      <c r="AI18" s="754" t="str">
        <f t="shared" si="9"/>
        <v/>
      </c>
      <c r="AJ18" s="754" t="str">
        <f t="shared" si="9"/>
        <v/>
      </c>
      <c r="AK18" s="754" t="str">
        <f t="shared" si="9"/>
        <v/>
      </c>
      <c r="AL18" s="754" t="str">
        <f t="shared" si="9"/>
        <v/>
      </c>
      <c r="AM18" s="754" t="str">
        <f t="shared" si="9"/>
        <v/>
      </c>
      <c r="AN18" s="754" t="str">
        <f t="shared" si="9"/>
        <v/>
      </c>
      <c r="AO18" s="754" t="str">
        <f t="shared" si="9"/>
        <v/>
      </c>
      <c r="AP18" s="754" t="str">
        <f t="shared" si="9"/>
        <v/>
      </c>
      <c r="AQ18" s="754" t="str">
        <f t="shared" si="9"/>
        <v/>
      </c>
      <c r="AR18" s="754">
        <f t="shared" si="9"/>
        <v>5692.5</v>
      </c>
    </row>
    <row r="19" spans="2:209" s="682" customFormat="1" ht="37.5" customHeight="1" x14ac:dyDescent="0.25">
      <c r="B19" s="755"/>
      <c r="C19" s="756"/>
      <c r="D19" s="1817"/>
      <c r="E19" s="757"/>
      <c r="F19" s="758"/>
      <c r="G19" s="759"/>
      <c r="H19" s="760"/>
      <c r="I19" s="761"/>
      <c r="J19" s="770" t="s">
        <v>6985</v>
      </c>
      <c r="K19" s="743" t="s">
        <v>6986</v>
      </c>
      <c r="L19" s="744">
        <v>1</v>
      </c>
      <c r="M19" s="745">
        <f>ROUND(E17*L19,0)</f>
        <v>138</v>
      </c>
      <c r="N19" s="746" t="s">
        <v>3323</v>
      </c>
      <c r="O19" s="747">
        <v>20</v>
      </c>
      <c r="P19" s="748">
        <v>1</v>
      </c>
      <c r="Q19" s="749">
        <f t="shared" si="1"/>
        <v>20</v>
      </c>
      <c r="R19" s="750">
        <v>0.05</v>
      </c>
      <c r="S19" s="750">
        <v>0.1</v>
      </c>
      <c r="T19" s="751">
        <f>G17*R19*(1+S19)</f>
        <v>27.500000000000004</v>
      </c>
      <c r="U19" s="752">
        <f t="shared" si="2"/>
        <v>3795.0000000000005</v>
      </c>
      <c r="V19" s="753">
        <f t="shared" si="5"/>
        <v>3795.0000000000005</v>
      </c>
      <c r="W19" s="714">
        <f t="shared" si="6"/>
        <v>3795.0000000000005</v>
      </c>
      <c r="X19" s="754">
        <f t="shared" si="7"/>
        <v>0</v>
      </c>
      <c r="Y19" s="754" t="str">
        <f t="shared" si="8"/>
        <v/>
      </c>
      <c r="Z19" s="754" t="str">
        <f t="shared" si="8"/>
        <v/>
      </c>
      <c r="AA19" s="754" t="str">
        <f t="shared" si="8"/>
        <v/>
      </c>
      <c r="AB19" s="754" t="str">
        <f t="shared" si="8"/>
        <v/>
      </c>
      <c r="AC19" s="754" t="str">
        <f t="shared" si="8"/>
        <v/>
      </c>
      <c r="AD19" s="754" t="str">
        <f t="shared" si="8"/>
        <v/>
      </c>
      <c r="AE19" s="754" t="str">
        <f t="shared" si="8"/>
        <v/>
      </c>
      <c r="AF19" s="754" t="str">
        <f t="shared" si="8"/>
        <v/>
      </c>
      <c r="AG19" s="754" t="str">
        <f t="shared" si="8"/>
        <v/>
      </c>
      <c r="AH19" s="754" t="str">
        <f t="shared" si="8"/>
        <v/>
      </c>
      <c r="AI19" s="754" t="str">
        <f t="shared" si="9"/>
        <v/>
      </c>
      <c r="AJ19" s="754" t="str">
        <f t="shared" si="9"/>
        <v/>
      </c>
      <c r="AK19" s="754" t="str">
        <f t="shared" si="9"/>
        <v/>
      </c>
      <c r="AL19" s="754" t="str">
        <f t="shared" si="9"/>
        <v/>
      </c>
      <c r="AM19" s="754" t="str">
        <f t="shared" si="9"/>
        <v/>
      </c>
      <c r="AN19" s="754" t="str">
        <f t="shared" si="9"/>
        <v/>
      </c>
      <c r="AO19" s="754" t="str">
        <f t="shared" si="9"/>
        <v/>
      </c>
      <c r="AP19" s="754" t="str">
        <f t="shared" si="9"/>
        <v/>
      </c>
      <c r="AQ19" s="754" t="str">
        <f t="shared" si="9"/>
        <v/>
      </c>
      <c r="AR19" s="754">
        <f t="shared" si="9"/>
        <v>3795.0000000000005</v>
      </c>
    </row>
    <row r="20" spans="2:209" s="682" customFormat="1" ht="37.5" customHeight="1" x14ac:dyDescent="0.25">
      <c r="B20" s="755"/>
      <c r="C20" s="756"/>
      <c r="D20" s="1815" t="s">
        <v>6987</v>
      </c>
      <c r="E20" s="737">
        <v>20</v>
      </c>
      <c r="F20" s="738" t="s">
        <v>3323</v>
      </c>
      <c r="G20" s="739">
        <v>300</v>
      </c>
      <c r="H20" s="740">
        <f>G20*E20</f>
        <v>6000</v>
      </c>
      <c r="I20" s="741" t="s">
        <v>6978</v>
      </c>
      <c r="J20" s="742" t="s">
        <v>6983</v>
      </c>
      <c r="K20" s="743" t="s">
        <v>6988</v>
      </c>
      <c r="L20" s="744">
        <v>1</v>
      </c>
      <c r="M20" s="745">
        <f>ROUND(E20*L20,0)</f>
        <v>20</v>
      </c>
      <c r="N20" s="746" t="s">
        <v>3323</v>
      </c>
      <c r="O20" s="747">
        <v>20</v>
      </c>
      <c r="P20" s="748">
        <v>0.8</v>
      </c>
      <c r="Q20" s="749">
        <f t="shared" si="1"/>
        <v>16</v>
      </c>
      <c r="R20" s="750">
        <v>0.8</v>
      </c>
      <c r="S20" s="750">
        <v>0.1</v>
      </c>
      <c r="T20" s="771">
        <f>G20*R20*(1+S20)</f>
        <v>264</v>
      </c>
      <c r="U20" s="752">
        <f t="shared" si="2"/>
        <v>5280</v>
      </c>
      <c r="V20" s="753">
        <f t="shared" si="5"/>
        <v>5280</v>
      </c>
      <c r="W20" s="714">
        <f t="shared" si="6"/>
        <v>5280</v>
      </c>
      <c r="X20" s="754">
        <f t="shared" si="7"/>
        <v>0</v>
      </c>
      <c r="Y20" s="754" t="str">
        <f t="shared" si="8"/>
        <v/>
      </c>
      <c r="Z20" s="754" t="str">
        <f t="shared" si="8"/>
        <v/>
      </c>
      <c r="AA20" s="754" t="str">
        <f t="shared" si="8"/>
        <v/>
      </c>
      <c r="AB20" s="754" t="str">
        <f t="shared" si="8"/>
        <v/>
      </c>
      <c r="AC20" s="754" t="str">
        <f t="shared" si="8"/>
        <v/>
      </c>
      <c r="AD20" s="754" t="str">
        <f t="shared" si="8"/>
        <v/>
      </c>
      <c r="AE20" s="754" t="str">
        <f t="shared" si="8"/>
        <v/>
      </c>
      <c r="AF20" s="754" t="str">
        <f t="shared" si="8"/>
        <v/>
      </c>
      <c r="AG20" s="754" t="str">
        <f t="shared" si="8"/>
        <v/>
      </c>
      <c r="AH20" s="754" t="str">
        <f t="shared" si="8"/>
        <v/>
      </c>
      <c r="AI20" s="754" t="str">
        <f t="shared" si="9"/>
        <v/>
      </c>
      <c r="AJ20" s="754" t="str">
        <f t="shared" si="9"/>
        <v/>
      </c>
      <c r="AK20" s="754" t="str">
        <f t="shared" si="9"/>
        <v/>
      </c>
      <c r="AL20" s="754" t="str">
        <f t="shared" si="9"/>
        <v/>
      </c>
      <c r="AM20" s="754" t="str">
        <f t="shared" si="9"/>
        <v/>
      </c>
      <c r="AN20" s="754">
        <f t="shared" si="9"/>
        <v>5280</v>
      </c>
      <c r="AO20" s="754" t="str">
        <f t="shared" si="9"/>
        <v/>
      </c>
      <c r="AP20" s="754" t="str">
        <f t="shared" si="9"/>
        <v/>
      </c>
      <c r="AQ20" s="754" t="str">
        <f t="shared" si="9"/>
        <v/>
      </c>
      <c r="AR20" s="754" t="str">
        <f t="shared" si="9"/>
        <v/>
      </c>
    </row>
    <row r="21" spans="2:209" s="682" customFormat="1" ht="37.5" customHeight="1" x14ac:dyDescent="0.25">
      <c r="B21" s="755"/>
      <c r="C21" s="756"/>
      <c r="D21" s="1816"/>
      <c r="E21" s="764"/>
      <c r="F21" s="765"/>
      <c r="G21" s="766"/>
      <c r="H21" s="768"/>
      <c r="I21" s="767"/>
      <c r="J21" s="762" t="s">
        <v>1952</v>
      </c>
      <c r="K21" s="743" t="s">
        <v>6981</v>
      </c>
      <c r="L21" s="744">
        <v>0.5</v>
      </c>
      <c r="M21" s="745">
        <f>ROUND(E20*L21,0)</f>
        <v>10</v>
      </c>
      <c r="N21" s="746" t="s">
        <v>3323</v>
      </c>
      <c r="O21" s="747">
        <v>20</v>
      </c>
      <c r="P21" s="748">
        <v>1</v>
      </c>
      <c r="Q21" s="749">
        <f t="shared" si="1"/>
        <v>20</v>
      </c>
      <c r="R21" s="750">
        <v>0.15</v>
      </c>
      <c r="S21" s="750">
        <v>0.1</v>
      </c>
      <c r="T21" s="751">
        <f>G20*R21*(1+S21)</f>
        <v>49.500000000000007</v>
      </c>
      <c r="U21" s="752">
        <f t="shared" si="2"/>
        <v>495.00000000000006</v>
      </c>
      <c r="V21" s="753">
        <f t="shared" si="5"/>
        <v>495.00000000000006</v>
      </c>
      <c r="W21" s="714">
        <f t="shared" si="6"/>
        <v>495.00000000000006</v>
      </c>
      <c r="X21" s="754">
        <f t="shared" si="7"/>
        <v>0</v>
      </c>
      <c r="Y21" s="754" t="str">
        <f t="shared" si="8"/>
        <v/>
      </c>
      <c r="Z21" s="754" t="str">
        <f t="shared" si="8"/>
        <v/>
      </c>
      <c r="AA21" s="754" t="str">
        <f t="shared" si="8"/>
        <v/>
      </c>
      <c r="AB21" s="754" t="str">
        <f t="shared" si="8"/>
        <v/>
      </c>
      <c r="AC21" s="754" t="str">
        <f t="shared" si="8"/>
        <v/>
      </c>
      <c r="AD21" s="754" t="str">
        <f t="shared" si="8"/>
        <v/>
      </c>
      <c r="AE21" s="754" t="str">
        <f t="shared" si="8"/>
        <v/>
      </c>
      <c r="AF21" s="754" t="str">
        <f t="shared" si="8"/>
        <v/>
      </c>
      <c r="AG21" s="754" t="str">
        <f t="shared" si="8"/>
        <v/>
      </c>
      <c r="AH21" s="754" t="str">
        <f t="shared" si="8"/>
        <v/>
      </c>
      <c r="AI21" s="754" t="str">
        <f t="shared" si="9"/>
        <v/>
      </c>
      <c r="AJ21" s="754" t="str">
        <f t="shared" si="9"/>
        <v/>
      </c>
      <c r="AK21" s="754" t="str">
        <f t="shared" si="9"/>
        <v/>
      </c>
      <c r="AL21" s="754" t="str">
        <f t="shared" si="9"/>
        <v/>
      </c>
      <c r="AM21" s="754" t="str">
        <f t="shared" si="9"/>
        <v/>
      </c>
      <c r="AN21" s="754" t="str">
        <f t="shared" si="9"/>
        <v/>
      </c>
      <c r="AO21" s="754" t="str">
        <f t="shared" si="9"/>
        <v/>
      </c>
      <c r="AP21" s="754" t="str">
        <f t="shared" si="9"/>
        <v/>
      </c>
      <c r="AQ21" s="754" t="str">
        <f t="shared" si="9"/>
        <v/>
      </c>
      <c r="AR21" s="754">
        <f t="shared" si="9"/>
        <v>495.00000000000006</v>
      </c>
    </row>
    <row r="22" spans="2:209" s="682" customFormat="1" ht="37.5" customHeight="1" x14ac:dyDescent="0.25">
      <c r="B22" s="755"/>
      <c r="C22" s="756"/>
      <c r="D22" s="1817"/>
      <c r="E22" s="757"/>
      <c r="F22" s="758"/>
      <c r="G22" s="759"/>
      <c r="H22" s="772"/>
      <c r="I22" s="761"/>
      <c r="J22" s="770" t="s">
        <v>6985</v>
      </c>
      <c r="K22" s="743" t="s">
        <v>6986</v>
      </c>
      <c r="L22" s="744">
        <v>1</v>
      </c>
      <c r="M22" s="745">
        <f>ROUND(E20*L22,0)</f>
        <v>20</v>
      </c>
      <c r="N22" s="746" t="s">
        <v>3323</v>
      </c>
      <c r="O22" s="747">
        <v>20</v>
      </c>
      <c r="P22" s="748">
        <v>1</v>
      </c>
      <c r="Q22" s="749">
        <f t="shared" si="1"/>
        <v>20</v>
      </c>
      <c r="R22" s="750">
        <v>0.05</v>
      </c>
      <c r="S22" s="750">
        <v>0.1</v>
      </c>
      <c r="T22" s="751">
        <f>G20*R22*(1+S22)</f>
        <v>16.5</v>
      </c>
      <c r="U22" s="752">
        <f t="shared" si="2"/>
        <v>330</v>
      </c>
      <c r="V22" s="753">
        <f t="shared" si="5"/>
        <v>330</v>
      </c>
      <c r="W22" s="714">
        <f t="shared" si="6"/>
        <v>330</v>
      </c>
      <c r="X22" s="754">
        <f t="shared" si="7"/>
        <v>0</v>
      </c>
      <c r="Y22" s="754" t="str">
        <f t="shared" si="8"/>
        <v/>
      </c>
      <c r="Z22" s="754" t="str">
        <f t="shared" si="8"/>
        <v/>
      </c>
      <c r="AA22" s="754" t="str">
        <f t="shared" si="8"/>
        <v/>
      </c>
      <c r="AB22" s="754" t="str">
        <f t="shared" si="8"/>
        <v/>
      </c>
      <c r="AC22" s="754" t="str">
        <f t="shared" si="8"/>
        <v/>
      </c>
      <c r="AD22" s="754" t="str">
        <f t="shared" si="8"/>
        <v/>
      </c>
      <c r="AE22" s="754" t="str">
        <f t="shared" si="8"/>
        <v/>
      </c>
      <c r="AF22" s="754" t="str">
        <f t="shared" si="8"/>
        <v/>
      </c>
      <c r="AG22" s="754" t="str">
        <f t="shared" si="8"/>
        <v/>
      </c>
      <c r="AH22" s="754" t="str">
        <f t="shared" si="8"/>
        <v/>
      </c>
      <c r="AI22" s="754" t="str">
        <f t="shared" si="9"/>
        <v/>
      </c>
      <c r="AJ22" s="754" t="str">
        <f t="shared" si="9"/>
        <v/>
      </c>
      <c r="AK22" s="754" t="str">
        <f t="shared" si="9"/>
        <v/>
      </c>
      <c r="AL22" s="754" t="str">
        <f t="shared" si="9"/>
        <v/>
      </c>
      <c r="AM22" s="754" t="str">
        <f t="shared" si="9"/>
        <v/>
      </c>
      <c r="AN22" s="754" t="str">
        <f t="shared" si="9"/>
        <v/>
      </c>
      <c r="AO22" s="754" t="str">
        <f t="shared" si="9"/>
        <v/>
      </c>
      <c r="AP22" s="754" t="str">
        <f t="shared" si="9"/>
        <v/>
      </c>
      <c r="AQ22" s="754" t="str">
        <f t="shared" si="9"/>
        <v/>
      </c>
      <c r="AR22" s="754">
        <f t="shared" si="9"/>
        <v>330</v>
      </c>
    </row>
    <row r="23" spans="2:209" s="682" customFormat="1" ht="52.5" customHeight="1" x14ac:dyDescent="0.25">
      <c r="B23" s="773"/>
      <c r="C23" s="774"/>
      <c r="D23" s="1818" t="s">
        <v>6989</v>
      </c>
      <c r="E23" s="775">
        <v>1</v>
      </c>
      <c r="F23" s="775" t="s">
        <v>3323</v>
      </c>
      <c r="G23" s="739">
        <v>7500</v>
      </c>
      <c r="H23" s="740">
        <f>G23*E23</f>
        <v>7500</v>
      </c>
      <c r="I23" s="776" t="s">
        <v>6978</v>
      </c>
      <c r="J23" s="762" t="s">
        <v>6983</v>
      </c>
      <c r="K23" s="762" t="s">
        <v>6990</v>
      </c>
      <c r="L23" s="744">
        <v>1</v>
      </c>
      <c r="M23" s="777">
        <f>ROUND(E23*L23,0)</f>
        <v>1</v>
      </c>
      <c r="N23" s="778" t="s">
        <v>3323</v>
      </c>
      <c r="O23" s="747">
        <v>20</v>
      </c>
      <c r="P23" s="778">
        <v>0.8</v>
      </c>
      <c r="Q23" s="749">
        <f t="shared" si="1"/>
        <v>16</v>
      </c>
      <c r="R23" s="750">
        <v>0.8</v>
      </c>
      <c r="S23" s="750">
        <v>0.1</v>
      </c>
      <c r="T23" s="751">
        <f>G23*R23*(1+S23)</f>
        <v>6600.0000000000009</v>
      </c>
      <c r="U23" s="752">
        <f t="shared" si="2"/>
        <v>6600.0000000000009</v>
      </c>
      <c r="V23" s="753">
        <f t="shared" si="5"/>
        <v>6600.0000000000009</v>
      </c>
      <c r="W23" s="714">
        <f t="shared" si="6"/>
        <v>6600.0000000000009</v>
      </c>
      <c r="X23" s="754">
        <f t="shared" si="7"/>
        <v>0</v>
      </c>
      <c r="Y23" s="754" t="str">
        <f t="shared" si="8"/>
        <v/>
      </c>
      <c r="Z23" s="754" t="str">
        <f t="shared" si="8"/>
        <v/>
      </c>
      <c r="AA23" s="754" t="str">
        <f t="shared" si="8"/>
        <v/>
      </c>
      <c r="AB23" s="754" t="str">
        <f t="shared" si="8"/>
        <v/>
      </c>
      <c r="AC23" s="754" t="str">
        <f t="shared" si="8"/>
        <v/>
      </c>
      <c r="AD23" s="754" t="str">
        <f t="shared" si="8"/>
        <v/>
      </c>
      <c r="AE23" s="754" t="str">
        <f t="shared" si="8"/>
        <v/>
      </c>
      <c r="AF23" s="754" t="str">
        <f t="shared" si="8"/>
        <v/>
      </c>
      <c r="AG23" s="754" t="str">
        <f t="shared" si="8"/>
        <v/>
      </c>
      <c r="AH23" s="754" t="str">
        <f t="shared" si="8"/>
        <v/>
      </c>
      <c r="AI23" s="754" t="str">
        <f t="shared" si="9"/>
        <v/>
      </c>
      <c r="AJ23" s="754" t="str">
        <f t="shared" si="9"/>
        <v/>
      </c>
      <c r="AK23" s="754" t="str">
        <f t="shared" si="9"/>
        <v/>
      </c>
      <c r="AL23" s="754" t="str">
        <f t="shared" si="9"/>
        <v/>
      </c>
      <c r="AM23" s="754" t="str">
        <f t="shared" si="9"/>
        <v/>
      </c>
      <c r="AN23" s="754">
        <f t="shared" si="9"/>
        <v>6600.0000000000009</v>
      </c>
      <c r="AO23" s="754" t="str">
        <f t="shared" si="9"/>
        <v/>
      </c>
      <c r="AP23" s="754" t="str">
        <f t="shared" si="9"/>
        <v/>
      </c>
      <c r="AQ23" s="754" t="str">
        <f t="shared" si="9"/>
        <v/>
      </c>
      <c r="AR23" s="754" t="str">
        <f t="shared" si="9"/>
        <v/>
      </c>
    </row>
    <row r="24" spans="2:209" s="682" customFormat="1" ht="37.5" customHeight="1" x14ac:dyDescent="0.25">
      <c r="B24" s="779"/>
      <c r="C24" s="780"/>
      <c r="D24" s="1819"/>
      <c r="E24" s="781"/>
      <c r="F24" s="782"/>
      <c r="G24" s="783"/>
      <c r="H24" s="784"/>
      <c r="I24" s="785"/>
      <c r="J24" s="770" t="s">
        <v>6991</v>
      </c>
      <c r="K24" s="786" t="s">
        <v>6992</v>
      </c>
      <c r="L24" s="744">
        <v>1</v>
      </c>
      <c r="M24" s="745">
        <f>ROUND(E23*L24,0)</f>
        <v>1</v>
      </c>
      <c r="N24" s="746" t="s">
        <v>3323</v>
      </c>
      <c r="O24" s="747">
        <v>20</v>
      </c>
      <c r="P24" s="778">
        <v>1</v>
      </c>
      <c r="Q24" s="749">
        <f>ROUND(O24*P24,0)</f>
        <v>20</v>
      </c>
      <c r="R24" s="750">
        <v>0.2</v>
      </c>
      <c r="S24" s="750">
        <v>0.1</v>
      </c>
      <c r="T24" s="751">
        <f>G23*R24*(1+S24)</f>
        <v>1650.0000000000002</v>
      </c>
      <c r="U24" s="752">
        <f>T24*M24</f>
        <v>1650.0000000000002</v>
      </c>
      <c r="V24" s="753">
        <f t="shared" si="5"/>
        <v>1650.0000000000002</v>
      </c>
      <c r="W24" s="714">
        <f t="shared" si="6"/>
        <v>1650.0000000000002</v>
      </c>
      <c r="X24" s="754">
        <f t="shared" si="7"/>
        <v>0</v>
      </c>
      <c r="Y24" s="754" t="str">
        <f t="shared" si="8"/>
        <v/>
      </c>
      <c r="Z24" s="754" t="str">
        <f t="shared" si="8"/>
        <v/>
      </c>
      <c r="AA24" s="754" t="str">
        <f t="shared" si="8"/>
        <v/>
      </c>
      <c r="AB24" s="754" t="str">
        <f t="shared" si="8"/>
        <v/>
      </c>
      <c r="AC24" s="754" t="str">
        <f t="shared" si="8"/>
        <v/>
      </c>
      <c r="AD24" s="754" t="str">
        <f t="shared" si="8"/>
        <v/>
      </c>
      <c r="AE24" s="754" t="str">
        <f t="shared" si="8"/>
        <v/>
      </c>
      <c r="AF24" s="754" t="str">
        <f t="shared" si="8"/>
        <v/>
      </c>
      <c r="AG24" s="754" t="str">
        <f t="shared" si="8"/>
        <v/>
      </c>
      <c r="AH24" s="754" t="str">
        <f t="shared" si="8"/>
        <v/>
      </c>
      <c r="AI24" s="754" t="str">
        <f t="shared" si="9"/>
        <v/>
      </c>
      <c r="AJ24" s="754" t="str">
        <f t="shared" si="9"/>
        <v/>
      </c>
      <c r="AK24" s="754" t="str">
        <f t="shared" si="9"/>
        <v/>
      </c>
      <c r="AL24" s="754" t="str">
        <f t="shared" si="9"/>
        <v/>
      </c>
      <c r="AM24" s="754" t="str">
        <f t="shared" si="9"/>
        <v/>
      </c>
      <c r="AN24" s="754" t="str">
        <f t="shared" si="9"/>
        <v/>
      </c>
      <c r="AO24" s="754" t="str">
        <f t="shared" si="9"/>
        <v/>
      </c>
      <c r="AP24" s="754" t="str">
        <f t="shared" si="9"/>
        <v/>
      </c>
      <c r="AQ24" s="754" t="str">
        <f t="shared" si="9"/>
        <v/>
      </c>
      <c r="AR24" s="754">
        <f t="shared" si="9"/>
        <v>1650.0000000000002</v>
      </c>
    </row>
    <row r="25" spans="2:209" s="788" customFormat="1" ht="23.25" x14ac:dyDescent="0.35">
      <c r="B25" s="787"/>
      <c r="D25" s="789"/>
      <c r="E25" s="790"/>
      <c r="F25" s="790"/>
      <c r="I25" s="791"/>
      <c r="U25" s="789"/>
      <c r="V25" s="789"/>
      <c r="W25" s="787"/>
      <c r="Y25" s="789"/>
      <c r="Z25" s="790"/>
      <c r="AA25" s="790"/>
      <c r="AD25" s="791"/>
      <c r="AI25" s="791"/>
      <c r="AS25" s="790"/>
      <c r="AV25" s="791"/>
      <c r="BH25" s="789"/>
      <c r="BI25" s="789"/>
      <c r="BJ25" s="682"/>
      <c r="BL25" s="789"/>
      <c r="BM25" s="790"/>
      <c r="BN25" s="790"/>
      <c r="BQ25" s="791"/>
      <c r="CC25" s="789"/>
      <c r="CD25" s="789"/>
      <c r="CE25" s="682"/>
      <c r="CG25" s="789"/>
      <c r="CH25" s="790"/>
      <c r="CI25" s="790"/>
      <c r="CL25" s="791"/>
      <c r="CX25" s="789"/>
      <c r="CY25" s="789"/>
      <c r="DB25" s="789"/>
      <c r="DC25" s="790"/>
      <c r="DD25" s="790"/>
      <c r="DG25" s="791"/>
      <c r="DS25" s="789"/>
      <c r="DT25" s="789"/>
      <c r="DW25" s="789"/>
      <c r="DX25" s="790"/>
      <c r="DY25" s="790"/>
      <c r="EB25" s="791"/>
      <c r="EN25" s="789"/>
      <c r="EO25" s="789"/>
      <c r="ER25" s="789"/>
      <c r="ES25" s="790"/>
      <c r="ET25" s="790"/>
      <c r="EW25" s="791"/>
      <c r="FI25" s="789"/>
      <c r="FJ25" s="789"/>
      <c r="FK25" s="787"/>
      <c r="FM25" s="789"/>
      <c r="FN25" s="790"/>
      <c r="FO25" s="790"/>
      <c r="FR25" s="791"/>
      <c r="GD25" s="789"/>
      <c r="GE25" s="789"/>
      <c r="GF25" s="787"/>
      <c r="GH25" s="789"/>
      <c r="GI25" s="790"/>
      <c r="GJ25" s="790"/>
      <c r="GM25" s="791"/>
      <c r="GY25" s="789"/>
      <c r="GZ25" s="789"/>
      <c r="HA25" s="787"/>
    </row>
    <row r="26" spans="2:209" s="792" customFormat="1" ht="93" x14ac:dyDescent="0.25">
      <c r="B26" s="1813" t="s">
        <v>6993</v>
      </c>
      <c r="C26" s="1813"/>
      <c r="D26" s="792" t="s">
        <v>6994</v>
      </c>
      <c r="E26" s="792" t="s">
        <v>6995</v>
      </c>
      <c r="F26" s="792" t="s">
        <v>6996</v>
      </c>
      <c r="G26" s="792" t="s">
        <v>6997</v>
      </c>
      <c r="H26" s="793" t="s">
        <v>6998</v>
      </c>
      <c r="I26" s="792" t="s">
        <v>6999</v>
      </c>
      <c r="J26" s="794" t="s">
        <v>7000</v>
      </c>
      <c r="K26" s="794" t="s">
        <v>7001</v>
      </c>
      <c r="L26" s="794" t="s">
        <v>7002</v>
      </c>
      <c r="M26" s="793" t="s">
        <v>7003</v>
      </c>
      <c r="N26" s="792" t="s">
        <v>7004</v>
      </c>
      <c r="O26" s="794" t="s">
        <v>7005</v>
      </c>
      <c r="P26" s="792" t="s">
        <v>3310</v>
      </c>
      <c r="Q26" s="793" t="s">
        <v>7006</v>
      </c>
      <c r="R26" s="794" t="s">
        <v>7007</v>
      </c>
      <c r="S26" s="792" t="s">
        <v>7008</v>
      </c>
      <c r="T26" s="793" t="s">
        <v>7009</v>
      </c>
      <c r="U26" s="793" t="s">
        <v>7010</v>
      </c>
      <c r="V26" s="795" t="s">
        <v>7011</v>
      </c>
      <c r="BJ26" s="682"/>
    </row>
    <row r="27" spans="2:209" s="662" customFormat="1" ht="5.25" customHeight="1" x14ac:dyDescent="0.25">
      <c r="B27" s="663"/>
      <c r="E27" s="666"/>
      <c r="I27" s="663"/>
      <c r="U27" s="664"/>
      <c r="V27" s="664"/>
      <c r="W27" s="665"/>
      <c r="X27" s="666"/>
    </row>
    <row r="28" spans="2:209" s="665" customFormat="1" ht="27" x14ac:dyDescent="0.35">
      <c r="B28" s="660" t="s">
        <v>7012</v>
      </c>
      <c r="C28" s="667"/>
      <c r="F28" s="668" t="s">
        <v>6946</v>
      </c>
      <c r="G28" s="796" t="s">
        <v>6947</v>
      </c>
      <c r="H28" s="668" t="s">
        <v>6948</v>
      </c>
      <c r="I28" s="796">
        <v>221</v>
      </c>
      <c r="J28" s="670"/>
      <c r="K28" s="670"/>
      <c r="L28" s="670"/>
      <c r="M28" s="670"/>
      <c r="N28" s="670"/>
      <c r="R28" s="670"/>
      <c r="U28" s="671"/>
      <c r="V28" s="671"/>
      <c r="W28" s="672" t="s">
        <v>6949</v>
      </c>
      <c r="X28" s="673">
        <v>20</v>
      </c>
    </row>
    <row r="29" spans="2:209" s="665" customFormat="1" ht="27" customHeight="1" x14ac:dyDescent="0.25">
      <c r="B29" s="674"/>
      <c r="C29" s="675"/>
      <c r="F29" s="668" t="s">
        <v>6950</v>
      </c>
      <c r="G29" s="676" t="s">
        <v>6947</v>
      </c>
      <c r="H29" s="668" t="s">
        <v>6948</v>
      </c>
      <c r="I29" s="676">
        <v>221</v>
      </c>
      <c r="J29" s="670"/>
      <c r="K29" s="670"/>
      <c r="L29" s="670"/>
      <c r="M29" s="670"/>
      <c r="N29" s="670"/>
      <c r="R29" s="670"/>
      <c r="U29" s="671"/>
      <c r="V29" s="671"/>
      <c r="W29" s="677"/>
      <c r="Y29" s="672"/>
      <c r="Z29" s="678"/>
    </row>
    <row r="30" spans="2:209" s="665" customFormat="1" ht="18" customHeight="1" x14ac:dyDescent="0.25">
      <c r="B30" s="797"/>
      <c r="I30" s="681"/>
      <c r="J30" s="670"/>
      <c r="K30" s="670"/>
      <c r="L30" s="670"/>
      <c r="M30" s="670"/>
      <c r="N30" s="670"/>
      <c r="R30" s="670"/>
      <c r="U30" s="671"/>
      <c r="V30" s="671"/>
      <c r="Y30" s="672"/>
      <c r="Z30" s="678"/>
    </row>
    <row r="31" spans="2:209" s="662" customFormat="1" ht="18" customHeight="1" x14ac:dyDescent="0.25">
      <c r="B31" s="663"/>
      <c r="E31" s="666"/>
      <c r="I31" s="663"/>
      <c r="U31" s="664"/>
      <c r="V31" s="664"/>
      <c r="W31" s="665"/>
      <c r="X31" s="666"/>
    </row>
    <row r="32" spans="2:209" s="682" customFormat="1" ht="51" customHeight="1" x14ac:dyDescent="0.35">
      <c r="B32" s="1820" t="s">
        <v>6951</v>
      </c>
      <c r="C32" s="1820"/>
      <c r="D32" s="1821" t="s">
        <v>6952</v>
      </c>
      <c r="E32" s="1821"/>
      <c r="F32" s="1821"/>
      <c r="G32" s="1821"/>
      <c r="H32" s="1822"/>
      <c r="I32" s="1823" t="s">
        <v>6953</v>
      </c>
      <c r="J32" s="1824"/>
      <c r="K32" s="1824"/>
      <c r="L32" s="1824"/>
      <c r="M32" s="1824"/>
      <c r="N32" s="1825"/>
      <c r="O32" s="1823" t="s">
        <v>6954</v>
      </c>
      <c r="P32" s="1824"/>
      <c r="Q32" s="1825"/>
      <c r="R32" s="1823" t="s">
        <v>6955</v>
      </c>
      <c r="S32" s="1824"/>
      <c r="T32" s="1824"/>
      <c r="U32" s="1824"/>
      <c r="V32" s="1825"/>
      <c r="W32" s="1826" t="s">
        <v>6956</v>
      </c>
      <c r="X32" s="1827"/>
      <c r="Y32" s="1827"/>
      <c r="Z32" s="1827"/>
      <c r="AA32" s="1827"/>
      <c r="AB32" s="1827"/>
      <c r="AC32" s="1827"/>
      <c r="AD32" s="1827"/>
      <c r="AE32" s="1827"/>
      <c r="AF32" s="1827"/>
      <c r="AG32" s="1827"/>
      <c r="AH32" s="1827"/>
      <c r="AI32" s="1827"/>
      <c r="AJ32" s="1827"/>
      <c r="AK32" s="1827"/>
      <c r="AL32" s="1827"/>
      <c r="AM32" s="1827"/>
      <c r="AN32" s="1827"/>
      <c r="AO32" s="1827"/>
      <c r="AP32" s="1827"/>
      <c r="AQ32" s="1827"/>
      <c r="AR32" s="1828"/>
    </row>
    <row r="33" spans="2:44" s="698" customFormat="1" ht="74.25" customHeight="1" x14ac:dyDescent="0.25">
      <c r="B33" s="1820"/>
      <c r="C33" s="1820"/>
      <c r="D33" s="683" t="s">
        <v>6957</v>
      </c>
      <c r="E33" s="684" t="s">
        <v>6958</v>
      </c>
      <c r="F33" s="685" t="s">
        <v>6959</v>
      </c>
      <c r="G33" s="685" t="s">
        <v>6960</v>
      </c>
      <c r="H33" s="686" t="s">
        <v>6961</v>
      </c>
      <c r="I33" s="687" t="s">
        <v>6962</v>
      </c>
      <c r="J33" s="688" t="s">
        <v>6963</v>
      </c>
      <c r="K33" s="689" t="s">
        <v>6964</v>
      </c>
      <c r="L33" s="687" t="s">
        <v>6965</v>
      </c>
      <c r="M33" s="687" t="s">
        <v>6966</v>
      </c>
      <c r="N33" s="690" t="s">
        <v>6967</v>
      </c>
      <c r="O33" s="691" t="s">
        <v>6968</v>
      </c>
      <c r="P33" s="691" t="s">
        <v>6969</v>
      </c>
      <c r="Q33" s="691" t="s">
        <v>6970</v>
      </c>
      <c r="R33" s="692" t="s">
        <v>6971</v>
      </c>
      <c r="S33" s="692" t="s">
        <v>6972</v>
      </c>
      <c r="T33" s="693" t="s">
        <v>6973</v>
      </c>
      <c r="U33" s="691" t="s">
        <v>6974</v>
      </c>
      <c r="V33" s="694" t="s">
        <v>6975</v>
      </c>
      <c r="W33" s="695" t="s">
        <v>6976</v>
      </c>
      <c r="X33" s="696">
        <v>1</v>
      </c>
      <c r="Y33" s="697">
        <v>1</v>
      </c>
      <c r="Z33" s="697">
        <v>2</v>
      </c>
      <c r="AA33" s="697">
        <v>3</v>
      </c>
      <c r="AB33" s="697">
        <v>4</v>
      </c>
      <c r="AC33" s="697">
        <v>5</v>
      </c>
      <c r="AD33" s="697">
        <v>6</v>
      </c>
      <c r="AE33" s="697">
        <v>7</v>
      </c>
      <c r="AF33" s="697">
        <v>8</v>
      </c>
      <c r="AG33" s="697">
        <v>9</v>
      </c>
      <c r="AH33" s="697">
        <v>10</v>
      </c>
      <c r="AI33" s="697">
        <v>11</v>
      </c>
      <c r="AJ33" s="697">
        <v>12</v>
      </c>
      <c r="AK33" s="697">
        <v>13</v>
      </c>
      <c r="AL33" s="697">
        <v>14</v>
      </c>
      <c r="AM33" s="697">
        <v>15</v>
      </c>
      <c r="AN33" s="697">
        <v>16</v>
      </c>
      <c r="AO33" s="697">
        <v>17</v>
      </c>
      <c r="AP33" s="697">
        <v>18</v>
      </c>
      <c r="AQ33" s="697">
        <v>19</v>
      </c>
      <c r="AR33" s="697">
        <v>20</v>
      </c>
    </row>
    <row r="34" spans="2:44" s="682" customFormat="1" ht="26.25" customHeight="1" x14ac:dyDescent="0.25">
      <c r="B34" s="699">
        <v>2</v>
      </c>
      <c r="C34" s="700" t="s">
        <v>3133</v>
      </c>
      <c r="D34" s="701"/>
      <c r="E34" s="702"/>
      <c r="F34" s="703"/>
      <c r="G34" s="704"/>
      <c r="H34" s="703"/>
      <c r="I34" s="705"/>
      <c r="J34" s="706"/>
      <c r="K34" s="707"/>
      <c r="L34" s="708"/>
      <c r="M34" s="708"/>
      <c r="N34" s="708"/>
      <c r="O34" s="709"/>
      <c r="P34" s="710"/>
      <c r="Q34" s="710"/>
      <c r="R34" s="711"/>
      <c r="S34" s="712"/>
      <c r="T34" s="713"/>
      <c r="U34" s="709"/>
      <c r="V34" s="709"/>
      <c r="W34" s="714">
        <f>SUM(Y34:AR34)</f>
        <v>10051.25</v>
      </c>
      <c r="X34" s="715">
        <f>SUM(X35:X48)</f>
        <v>1039.5</v>
      </c>
      <c r="Y34" s="715">
        <f t="shared" ref="Y34:AR34" si="10">SUM(Y35:Y48)</f>
        <v>0</v>
      </c>
      <c r="Z34" s="715">
        <f t="shared" si="10"/>
        <v>0</v>
      </c>
      <c r="AA34" s="715">
        <f t="shared" si="10"/>
        <v>0</v>
      </c>
      <c r="AB34" s="715">
        <f t="shared" si="10"/>
        <v>0</v>
      </c>
      <c r="AC34" s="715">
        <f t="shared" si="10"/>
        <v>0</v>
      </c>
      <c r="AD34" s="715">
        <f t="shared" si="10"/>
        <v>0</v>
      </c>
      <c r="AE34" s="715">
        <f t="shared" si="10"/>
        <v>1039.5</v>
      </c>
      <c r="AF34" s="715">
        <f t="shared" si="10"/>
        <v>0</v>
      </c>
      <c r="AG34" s="715">
        <f t="shared" si="10"/>
        <v>0</v>
      </c>
      <c r="AH34" s="715">
        <f t="shared" si="10"/>
        <v>0</v>
      </c>
      <c r="AI34" s="715">
        <f t="shared" si="10"/>
        <v>0</v>
      </c>
      <c r="AJ34" s="715">
        <f t="shared" si="10"/>
        <v>0</v>
      </c>
      <c r="AK34" s="715">
        <f t="shared" si="10"/>
        <v>357.50000000000006</v>
      </c>
      <c r="AL34" s="715">
        <f t="shared" si="10"/>
        <v>1039.5</v>
      </c>
      <c r="AM34" s="715">
        <f t="shared" si="10"/>
        <v>6600.0000000000009</v>
      </c>
      <c r="AN34" s="715">
        <f t="shared" si="10"/>
        <v>0</v>
      </c>
      <c r="AO34" s="715">
        <f t="shared" si="10"/>
        <v>0</v>
      </c>
      <c r="AP34" s="715">
        <f t="shared" si="10"/>
        <v>0</v>
      </c>
      <c r="AQ34" s="715">
        <f t="shared" si="10"/>
        <v>0</v>
      </c>
      <c r="AR34" s="715">
        <f t="shared" si="10"/>
        <v>1014.75</v>
      </c>
    </row>
    <row r="35" spans="2:44" s="682" customFormat="1" ht="26.25" customHeight="1" x14ac:dyDescent="0.25">
      <c r="B35" s="716">
        <v>2.8</v>
      </c>
      <c r="C35" s="717" t="s">
        <v>3711</v>
      </c>
      <c r="D35" s="718"/>
      <c r="E35" s="719"/>
      <c r="F35" s="720"/>
      <c r="G35" s="721"/>
      <c r="H35" s="720"/>
      <c r="I35" s="722"/>
      <c r="J35" s="723"/>
      <c r="K35" s="724"/>
      <c r="L35" s="725"/>
      <c r="M35" s="725"/>
      <c r="N35" s="725"/>
      <c r="O35" s="726"/>
      <c r="P35" s="727"/>
      <c r="Q35" s="728"/>
      <c r="R35" s="729"/>
      <c r="S35" s="730"/>
      <c r="T35" s="731"/>
      <c r="U35" s="726"/>
      <c r="V35" s="732"/>
      <c r="W35" s="714"/>
      <c r="X35" s="734"/>
      <c r="Y35" s="734"/>
      <c r="Z35" s="734"/>
      <c r="AA35" s="734"/>
      <c r="AB35" s="734"/>
      <c r="AC35" s="734"/>
      <c r="AD35" s="734"/>
      <c r="AE35" s="734"/>
      <c r="AF35" s="734"/>
      <c r="AG35" s="734"/>
      <c r="AH35" s="734"/>
      <c r="AI35" s="734"/>
      <c r="AJ35" s="734"/>
      <c r="AK35" s="734"/>
      <c r="AL35" s="734"/>
      <c r="AM35" s="734"/>
      <c r="AN35" s="734"/>
      <c r="AO35" s="734"/>
      <c r="AP35" s="734"/>
      <c r="AQ35" s="734"/>
      <c r="AR35" s="734"/>
    </row>
    <row r="36" spans="2:44" s="682" customFormat="1" ht="26.25" customHeight="1" x14ac:dyDescent="0.25">
      <c r="B36" s="716" t="s">
        <v>3712</v>
      </c>
      <c r="C36" s="717" t="s">
        <v>3711</v>
      </c>
      <c r="D36" s="718"/>
      <c r="E36" s="719"/>
      <c r="F36" s="720"/>
      <c r="G36" s="721"/>
      <c r="H36" s="720"/>
      <c r="I36" s="722"/>
      <c r="J36" s="723"/>
      <c r="K36" s="724"/>
      <c r="L36" s="725"/>
      <c r="M36" s="725"/>
      <c r="N36" s="725"/>
      <c r="O36" s="726"/>
      <c r="P36" s="727"/>
      <c r="Q36" s="728"/>
      <c r="R36" s="729"/>
      <c r="S36" s="730"/>
      <c r="T36" s="731"/>
      <c r="U36" s="726"/>
      <c r="V36" s="732"/>
      <c r="W36" s="714"/>
      <c r="X36" s="734"/>
      <c r="Y36" s="734"/>
      <c r="Z36" s="734"/>
      <c r="AA36" s="734"/>
      <c r="AB36" s="734"/>
      <c r="AC36" s="734"/>
      <c r="AD36" s="734"/>
      <c r="AE36" s="734"/>
      <c r="AF36" s="734"/>
      <c r="AG36" s="734"/>
      <c r="AH36" s="734"/>
      <c r="AI36" s="734"/>
      <c r="AJ36" s="734"/>
      <c r="AK36" s="734"/>
      <c r="AL36" s="734"/>
      <c r="AM36" s="734"/>
      <c r="AN36" s="734"/>
      <c r="AO36" s="734"/>
      <c r="AP36" s="734"/>
      <c r="AQ36" s="734"/>
      <c r="AR36" s="734"/>
    </row>
    <row r="37" spans="2:44" s="682" customFormat="1" ht="37.5" customHeight="1" x14ac:dyDescent="0.25">
      <c r="B37" s="735" t="s">
        <v>3713</v>
      </c>
      <c r="C37" s="736" t="s">
        <v>3711</v>
      </c>
      <c r="D37" s="1815" t="s">
        <v>7013</v>
      </c>
      <c r="E37" s="737">
        <v>6</v>
      </c>
      <c r="F37" s="738" t="s">
        <v>3323</v>
      </c>
      <c r="G37" s="739">
        <v>150</v>
      </c>
      <c r="H37" s="740">
        <f>G37*E37</f>
        <v>900</v>
      </c>
      <c r="I37" s="741" t="s">
        <v>6978</v>
      </c>
      <c r="J37" s="798" t="s">
        <v>7014</v>
      </c>
      <c r="K37" s="743" t="s">
        <v>7015</v>
      </c>
      <c r="L37" s="750">
        <v>1</v>
      </c>
      <c r="M37" s="799">
        <f>ROUND(E37*L37,0)</f>
        <v>6</v>
      </c>
      <c r="N37" s="800" t="s">
        <v>3323</v>
      </c>
      <c r="O37" s="747">
        <v>40</v>
      </c>
      <c r="P37" s="748">
        <v>1</v>
      </c>
      <c r="Q37" s="801">
        <f t="shared" ref="Q37:Q48" si="11">ROUND(O37*P37,0)</f>
        <v>40</v>
      </c>
      <c r="R37" s="750">
        <v>1</v>
      </c>
      <c r="S37" s="750">
        <v>0.1</v>
      </c>
      <c r="T37" s="751">
        <f>G37*R37*(1+S37)</f>
        <v>165</v>
      </c>
      <c r="U37" s="752">
        <f t="shared" ref="U37:U48" si="12">T37*M37</f>
        <v>990</v>
      </c>
      <c r="V37" s="753">
        <f t="shared" ref="V37:V48" si="13">W37</f>
        <v>0</v>
      </c>
      <c r="W37" s="714">
        <f t="shared" ref="W37:W48" si="14">SUM(Y37:AR37)</f>
        <v>0</v>
      </c>
      <c r="X37" s="754">
        <f>SUBTOTAL(9,Y37:AI37)</f>
        <v>0</v>
      </c>
      <c r="Y37" s="754" t="str">
        <f t="shared" ref="Y37:AN48" si="15">IF($U37&lt;&gt;"",IF(Y$33=ROUND($O37*$P37,0),$U37*($I$29/$I$28),IF((ROUND($O37*$P37,0))/Y$33=1,$U37*($I$29/$I$28),IF(AND(Y$33&gt;(ROUND($O37*$P37,0)),MOD(Y$33-(ROUND($O37*$P37,0)),($O37*$P37))=0),$U37*($I$29/$I$28),""))),"")</f>
        <v/>
      </c>
      <c r="Z37" s="754" t="str">
        <f t="shared" si="15"/>
        <v/>
      </c>
      <c r="AA37" s="754" t="str">
        <f t="shared" si="15"/>
        <v/>
      </c>
      <c r="AB37" s="754" t="str">
        <f t="shared" si="15"/>
        <v/>
      </c>
      <c r="AC37" s="754" t="str">
        <f t="shared" si="15"/>
        <v/>
      </c>
      <c r="AD37" s="754" t="str">
        <f t="shared" si="15"/>
        <v/>
      </c>
      <c r="AE37" s="754" t="str">
        <f t="shared" si="15"/>
        <v/>
      </c>
      <c r="AF37" s="754" t="str">
        <f t="shared" si="15"/>
        <v/>
      </c>
      <c r="AG37" s="754" t="str">
        <f t="shared" si="15"/>
        <v/>
      </c>
      <c r="AH37" s="754" t="str">
        <f t="shared" si="15"/>
        <v/>
      </c>
      <c r="AI37" s="754" t="str">
        <f t="shared" si="15"/>
        <v/>
      </c>
      <c r="AJ37" s="754" t="str">
        <f t="shared" si="15"/>
        <v/>
      </c>
      <c r="AK37" s="754" t="str">
        <f t="shared" si="15"/>
        <v/>
      </c>
      <c r="AL37" s="754" t="str">
        <f t="shared" si="15"/>
        <v/>
      </c>
      <c r="AM37" s="754" t="str">
        <f t="shared" si="15"/>
        <v/>
      </c>
      <c r="AN37" s="754" t="str">
        <f t="shared" si="15"/>
        <v/>
      </c>
      <c r="AO37" s="754" t="str">
        <f t="shared" ref="AI37:AR48" si="16">IF($U37&lt;&gt;"",IF(AO$33=ROUND($O37*$P37,0),$U37*($I$29/$I$28),IF((ROUND($O37*$P37,0))/AO$33=1,$U37*($I$29/$I$28),IF(AND(AO$33&gt;(ROUND($O37*$P37,0)),MOD(AO$33-(ROUND($O37*$P37,0)),($O37*$P37))=0),$U37*($I$29/$I$28),""))),"")</f>
        <v/>
      </c>
      <c r="AP37" s="754" t="str">
        <f t="shared" si="16"/>
        <v/>
      </c>
      <c r="AQ37" s="754" t="str">
        <f t="shared" si="16"/>
        <v/>
      </c>
      <c r="AR37" s="754" t="str">
        <f t="shared" si="16"/>
        <v/>
      </c>
    </row>
    <row r="38" spans="2:44" s="682" customFormat="1" ht="37.5" customHeight="1" x14ac:dyDescent="0.25">
      <c r="B38" s="755"/>
      <c r="C38" s="756"/>
      <c r="D38" s="1816"/>
      <c r="E38" s="764"/>
      <c r="F38" s="765"/>
      <c r="G38" s="766"/>
      <c r="H38" s="768"/>
      <c r="I38" s="767"/>
      <c r="J38" s="798" t="s">
        <v>7016</v>
      </c>
      <c r="K38" s="743" t="s">
        <v>7017</v>
      </c>
      <c r="L38" s="750">
        <v>1</v>
      </c>
      <c r="M38" s="799">
        <f>ROUND(E37*L38,0)</f>
        <v>6</v>
      </c>
      <c r="N38" s="800" t="s">
        <v>3323</v>
      </c>
      <c r="O38" s="747">
        <v>7</v>
      </c>
      <c r="P38" s="748">
        <v>1</v>
      </c>
      <c r="Q38" s="801">
        <f t="shared" si="11"/>
        <v>7</v>
      </c>
      <c r="R38" s="750">
        <v>0.03</v>
      </c>
      <c r="S38" s="750">
        <v>0.1</v>
      </c>
      <c r="T38" s="751">
        <f>G37*R38*(1+S38)</f>
        <v>4.95</v>
      </c>
      <c r="U38" s="752">
        <f t="shared" si="12"/>
        <v>29.700000000000003</v>
      </c>
      <c r="V38" s="753">
        <f t="shared" si="13"/>
        <v>59.400000000000006</v>
      </c>
      <c r="W38" s="714">
        <f t="shared" si="14"/>
        <v>59.400000000000006</v>
      </c>
      <c r="X38" s="754">
        <f t="shared" ref="X38:X48" si="17">SUBTOTAL(9,Y38:AI38)</f>
        <v>29.700000000000003</v>
      </c>
      <c r="Y38" s="754" t="str">
        <f t="shared" si="15"/>
        <v/>
      </c>
      <c r="Z38" s="754" t="str">
        <f t="shared" si="15"/>
        <v/>
      </c>
      <c r="AA38" s="754" t="str">
        <f t="shared" si="15"/>
        <v/>
      </c>
      <c r="AB38" s="754" t="str">
        <f t="shared" si="15"/>
        <v/>
      </c>
      <c r="AC38" s="754" t="str">
        <f t="shared" si="15"/>
        <v/>
      </c>
      <c r="AD38" s="754" t="str">
        <f t="shared" si="15"/>
        <v/>
      </c>
      <c r="AE38" s="754">
        <f t="shared" si="15"/>
        <v>29.700000000000003</v>
      </c>
      <c r="AF38" s="754" t="str">
        <f t="shared" si="15"/>
        <v/>
      </c>
      <c r="AG38" s="754" t="str">
        <f t="shared" si="15"/>
        <v/>
      </c>
      <c r="AH38" s="754" t="str">
        <f t="shared" si="15"/>
        <v/>
      </c>
      <c r="AI38" s="754" t="str">
        <f t="shared" si="16"/>
        <v/>
      </c>
      <c r="AJ38" s="754" t="str">
        <f t="shared" si="16"/>
        <v/>
      </c>
      <c r="AK38" s="754" t="str">
        <f t="shared" si="16"/>
        <v/>
      </c>
      <c r="AL38" s="754">
        <f t="shared" si="16"/>
        <v>29.700000000000003</v>
      </c>
      <c r="AM38" s="754" t="str">
        <f t="shared" si="16"/>
        <v/>
      </c>
      <c r="AN38" s="754" t="str">
        <f t="shared" si="16"/>
        <v/>
      </c>
      <c r="AO38" s="754" t="str">
        <f t="shared" si="16"/>
        <v/>
      </c>
      <c r="AP38" s="754" t="str">
        <f t="shared" si="16"/>
        <v/>
      </c>
      <c r="AQ38" s="754" t="str">
        <f t="shared" si="16"/>
        <v/>
      </c>
      <c r="AR38" s="754" t="str">
        <f t="shared" si="16"/>
        <v/>
      </c>
    </row>
    <row r="39" spans="2:44" s="682" customFormat="1" ht="37.5" customHeight="1" x14ac:dyDescent="0.25">
      <c r="B39" s="755"/>
      <c r="C39" s="756"/>
      <c r="D39" s="1816"/>
      <c r="E39" s="764"/>
      <c r="F39" s="765"/>
      <c r="G39" s="766"/>
      <c r="H39" s="802"/>
      <c r="I39" s="767"/>
      <c r="J39" s="798" t="s">
        <v>7018</v>
      </c>
      <c r="K39" s="743" t="s">
        <v>7019</v>
      </c>
      <c r="L39" s="750">
        <v>1</v>
      </c>
      <c r="M39" s="799">
        <f>ROUND(E37*L39,0)</f>
        <v>6</v>
      </c>
      <c r="N39" s="800" t="s">
        <v>3323</v>
      </c>
      <c r="O39" s="803">
        <v>7</v>
      </c>
      <c r="P39" s="748">
        <v>1</v>
      </c>
      <c r="Q39" s="801">
        <f t="shared" si="11"/>
        <v>7</v>
      </c>
      <c r="R39" s="750">
        <v>0.02</v>
      </c>
      <c r="S39" s="750">
        <v>0.1</v>
      </c>
      <c r="T39" s="751">
        <f>G37*R39*(1+S39)</f>
        <v>3.3000000000000003</v>
      </c>
      <c r="U39" s="752">
        <f t="shared" si="12"/>
        <v>19.8</v>
      </c>
      <c r="V39" s="753">
        <f t="shared" si="13"/>
        <v>39.6</v>
      </c>
      <c r="W39" s="714">
        <f t="shared" si="14"/>
        <v>39.6</v>
      </c>
      <c r="X39" s="754">
        <f t="shared" si="17"/>
        <v>19.8</v>
      </c>
      <c r="Y39" s="754" t="str">
        <f t="shared" si="15"/>
        <v/>
      </c>
      <c r="Z39" s="754" t="str">
        <f t="shared" si="15"/>
        <v/>
      </c>
      <c r="AA39" s="754" t="str">
        <f t="shared" si="15"/>
        <v/>
      </c>
      <c r="AB39" s="754" t="str">
        <f t="shared" si="15"/>
        <v/>
      </c>
      <c r="AC39" s="754" t="str">
        <f t="shared" si="15"/>
        <v/>
      </c>
      <c r="AD39" s="754" t="str">
        <f t="shared" si="15"/>
        <v/>
      </c>
      <c r="AE39" s="754">
        <f t="shared" si="15"/>
        <v>19.8</v>
      </c>
      <c r="AF39" s="754" t="str">
        <f t="shared" si="15"/>
        <v/>
      </c>
      <c r="AG39" s="754" t="str">
        <f t="shared" si="15"/>
        <v/>
      </c>
      <c r="AH39" s="754" t="str">
        <f t="shared" si="15"/>
        <v/>
      </c>
      <c r="AI39" s="754" t="str">
        <f t="shared" si="16"/>
        <v/>
      </c>
      <c r="AJ39" s="754" t="str">
        <f t="shared" si="16"/>
        <v/>
      </c>
      <c r="AK39" s="754" t="str">
        <f t="shared" si="16"/>
        <v/>
      </c>
      <c r="AL39" s="754">
        <f t="shared" si="16"/>
        <v>19.8</v>
      </c>
      <c r="AM39" s="754" t="str">
        <f t="shared" si="16"/>
        <v/>
      </c>
      <c r="AN39" s="754" t="str">
        <f t="shared" si="16"/>
        <v/>
      </c>
      <c r="AO39" s="754" t="str">
        <f t="shared" si="16"/>
        <v/>
      </c>
      <c r="AP39" s="754" t="str">
        <f t="shared" si="16"/>
        <v/>
      </c>
      <c r="AQ39" s="754" t="str">
        <f t="shared" si="16"/>
        <v/>
      </c>
      <c r="AR39" s="754" t="str">
        <f t="shared" si="16"/>
        <v/>
      </c>
    </row>
    <row r="40" spans="2:44" s="682" customFormat="1" ht="37.5" customHeight="1" x14ac:dyDescent="0.25">
      <c r="B40" s="755"/>
      <c r="C40" s="756"/>
      <c r="D40" s="1816"/>
      <c r="E40" s="764"/>
      <c r="F40" s="765"/>
      <c r="G40" s="766"/>
      <c r="H40" s="768"/>
      <c r="I40" s="767"/>
      <c r="J40" s="798" t="s">
        <v>1952</v>
      </c>
      <c r="K40" s="743" t="s">
        <v>6981</v>
      </c>
      <c r="L40" s="750">
        <v>0.5</v>
      </c>
      <c r="M40" s="799">
        <f>ROUND(E37*L40,0)</f>
        <v>3</v>
      </c>
      <c r="N40" s="800" t="s">
        <v>3323</v>
      </c>
      <c r="O40" s="769">
        <v>20</v>
      </c>
      <c r="P40" s="748">
        <v>1</v>
      </c>
      <c r="Q40" s="801">
        <f t="shared" si="11"/>
        <v>20</v>
      </c>
      <c r="R40" s="750">
        <v>0.15</v>
      </c>
      <c r="S40" s="750">
        <v>0.1</v>
      </c>
      <c r="T40" s="751">
        <f>G37*R40*(1+S40)</f>
        <v>24.750000000000004</v>
      </c>
      <c r="U40" s="752">
        <f t="shared" si="12"/>
        <v>74.250000000000014</v>
      </c>
      <c r="V40" s="753">
        <f t="shared" si="13"/>
        <v>74.250000000000014</v>
      </c>
      <c r="W40" s="714">
        <f t="shared" si="14"/>
        <v>74.250000000000014</v>
      </c>
      <c r="X40" s="754">
        <f t="shared" si="17"/>
        <v>0</v>
      </c>
      <c r="Y40" s="754" t="str">
        <f t="shared" si="15"/>
        <v/>
      </c>
      <c r="Z40" s="754" t="str">
        <f t="shared" si="15"/>
        <v/>
      </c>
      <c r="AA40" s="754" t="str">
        <f t="shared" si="15"/>
        <v/>
      </c>
      <c r="AB40" s="754" t="str">
        <f t="shared" si="15"/>
        <v/>
      </c>
      <c r="AC40" s="754" t="str">
        <f t="shared" si="15"/>
        <v/>
      </c>
      <c r="AD40" s="754" t="str">
        <f t="shared" si="15"/>
        <v/>
      </c>
      <c r="AE40" s="754" t="str">
        <f t="shared" si="15"/>
        <v/>
      </c>
      <c r="AF40" s="754" t="str">
        <f t="shared" si="15"/>
        <v/>
      </c>
      <c r="AG40" s="754" t="str">
        <f t="shared" si="15"/>
        <v/>
      </c>
      <c r="AH40" s="754" t="str">
        <f t="shared" si="15"/>
        <v/>
      </c>
      <c r="AI40" s="754" t="str">
        <f t="shared" si="16"/>
        <v/>
      </c>
      <c r="AJ40" s="754" t="str">
        <f t="shared" si="16"/>
        <v/>
      </c>
      <c r="AK40" s="754" t="str">
        <f t="shared" si="16"/>
        <v/>
      </c>
      <c r="AL40" s="754" t="str">
        <f t="shared" si="16"/>
        <v/>
      </c>
      <c r="AM40" s="754" t="str">
        <f t="shared" si="16"/>
        <v/>
      </c>
      <c r="AN40" s="754" t="str">
        <f t="shared" si="16"/>
        <v/>
      </c>
      <c r="AO40" s="754" t="str">
        <f t="shared" si="16"/>
        <v/>
      </c>
      <c r="AP40" s="754" t="str">
        <f t="shared" si="16"/>
        <v/>
      </c>
      <c r="AQ40" s="754" t="str">
        <f t="shared" si="16"/>
        <v/>
      </c>
      <c r="AR40" s="754">
        <f t="shared" si="16"/>
        <v>74.250000000000014</v>
      </c>
    </row>
    <row r="41" spans="2:44" s="682" customFormat="1" ht="37.5" customHeight="1" x14ac:dyDescent="0.25">
      <c r="B41" s="755"/>
      <c r="C41" s="756"/>
      <c r="D41" s="1817"/>
      <c r="E41" s="757"/>
      <c r="F41" s="758"/>
      <c r="G41" s="759"/>
      <c r="H41" s="760"/>
      <c r="I41" s="761"/>
      <c r="J41" s="770" t="s">
        <v>6985</v>
      </c>
      <c r="K41" s="743" t="s">
        <v>6986</v>
      </c>
      <c r="L41" s="750">
        <v>1</v>
      </c>
      <c r="M41" s="799">
        <f>ROUND(E37*L41,0)</f>
        <v>6</v>
      </c>
      <c r="N41" s="800" t="s">
        <v>3323</v>
      </c>
      <c r="O41" s="747">
        <v>20</v>
      </c>
      <c r="P41" s="748">
        <v>1</v>
      </c>
      <c r="Q41" s="801">
        <f t="shared" si="11"/>
        <v>20</v>
      </c>
      <c r="R41" s="750">
        <v>0.05</v>
      </c>
      <c r="S41" s="750">
        <v>0.1</v>
      </c>
      <c r="T41" s="751">
        <f>G37*R41*(1+S41)</f>
        <v>8.25</v>
      </c>
      <c r="U41" s="752">
        <f t="shared" si="12"/>
        <v>49.5</v>
      </c>
      <c r="V41" s="753">
        <f t="shared" si="13"/>
        <v>49.5</v>
      </c>
      <c r="W41" s="714">
        <f t="shared" si="14"/>
        <v>49.5</v>
      </c>
      <c r="X41" s="754">
        <f t="shared" si="17"/>
        <v>0</v>
      </c>
      <c r="Y41" s="754" t="str">
        <f t="shared" si="15"/>
        <v/>
      </c>
      <c r="Z41" s="754" t="str">
        <f t="shared" si="15"/>
        <v/>
      </c>
      <c r="AA41" s="754" t="str">
        <f t="shared" si="15"/>
        <v/>
      </c>
      <c r="AB41" s="754" t="str">
        <f t="shared" si="15"/>
        <v/>
      </c>
      <c r="AC41" s="754" t="str">
        <f t="shared" si="15"/>
        <v/>
      </c>
      <c r="AD41" s="754" t="str">
        <f t="shared" si="15"/>
        <v/>
      </c>
      <c r="AE41" s="754" t="str">
        <f t="shared" si="15"/>
        <v/>
      </c>
      <c r="AF41" s="754" t="str">
        <f t="shared" si="15"/>
        <v/>
      </c>
      <c r="AG41" s="754" t="str">
        <f t="shared" si="15"/>
        <v/>
      </c>
      <c r="AH41" s="754" t="str">
        <f t="shared" si="15"/>
        <v/>
      </c>
      <c r="AI41" s="754" t="str">
        <f t="shared" si="16"/>
        <v/>
      </c>
      <c r="AJ41" s="754" t="str">
        <f t="shared" si="16"/>
        <v/>
      </c>
      <c r="AK41" s="754" t="str">
        <f t="shared" si="16"/>
        <v/>
      </c>
      <c r="AL41" s="754" t="str">
        <f t="shared" si="16"/>
        <v/>
      </c>
      <c r="AM41" s="754" t="str">
        <f t="shared" si="16"/>
        <v/>
      </c>
      <c r="AN41" s="754" t="str">
        <f t="shared" si="16"/>
        <v/>
      </c>
      <c r="AO41" s="754" t="str">
        <f t="shared" si="16"/>
        <v/>
      </c>
      <c r="AP41" s="754" t="str">
        <f t="shared" si="16"/>
        <v/>
      </c>
      <c r="AQ41" s="754" t="str">
        <f t="shared" si="16"/>
        <v/>
      </c>
      <c r="AR41" s="754">
        <f t="shared" si="16"/>
        <v>49.5</v>
      </c>
    </row>
    <row r="42" spans="2:44" s="682" customFormat="1" ht="37.5" customHeight="1" x14ac:dyDescent="0.25">
      <c r="B42" s="755"/>
      <c r="C42" s="756"/>
      <c r="D42" s="1815" t="s">
        <v>7020</v>
      </c>
      <c r="E42" s="737">
        <v>1</v>
      </c>
      <c r="F42" s="738" t="s">
        <v>3323</v>
      </c>
      <c r="G42" s="739">
        <v>6000</v>
      </c>
      <c r="H42" s="740">
        <f>G42*E42</f>
        <v>6000</v>
      </c>
      <c r="I42" s="741" t="s">
        <v>6978</v>
      </c>
      <c r="J42" s="798" t="s">
        <v>7021</v>
      </c>
      <c r="K42" s="743" t="s">
        <v>7022</v>
      </c>
      <c r="L42" s="750">
        <v>1</v>
      </c>
      <c r="M42" s="799">
        <f>ROUND(E42*L42,0)</f>
        <v>1</v>
      </c>
      <c r="N42" s="800" t="s">
        <v>3323</v>
      </c>
      <c r="O42" s="803">
        <v>15</v>
      </c>
      <c r="P42" s="748">
        <v>1</v>
      </c>
      <c r="Q42" s="801">
        <f t="shared" si="11"/>
        <v>15</v>
      </c>
      <c r="R42" s="750">
        <v>1</v>
      </c>
      <c r="S42" s="750">
        <v>0.1</v>
      </c>
      <c r="T42" s="771">
        <f>G42*R42*(1+S42)</f>
        <v>6600.0000000000009</v>
      </c>
      <c r="U42" s="752">
        <f t="shared" si="12"/>
        <v>6600.0000000000009</v>
      </c>
      <c r="V42" s="753">
        <f t="shared" si="13"/>
        <v>6600.0000000000009</v>
      </c>
      <c r="W42" s="714">
        <f t="shared" si="14"/>
        <v>6600.0000000000009</v>
      </c>
      <c r="X42" s="754">
        <f t="shared" si="17"/>
        <v>0</v>
      </c>
      <c r="Y42" s="754" t="str">
        <f t="shared" si="15"/>
        <v/>
      </c>
      <c r="Z42" s="754" t="str">
        <f t="shared" si="15"/>
        <v/>
      </c>
      <c r="AA42" s="754" t="str">
        <f t="shared" si="15"/>
        <v/>
      </c>
      <c r="AB42" s="754" t="str">
        <f t="shared" si="15"/>
        <v/>
      </c>
      <c r="AC42" s="754" t="str">
        <f t="shared" si="15"/>
        <v/>
      </c>
      <c r="AD42" s="754" t="str">
        <f t="shared" si="15"/>
        <v/>
      </c>
      <c r="AE42" s="754" t="str">
        <f t="shared" si="15"/>
        <v/>
      </c>
      <c r="AF42" s="754" t="str">
        <f t="shared" si="15"/>
        <v/>
      </c>
      <c r="AG42" s="754" t="str">
        <f t="shared" si="15"/>
        <v/>
      </c>
      <c r="AH42" s="754" t="str">
        <f t="shared" si="15"/>
        <v/>
      </c>
      <c r="AI42" s="754" t="str">
        <f t="shared" si="16"/>
        <v/>
      </c>
      <c r="AJ42" s="754" t="str">
        <f t="shared" si="16"/>
        <v/>
      </c>
      <c r="AK42" s="754" t="str">
        <f t="shared" si="16"/>
        <v/>
      </c>
      <c r="AL42" s="754" t="str">
        <f t="shared" si="16"/>
        <v/>
      </c>
      <c r="AM42" s="754">
        <f t="shared" si="16"/>
        <v>6600.0000000000009</v>
      </c>
      <c r="AN42" s="754" t="str">
        <f t="shared" si="16"/>
        <v/>
      </c>
      <c r="AO42" s="754" t="str">
        <f t="shared" si="16"/>
        <v/>
      </c>
      <c r="AP42" s="754" t="str">
        <f t="shared" si="16"/>
        <v/>
      </c>
      <c r="AQ42" s="754" t="str">
        <f t="shared" si="16"/>
        <v/>
      </c>
      <c r="AR42" s="754" t="str">
        <f t="shared" si="16"/>
        <v/>
      </c>
    </row>
    <row r="43" spans="2:44" s="682" customFormat="1" ht="45" customHeight="1" x14ac:dyDescent="0.25">
      <c r="B43" s="755"/>
      <c r="C43" s="756"/>
      <c r="D43" s="1817"/>
      <c r="E43" s="757"/>
      <c r="F43" s="758"/>
      <c r="G43" s="759"/>
      <c r="H43" s="760"/>
      <c r="I43" s="761"/>
      <c r="J43" s="770" t="s">
        <v>7023</v>
      </c>
      <c r="K43" s="743" t="s">
        <v>7024</v>
      </c>
      <c r="L43" s="750">
        <v>1</v>
      </c>
      <c r="M43" s="799">
        <f>ROUND(E42*L43,0)</f>
        <v>1</v>
      </c>
      <c r="N43" s="800" t="s">
        <v>3323</v>
      </c>
      <c r="O43" s="747">
        <v>7</v>
      </c>
      <c r="P43" s="748">
        <v>1</v>
      </c>
      <c r="Q43" s="801">
        <f t="shared" si="11"/>
        <v>7</v>
      </c>
      <c r="R43" s="750">
        <v>0.15</v>
      </c>
      <c r="S43" s="750">
        <v>0.1</v>
      </c>
      <c r="T43" s="751">
        <f>G42*R43*(1+S43)</f>
        <v>990.00000000000011</v>
      </c>
      <c r="U43" s="752">
        <f t="shared" si="12"/>
        <v>990.00000000000011</v>
      </c>
      <c r="V43" s="753">
        <f t="shared" si="13"/>
        <v>1980.0000000000002</v>
      </c>
      <c r="W43" s="714">
        <f t="shared" si="14"/>
        <v>1980.0000000000002</v>
      </c>
      <c r="X43" s="754">
        <f t="shared" si="17"/>
        <v>990.00000000000011</v>
      </c>
      <c r="Y43" s="754" t="str">
        <f t="shared" si="15"/>
        <v/>
      </c>
      <c r="Z43" s="754" t="str">
        <f t="shared" si="15"/>
        <v/>
      </c>
      <c r="AA43" s="754" t="str">
        <f t="shared" si="15"/>
        <v/>
      </c>
      <c r="AB43" s="754" t="str">
        <f t="shared" si="15"/>
        <v/>
      </c>
      <c r="AC43" s="754" t="str">
        <f t="shared" si="15"/>
        <v/>
      </c>
      <c r="AD43" s="754" t="str">
        <f t="shared" si="15"/>
        <v/>
      </c>
      <c r="AE43" s="754">
        <f t="shared" si="15"/>
        <v>990.00000000000011</v>
      </c>
      <c r="AF43" s="754" t="str">
        <f t="shared" si="15"/>
        <v/>
      </c>
      <c r="AG43" s="754" t="str">
        <f t="shared" si="15"/>
        <v/>
      </c>
      <c r="AH43" s="754" t="str">
        <f t="shared" si="15"/>
        <v/>
      </c>
      <c r="AI43" s="754" t="str">
        <f t="shared" si="16"/>
        <v/>
      </c>
      <c r="AJ43" s="754" t="str">
        <f t="shared" si="16"/>
        <v/>
      </c>
      <c r="AK43" s="754" t="str">
        <f t="shared" si="16"/>
        <v/>
      </c>
      <c r="AL43" s="754">
        <f t="shared" si="16"/>
        <v>990.00000000000011</v>
      </c>
      <c r="AM43" s="754" t="str">
        <f t="shared" si="16"/>
        <v/>
      </c>
      <c r="AN43" s="754" t="str">
        <f t="shared" si="16"/>
        <v/>
      </c>
      <c r="AO43" s="754" t="str">
        <f t="shared" si="16"/>
        <v/>
      </c>
      <c r="AP43" s="754" t="str">
        <f t="shared" si="16"/>
        <v/>
      </c>
      <c r="AQ43" s="754" t="str">
        <f t="shared" si="16"/>
        <v/>
      </c>
      <c r="AR43" s="754" t="str">
        <f t="shared" si="16"/>
        <v/>
      </c>
    </row>
    <row r="44" spans="2:44" s="682" customFormat="1" ht="37.5" customHeight="1" x14ac:dyDescent="0.25">
      <c r="B44" s="763"/>
      <c r="C44" s="756"/>
      <c r="D44" s="1815" t="s">
        <v>7025</v>
      </c>
      <c r="E44" s="737">
        <v>36</v>
      </c>
      <c r="F44" s="738" t="s">
        <v>3323</v>
      </c>
      <c r="G44" s="739">
        <v>180</v>
      </c>
      <c r="H44" s="740">
        <f>G44*E44</f>
        <v>6480</v>
      </c>
      <c r="I44" s="767" t="s">
        <v>6978</v>
      </c>
      <c r="J44" s="798" t="s">
        <v>7014</v>
      </c>
      <c r="K44" s="743" t="s">
        <v>7026</v>
      </c>
      <c r="L44" s="750">
        <v>1</v>
      </c>
      <c r="M44" s="745">
        <f>ROUND(E44*L44,0)</f>
        <v>36</v>
      </c>
      <c r="N44" s="746" t="s">
        <v>3323</v>
      </c>
      <c r="O44" s="747">
        <v>40</v>
      </c>
      <c r="P44" s="748">
        <v>1</v>
      </c>
      <c r="Q44" s="749">
        <f t="shared" si="11"/>
        <v>40</v>
      </c>
      <c r="R44" s="750">
        <v>1</v>
      </c>
      <c r="S44" s="750">
        <v>0.1</v>
      </c>
      <c r="T44" s="751">
        <f>G44*R44*(1+S44)</f>
        <v>198.00000000000003</v>
      </c>
      <c r="U44" s="752">
        <f t="shared" si="12"/>
        <v>7128.0000000000009</v>
      </c>
      <c r="V44" s="753">
        <f t="shared" si="13"/>
        <v>0</v>
      </c>
      <c r="W44" s="714">
        <f t="shared" si="14"/>
        <v>0</v>
      </c>
      <c r="X44" s="754">
        <f t="shared" si="17"/>
        <v>0</v>
      </c>
      <c r="Y44" s="754" t="str">
        <f t="shared" si="15"/>
        <v/>
      </c>
      <c r="Z44" s="754" t="str">
        <f t="shared" si="15"/>
        <v/>
      </c>
      <c r="AA44" s="754" t="str">
        <f t="shared" si="15"/>
        <v/>
      </c>
      <c r="AB44" s="754" t="str">
        <f t="shared" si="15"/>
        <v/>
      </c>
      <c r="AC44" s="754" t="str">
        <f t="shared" si="15"/>
        <v/>
      </c>
      <c r="AD44" s="754" t="str">
        <f t="shared" si="15"/>
        <v/>
      </c>
      <c r="AE44" s="754" t="str">
        <f t="shared" si="15"/>
        <v/>
      </c>
      <c r="AF44" s="754" t="str">
        <f t="shared" si="15"/>
        <v/>
      </c>
      <c r="AG44" s="754" t="str">
        <f t="shared" si="15"/>
        <v/>
      </c>
      <c r="AH44" s="754" t="str">
        <f t="shared" si="15"/>
        <v/>
      </c>
      <c r="AI44" s="754" t="str">
        <f t="shared" si="16"/>
        <v/>
      </c>
      <c r="AJ44" s="754" t="str">
        <f t="shared" si="16"/>
        <v/>
      </c>
      <c r="AK44" s="754" t="str">
        <f t="shared" si="16"/>
        <v/>
      </c>
      <c r="AL44" s="754" t="str">
        <f t="shared" si="16"/>
        <v/>
      </c>
      <c r="AM44" s="754" t="str">
        <f t="shared" si="16"/>
        <v/>
      </c>
      <c r="AN44" s="754" t="str">
        <f t="shared" si="16"/>
        <v/>
      </c>
      <c r="AO44" s="754" t="str">
        <f t="shared" si="16"/>
        <v/>
      </c>
      <c r="AP44" s="754" t="str">
        <f t="shared" si="16"/>
        <v/>
      </c>
      <c r="AQ44" s="754" t="str">
        <f t="shared" si="16"/>
        <v/>
      </c>
      <c r="AR44" s="754" t="str">
        <f t="shared" si="16"/>
        <v/>
      </c>
    </row>
    <row r="45" spans="2:44" s="682" customFormat="1" ht="37.5" customHeight="1" x14ac:dyDescent="0.25">
      <c r="B45" s="804"/>
      <c r="C45" s="805"/>
      <c r="D45" s="1816"/>
      <c r="E45" s="806"/>
      <c r="F45" s="806"/>
      <c r="G45" s="807"/>
      <c r="H45" s="808"/>
      <c r="I45" s="809"/>
      <c r="J45" s="798" t="s">
        <v>1952</v>
      </c>
      <c r="K45" s="810" t="s">
        <v>6981</v>
      </c>
      <c r="L45" s="750">
        <v>0.5</v>
      </c>
      <c r="M45" s="777">
        <f>ROUND(E44*L45,0)</f>
        <v>18</v>
      </c>
      <c r="N45" s="746" t="s">
        <v>3323</v>
      </c>
      <c r="O45" s="747">
        <v>20</v>
      </c>
      <c r="P45" s="748">
        <v>1</v>
      </c>
      <c r="Q45" s="749">
        <f t="shared" si="11"/>
        <v>20</v>
      </c>
      <c r="R45" s="750">
        <v>0.15</v>
      </c>
      <c r="S45" s="750">
        <v>0.1</v>
      </c>
      <c r="T45" s="751">
        <f>G44*R45*(1+S45)</f>
        <v>29.700000000000003</v>
      </c>
      <c r="U45" s="752">
        <f t="shared" si="12"/>
        <v>534.6</v>
      </c>
      <c r="V45" s="753">
        <f t="shared" si="13"/>
        <v>534.6</v>
      </c>
      <c r="W45" s="714">
        <f t="shared" si="14"/>
        <v>534.6</v>
      </c>
      <c r="X45" s="754">
        <f t="shared" si="17"/>
        <v>0</v>
      </c>
      <c r="Y45" s="754" t="str">
        <f t="shared" si="15"/>
        <v/>
      </c>
      <c r="Z45" s="754" t="str">
        <f t="shared" si="15"/>
        <v/>
      </c>
      <c r="AA45" s="754" t="str">
        <f t="shared" si="15"/>
        <v/>
      </c>
      <c r="AB45" s="754" t="str">
        <f t="shared" si="15"/>
        <v/>
      </c>
      <c r="AC45" s="754" t="str">
        <f t="shared" si="15"/>
        <v/>
      </c>
      <c r="AD45" s="754" t="str">
        <f t="shared" si="15"/>
        <v/>
      </c>
      <c r="AE45" s="754" t="str">
        <f t="shared" si="15"/>
        <v/>
      </c>
      <c r="AF45" s="754" t="str">
        <f t="shared" si="15"/>
        <v/>
      </c>
      <c r="AG45" s="754" t="str">
        <f t="shared" si="15"/>
        <v/>
      </c>
      <c r="AH45" s="754" t="str">
        <f t="shared" si="15"/>
        <v/>
      </c>
      <c r="AI45" s="754" t="str">
        <f t="shared" si="16"/>
        <v/>
      </c>
      <c r="AJ45" s="754" t="str">
        <f t="shared" si="16"/>
        <v/>
      </c>
      <c r="AK45" s="754" t="str">
        <f t="shared" si="16"/>
        <v/>
      </c>
      <c r="AL45" s="754" t="str">
        <f t="shared" si="16"/>
        <v/>
      </c>
      <c r="AM45" s="754" t="str">
        <f t="shared" si="16"/>
        <v/>
      </c>
      <c r="AN45" s="754" t="str">
        <f t="shared" si="16"/>
        <v/>
      </c>
      <c r="AO45" s="754" t="str">
        <f t="shared" si="16"/>
        <v/>
      </c>
      <c r="AP45" s="754" t="str">
        <f t="shared" si="16"/>
        <v/>
      </c>
      <c r="AQ45" s="754" t="str">
        <f t="shared" si="16"/>
        <v/>
      </c>
      <c r="AR45" s="754">
        <f t="shared" si="16"/>
        <v>534.6</v>
      </c>
    </row>
    <row r="46" spans="2:44" s="682" customFormat="1" ht="37.5" customHeight="1" x14ac:dyDescent="0.25">
      <c r="B46" s="804"/>
      <c r="C46" s="805"/>
      <c r="D46" s="1817"/>
      <c r="E46" s="811"/>
      <c r="F46" s="812"/>
      <c r="G46" s="813"/>
      <c r="H46" s="814"/>
      <c r="I46" s="815"/>
      <c r="J46" s="770" t="s">
        <v>6985</v>
      </c>
      <c r="K46" s="786" t="s">
        <v>6986</v>
      </c>
      <c r="L46" s="750">
        <v>1</v>
      </c>
      <c r="M46" s="745">
        <f>ROUND(E44*L46,0)</f>
        <v>36</v>
      </c>
      <c r="N46" s="746" t="s">
        <v>3323</v>
      </c>
      <c r="O46" s="747">
        <v>20</v>
      </c>
      <c r="P46" s="748">
        <v>1</v>
      </c>
      <c r="Q46" s="749">
        <f t="shared" si="11"/>
        <v>20</v>
      </c>
      <c r="R46" s="750">
        <v>0.05</v>
      </c>
      <c r="S46" s="750">
        <v>0.1</v>
      </c>
      <c r="T46" s="751">
        <f>G44*R46*(1+S46)</f>
        <v>9.9</v>
      </c>
      <c r="U46" s="752">
        <f t="shared" si="12"/>
        <v>356.40000000000003</v>
      </c>
      <c r="V46" s="753">
        <f t="shared" si="13"/>
        <v>356.40000000000003</v>
      </c>
      <c r="W46" s="714">
        <f t="shared" si="14"/>
        <v>356.40000000000003</v>
      </c>
      <c r="X46" s="754">
        <f t="shared" si="17"/>
        <v>0</v>
      </c>
      <c r="Y46" s="754" t="str">
        <f t="shared" si="15"/>
        <v/>
      </c>
      <c r="Z46" s="754" t="str">
        <f t="shared" si="15"/>
        <v/>
      </c>
      <c r="AA46" s="754" t="str">
        <f t="shared" si="15"/>
        <v/>
      </c>
      <c r="AB46" s="754" t="str">
        <f t="shared" si="15"/>
        <v/>
      </c>
      <c r="AC46" s="754" t="str">
        <f t="shared" si="15"/>
        <v/>
      </c>
      <c r="AD46" s="754" t="str">
        <f t="shared" si="15"/>
        <v/>
      </c>
      <c r="AE46" s="754" t="str">
        <f t="shared" si="15"/>
        <v/>
      </c>
      <c r="AF46" s="754" t="str">
        <f t="shared" si="15"/>
        <v/>
      </c>
      <c r="AG46" s="754" t="str">
        <f t="shared" si="15"/>
        <v/>
      </c>
      <c r="AH46" s="754" t="str">
        <f t="shared" si="15"/>
        <v/>
      </c>
      <c r="AI46" s="754" t="str">
        <f t="shared" si="16"/>
        <v/>
      </c>
      <c r="AJ46" s="754" t="str">
        <f t="shared" si="16"/>
        <v/>
      </c>
      <c r="AK46" s="754" t="str">
        <f t="shared" si="16"/>
        <v/>
      </c>
      <c r="AL46" s="754" t="str">
        <f t="shared" si="16"/>
        <v/>
      </c>
      <c r="AM46" s="754" t="str">
        <f t="shared" si="16"/>
        <v/>
      </c>
      <c r="AN46" s="754" t="str">
        <f t="shared" si="16"/>
        <v/>
      </c>
      <c r="AO46" s="754" t="str">
        <f t="shared" si="16"/>
        <v/>
      </c>
      <c r="AP46" s="754" t="str">
        <f t="shared" si="16"/>
        <v/>
      </c>
      <c r="AQ46" s="754" t="str">
        <f t="shared" si="16"/>
        <v/>
      </c>
      <c r="AR46" s="754">
        <f t="shared" si="16"/>
        <v>356.40000000000003</v>
      </c>
    </row>
    <row r="47" spans="2:44" s="682" customFormat="1" ht="37.5" customHeight="1" x14ac:dyDescent="0.25">
      <c r="B47" s="816"/>
      <c r="C47" s="817"/>
      <c r="D47" s="1818" t="s">
        <v>7027</v>
      </c>
      <c r="E47">
        <v>1</v>
      </c>
      <c r="F47" s="775" t="s">
        <v>3323</v>
      </c>
      <c r="G47">
        <v>1300</v>
      </c>
      <c r="H47" s="740">
        <f>G47*E47</f>
        <v>1300</v>
      </c>
      <c r="I47" t="s">
        <v>6978</v>
      </c>
      <c r="J47" s="798" t="s">
        <v>7028</v>
      </c>
      <c r="K47" s="762" t="s">
        <v>7029</v>
      </c>
      <c r="L47" s="750">
        <v>1</v>
      </c>
      <c r="M47" s="777">
        <f>ROUND(E47*L47,0)</f>
        <v>1</v>
      </c>
      <c r="N47" s="746" t="s">
        <v>3323</v>
      </c>
      <c r="O47" s="747">
        <v>25</v>
      </c>
      <c r="P47" s="748">
        <v>1</v>
      </c>
      <c r="Q47" s="749">
        <f t="shared" si="11"/>
        <v>25</v>
      </c>
      <c r="R47" s="750">
        <v>1</v>
      </c>
      <c r="S47" s="750">
        <v>0.1</v>
      </c>
      <c r="T47" s="751">
        <f>G47*R47*(1+S47)</f>
        <v>1430.0000000000002</v>
      </c>
      <c r="U47" s="752">
        <f t="shared" si="12"/>
        <v>1430.0000000000002</v>
      </c>
      <c r="V47" s="753">
        <f t="shared" si="13"/>
        <v>0</v>
      </c>
      <c r="W47" s="714">
        <f t="shared" si="14"/>
        <v>0</v>
      </c>
      <c r="X47" s="754">
        <f t="shared" si="17"/>
        <v>0</v>
      </c>
      <c r="Y47" s="754" t="str">
        <f t="shared" si="15"/>
        <v/>
      </c>
      <c r="Z47" s="754" t="str">
        <f t="shared" si="15"/>
        <v/>
      </c>
      <c r="AA47" s="754" t="str">
        <f t="shared" si="15"/>
        <v/>
      </c>
      <c r="AB47" s="754" t="str">
        <f t="shared" si="15"/>
        <v/>
      </c>
      <c r="AC47" s="754" t="str">
        <f t="shared" si="15"/>
        <v/>
      </c>
      <c r="AD47" s="754" t="str">
        <f t="shared" si="15"/>
        <v/>
      </c>
      <c r="AE47" s="754" t="str">
        <f t="shared" si="15"/>
        <v/>
      </c>
      <c r="AF47" s="754" t="str">
        <f t="shared" si="15"/>
        <v/>
      </c>
      <c r="AG47" s="754" t="str">
        <f t="shared" si="15"/>
        <v/>
      </c>
      <c r="AH47" s="754" t="str">
        <f t="shared" si="15"/>
        <v/>
      </c>
      <c r="AI47" s="754" t="str">
        <f t="shared" si="16"/>
        <v/>
      </c>
      <c r="AJ47" s="754" t="str">
        <f t="shared" si="16"/>
        <v/>
      </c>
      <c r="AK47" s="754" t="str">
        <f t="shared" si="16"/>
        <v/>
      </c>
      <c r="AL47" s="754" t="str">
        <f t="shared" si="16"/>
        <v/>
      </c>
      <c r="AM47" s="754" t="str">
        <f t="shared" si="16"/>
        <v/>
      </c>
      <c r="AN47" s="754" t="str">
        <f t="shared" si="16"/>
        <v/>
      </c>
      <c r="AO47" s="754" t="str">
        <f t="shared" si="16"/>
        <v/>
      </c>
      <c r="AP47" s="754" t="str">
        <f t="shared" si="16"/>
        <v/>
      </c>
      <c r="AQ47" s="754" t="str">
        <f t="shared" si="16"/>
        <v/>
      </c>
      <c r="AR47" s="754" t="str">
        <f t="shared" si="16"/>
        <v/>
      </c>
    </row>
    <row r="48" spans="2:44" s="682" customFormat="1" ht="37.5" customHeight="1" x14ac:dyDescent="0.25">
      <c r="B48"/>
      <c r="C48"/>
      <c r="D48" s="1819"/>
      <c r="E48"/>
      <c r="F48"/>
      <c r="G48"/>
      <c r="H48"/>
      <c r="I48"/>
      <c r="J48" s="770" t="s">
        <v>7023</v>
      </c>
      <c r="K48" s="762" t="s">
        <v>7024</v>
      </c>
      <c r="L48" s="750">
        <v>1</v>
      </c>
      <c r="M48" s="777">
        <f>ROUND(E47*L48,0)</f>
        <v>1</v>
      </c>
      <c r="N48" s="746" t="s">
        <v>3323</v>
      </c>
      <c r="O48" s="747">
        <v>13</v>
      </c>
      <c r="P48" s="748">
        <v>1</v>
      </c>
      <c r="Q48" s="749">
        <f t="shared" si="11"/>
        <v>13</v>
      </c>
      <c r="R48" s="750">
        <v>0.25</v>
      </c>
      <c r="S48" s="750">
        <v>0.1</v>
      </c>
      <c r="T48" s="751">
        <f>G47*R48*(1+S48)</f>
        <v>357.50000000000006</v>
      </c>
      <c r="U48" s="752">
        <f t="shared" si="12"/>
        <v>357.50000000000006</v>
      </c>
      <c r="V48" s="753">
        <f t="shared" si="13"/>
        <v>357.50000000000006</v>
      </c>
      <c r="W48" s="714">
        <f t="shared" si="14"/>
        <v>357.50000000000006</v>
      </c>
      <c r="X48" s="754">
        <f t="shared" si="17"/>
        <v>0</v>
      </c>
      <c r="Y48" s="754" t="str">
        <f t="shared" si="15"/>
        <v/>
      </c>
      <c r="Z48" s="754" t="str">
        <f t="shared" si="15"/>
        <v/>
      </c>
      <c r="AA48" s="754" t="str">
        <f t="shared" si="15"/>
        <v/>
      </c>
      <c r="AB48" s="754" t="str">
        <f t="shared" si="15"/>
        <v/>
      </c>
      <c r="AC48" s="754" t="str">
        <f t="shared" si="15"/>
        <v/>
      </c>
      <c r="AD48" s="754" t="str">
        <f t="shared" si="15"/>
        <v/>
      </c>
      <c r="AE48" s="754" t="str">
        <f t="shared" si="15"/>
        <v/>
      </c>
      <c r="AF48" s="754" t="str">
        <f t="shared" si="15"/>
        <v/>
      </c>
      <c r="AG48" s="754" t="str">
        <f t="shared" si="15"/>
        <v/>
      </c>
      <c r="AH48" s="754" t="str">
        <f t="shared" si="15"/>
        <v/>
      </c>
      <c r="AI48" s="754" t="str">
        <f t="shared" si="16"/>
        <v/>
      </c>
      <c r="AJ48" s="754" t="str">
        <f t="shared" si="16"/>
        <v/>
      </c>
      <c r="AK48" s="754">
        <f t="shared" si="16"/>
        <v>357.50000000000006</v>
      </c>
      <c r="AL48" s="754" t="str">
        <f t="shared" si="16"/>
        <v/>
      </c>
      <c r="AM48" s="754" t="str">
        <f t="shared" si="16"/>
        <v/>
      </c>
      <c r="AN48" s="754" t="str">
        <f t="shared" si="16"/>
        <v/>
      </c>
      <c r="AO48" s="754" t="str">
        <f t="shared" si="16"/>
        <v/>
      </c>
      <c r="AP48" s="754" t="str">
        <f t="shared" si="16"/>
        <v/>
      </c>
      <c r="AQ48" s="754" t="str">
        <f t="shared" si="16"/>
        <v/>
      </c>
      <c r="AR48" s="754" t="str">
        <f t="shared" si="16"/>
        <v/>
      </c>
    </row>
    <row r="49" spans="2:209" s="788" customFormat="1" ht="23.25" x14ac:dyDescent="0.35">
      <c r="B49" s="787"/>
      <c r="D49" s="789"/>
      <c r="E49" s="790"/>
      <c r="F49" s="790"/>
      <c r="I49" s="791"/>
      <c r="U49" s="789"/>
      <c r="V49" s="789"/>
      <c r="W49" s="787"/>
      <c r="Y49" s="789"/>
      <c r="Z49" s="790"/>
      <c r="AA49" s="790"/>
      <c r="AD49" s="791"/>
      <c r="AI49" s="791"/>
      <c r="AS49" s="790"/>
      <c r="AV49" s="791"/>
      <c r="BH49" s="789"/>
      <c r="BI49" s="789"/>
      <c r="BL49" s="789"/>
      <c r="BM49" s="790"/>
      <c r="BN49" s="790"/>
      <c r="BQ49" s="791"/>
      <c r="CC49" s="789"/>
      <c r="CD49" s="789"/>
      <c r="CG49" s="789"/>
      <c r="CH49" s="790"/>
      <c r="CI49" s="790"/>
      <c r="CL49" s="791"/>
      <c r="CX49" s="789"/>
      <c r="CY49" s="789"/>
      <c r="DB49" s="789"/>
      <c r="DC49" s="790"/>
      <c r="DD49" s="790"/>
      <c r="DG49" s="791"/>
      <c r="DS49" s="789"/>
      <c r="DT49" s="789"/>
      <c r="DW49" s="789"/>
      <c r="DX49" s="790"/>
      <c r="DY49" s="790"/>
      <c r="EB49" s="791"/>
      <c r="EN49" s="789"/>
      <c r="EO49" s="789"/>
      <c r="ER49" s="789"/>
      <c r="ES49" s="790"/>
      <c r="ET49" s="790"/>
      <c r="EW49" s="791"/>
      <c r="FI49" s="789"/>
      <c r="FJ49" s="789"/>
      <c r="FK49" s="787"/>
      <c r="FM49" s="789"/>
      <c r="FN49" s="790"/>
      <c r="FO49" s="790"/>
      <c r="FR49" s="791"/>
      <c r="GD49" s="789"/>
      <c r="GE49" s="789"/>
      <c r="GF49" s="787"/>
      <c r="GH49" s="789"/>
      <c r="GI49" s="790"/>
      <c r="GJ49" s="790"/>
      <c r="GM49" s="791"/>
      <c r="GY49" s="789"/>
      <c r="GZ49" s="789"/>
      <c r="HA49" s="787"/>
    </row>
    <row r="50" spans="2:209" s="792" customFormat="1" ht="93" x14ac:dyDescent="0.25">
      <c r="B50" s="1813" t="s">
        <v>6993</v>
      </c>
      <c r="C50" s="1813"/>
      <c r="D50" s="792" t="s">
        <v>6994</v>
      </c>
      <c r="E50" s="792" t="s">
        <v>6995</v>
      </c>
      <c r="F50" s="792" t="s">
        <v>6996</v>
      </c>
      <c r="G50" s="792" t="s">
        <v>6997</v>
      </c>
      <c r="H50" s="793" t="s">
        <v>6998</v>
      </c>
      <c r="I50" s="792" t="s">
        <v>6999</v>
      </c>
      <c r="J50" s="794" t="s">
        <v>7000</v>
      </c>
      <c r="K50" s="794" t="s">
        <v>7001</v>
      </c>
      <c r="L50" s="794" t="s">
        <v>7002</v>
      </c>
      <c r="M50" s="793" t="s">
        <v>7003</v>
      </c>
      <c r="N50" s="792" t="s">
        <v>7004</v>
      </c>
      <c r="O50" s="794" t="s">
        <v>7005</v>
      </c>
      <c r="P50" s="792" t="s">
        <v>3310</v>
      </c>
      <c r="Q50" s="793" t="s">
        <v>7006</v>
      </c>
      <c r="R50" s="794" t="s">
        <v>7007</v>
      </c>
      <c r="S50" s="792" t="s">
        <v>7008</v>
      </c>
      <c r="T50" s="793" t="s">
        <v>7009</v>
      </c>
      <c r="U50" s="793" t="s">
        <v>7010</v>
      </c>
      <c r="V50" s="795" t="s">
        <v>7011</v>
      </c>
      <c r="BJ50" s="682"/>
    </row>
    <row r="51" spans="2:209" s="792" customFormat="1" ht="23.25" x14ac:dyDescent="0.25">
      <c r="H51" s="793"/>
      <c r="J51" s="794"/>
      <c r="K51" s="794"/>
      <c r="L51" s="794"/>
      <c r="M51" s="793"/>
      <c r="O51" s="794"/>
      <c r="Q51" s="793"/>
      <c r="R51" s="794"/>
      <c r="T51" s="793"/>
      <c r="U51" s="793"/>
      <c r="V51" s="795"/>
      <c r="BJ51" s="682"/>
    </row>
    <row r="52" spans="2:209" s="662" customFormat="1" ht="18" x14ac:dyDescent="0.25">
      <c r="B52" t="s">
        <v>7030</v>
      </c>
      <c r="C52" s="1812" t="s">
        <v>7031</v>
      </c>
      <c r="D52" s="1812"/>
      <c r="E52" s="1812"/>
      <c r="F52" s="1812"/>
      <c r="G52" s="1812"/>
      <c r="H52" s="1812"/>
      <c r="I52" s="1812"/>
      <c r="J52" s="1812"/>
      <c r="K52" s="1812"/>
      <c r="L52" s="1812"/>
      <c r="M52" s="1812"/>
      <c r="N52" s="1812"/>
      <c r="O52" s="1812"/>
      <c r="P52" s="1812"/>
      <c r="Q52" s="1812"/>
      <c r="R52" s="1812"/>
      <c r="S52" s="1812"/>
      <c r="T52" s="1812"/>
      <c r="U52" s="1812"/>
      <c r="V52" s="1812"/>
      <c r="W52" s="665"/>
      <c r="X52" s="666"/>
    </row>
    <row r="53" spans="2:209" s="662" customFormat="1" ht="15" customHeight="1" x14ac:dyDescent="0.25">
      <c r="B53" s="663"/>
      <c r="D53" s="664"/>
      <c r="E53" s="666"/>
      <c r="F53" s="666"/>
      <c r="I53"/>
      <c r="U53" s="664"/>
      <c r="V53" s="664"/>
      <c r="W53" s="665"/>
      <c r="X53" s="666"/>
    </row>
    <row r="54" spans="2:209" s="662" customFormat="1" ht="18" x14ac:dyDescent="0.25">
      <c r="B54" s="663"/>
      <c r="E54" s="666"/>
      <c r="I54"/>
      <c r="U54" s="664"/>
      <c r="V54" s="664"/>
      <c r="W54" s="665"/>
      <c r="X54" s="666"/>
    </row>
    <row r="55" spans="2:209" customFormat="1" ht="15" x14ac:dyDescent="0.25"/>
    <row r="56" spans="2:209" s="662" customFormat="1" ht="18" x14ac:dyDescent="0.25">
      <c r="D56" s="664"/>
      <c r="E56" s="666"/>
      <c r="F56" s="666"/>
      <c r="I56" s="663"/>
      <c r="U56" s="664"/>
      <c r="V56" s="664"/>
      <c r="W56" s="665"/>
      <c r="X56" s="666"/>
    </row>
    <row r="57" spans="2:209" ht="27" x14ac:dyDescent="0.35">
      <c r="B57" s="660" t="s">
        <v>7032</v>
      </c>
      <c r="E57" s="661"/>
      <c r="F57" s="668" t="s">
        <v>6946</v>
      </c>
      <c r="G57" s="669" t="s">
        <v>7209</v>
      </c>
      <c r="H57" s="668" t="s">
        <v>6948</v>
      </c>
      <c r="I57" s="669">
        <v>221</v>
      </c>
      <c r="J57" s="658"/>
      <c r="K57" s="656"/>
      <c r="L57" s="656"/>
      <c r="M57" s="656"/>
      <c r="N57" s="656"/>
      <c r="R57" s="656"/>
      <c r="S57" s="680"/>
      <c r="U57" s="654"/>
      <c r="V57" s="654"/>
      <c r="W57" s="654"/>
      <c r="X57" s="654"/>
      <c r="AA57" s="659"/>
    </row>
    <row r="58" spans="2:209" ht="23.25" x14ac:dyDescent="0.25">
      <c r="B58" s="654"/>
      <c r="D58" s="656"/>
      <c r="E58" s="654"/>
      <c r="F58" s="668" t="s">
        <v>6950</v>
      </c>
      <c r="G58" s="676" t="s">
        <v>7209</v>
      </c>
      <c r="H58" s="668" t="s">
        <v>6948</v>
      </c>
      <c r="I58" s="676">
        <v>221</v>
      </c>
      <c r="K58"/>
      <c r="L58"/>
      <c r="M58"/>
      <c r="N58"/>
      <c r="O58"/>
      <c r="P58"/>
      <c r="Q58"/>
      <c r="R58"/>
    </row>
    <row r="59" spans="2:209" s="659" customFormat="1" ht="18" customHeight="1" x14ac:dyDescent="0.25">
      <c r="B59" s="674"/>
      <c r="C59" s="675"/>
      <c r="D59" s="698"/>
      <c r="E59" s="668"/>
      <c r="F59"/>
      <c r="G59" s="682"/>
      <c r="H59" s="682"/>
      <c r="I59" s="818"/>
      <c r="J59" s="819"/>
      <c r="K59" s="680"/>
      <c r="L59" s="680"/>
      <c r="M59" s="680"/>
      <c r="N59" s="680"/>
      <c r="Q59"/>
      <c r="R59" s="680"/>
      <c r="S59"/>
      <c r="X59" s="820"/>
      <c r="Z59"/>
    </row>
    <row r="60" spans="2:209" ht="19.5" customHeight="1" x14ac:dyDescent="0.2"/>
    <row r="61" spans="2:209" s="665" customFormat="1" ht="42.75" customHeight="1" x14ac:dyDescent="0.25">
      <c r="B61" s="1820" t="s">
        <v>6951</v>
      </c>
      <c r="C61" s="1820"/>
      <c r="D61" s="1821" t="s">
        <v>6952</v>
      </c>
      <c r="E61" s="1821"/>
      <c r="F61" s="1821"/>
      <c r="G61" s="1821"/>
      <c r="H61" s="1822"/>
      <c r="I61" s="1823" t="s">
        <v>6953</v>
      </c>
      <c r="J61" s="1824"/>
      <c r="K61" s="1824"/>
      <c r="L61" s="1824"/>
      <c r="M61" s="1824"/>
      <c r="N61" s="1825"/>
      <c r="O61" s="1823" t="s">
        <v>6954</v>
      </c>
      <c r="P61" s="1824"/>
      <c r="Q61" s="1825"/>
      <c r="R61" s="1823" t="s">
        <v>6955</v>
      </c>
      <c r="S61" s="1824"/>
      <c r="T61" s="1824"/>
      <c r="U61" s="1824"/>
      <c r="V61" s="1825"/>
      <c r="W61" s="1812" t="s">
        <v>6956</v>
      </c>
      <c r="X61" s="1812"/>
      <c r="Y61" s="1812"/>
      <c r="Z61" s="1812"/>
      <c r="AA61" s="1812"/>
      <c r="AB61" s="1812"/>
      <c r="AC61" s="1812"/>
      <c r="AD61" s="1812"/>
      <c r="AE61" s="1812"/>
      <c r="AF61" s="1812"/>
      <c r="AG61" s="1812"/>
      <c r="AH61" s="1812"/>
      <c r="AI61" s="1812"/>
      <c r="AJ61" s="1812"/>
      <c r="AK61" s="1812"/>
      <c r="AL61" s="1812"/>
      <c r="AM61" s="1812"/>
      <c r="AN61" s="1812"/>
      <c r="AO61" s="1812"/>
      <c r="AP61" s="1812"/>
      <c r="AQ61" s="1812"/>
      <c r="AR61" s="1812"/>
    </row>
    <row r="62" spans="2:209" customFormat="1" ht="74.25" customHeight="1" x14ac:dyDescent="0.25">
      <c r="B62" s="1820"/>
      <c r="C62" s="1820"/>
      <c r="D62" s="683" t="s">
        <v>6957</v>
      </c>
      <c r="E62" s="684" t="s">
        <v>6958</v>
      </c>
      <c r="F62" s="685" t="s">
        <v>6959</v>
      </c>
      <c r="G62" s="685" t="s">
        <v>6960</v>
      </c>
      <c r="H62" s="686" t="s">
        <v>6961</v>
      </c>
      <c r="I62" s="687" t="s">
        <v>6962</v>
      </c>
      <c r="J62" s="688" t="s">
        <v>6963</v>
      </c>
      <c r="K62" s="689" t="s">
        <v>6964</v>
      </c>
      <c r="L62" s="687" t="s">
        <v>6965</v>
      </c>
      <c r="M62" s="687" t="s">
        <v>6966</v>
      </c>
      <c r="N62" s="690" t="s">
        <v>6967</v>
      </c>
      <c r="O62" s="691" t="s">
        <v>6968</v>
      </c>
      <c r="P62" s="691" t="s">
        <v>6969</v>
      </c>
      <c r="Q62" s="691" t="s">
        <v>6970</v>
      </c>
      <c r="R62" s="692" t="s">
        <v>6971</v>
      </c>
      <c r="S62" s="692" t="s">
        <v>6972</v>
      </c>
      <c r="T62" s="693" t="s">
        <v>6973</v>
      </c>
      <c r="U62" s="691" t="s">
        <v>6974</v>
      </c>
      <c r="V62" s="694" t="s">
        <v>6975</v>
      </c>
      <c r="W62" t="s">
        <v>6976</v>
      </c>
      <c r="X62">
        <v>1</v>
      </c>
      <c r="Y62" s="673">
        <v>1</v>
      </c>
      <c r="Z62" s="673">
        <v>2</v>
      </c>
      <c r="AA62" s="673">
        <v>3</v>
      </c>
      <c r="AB62" s="673">
        <v>4</v>
      </c>
      <c r="AC62" s="673">
        <v>5</v>
      </c>
      <c r="AD62" s="673">
        <v>6</v>
      </c>
      <c r="AE62" s="673">
        <v>7</v>
      </c>
      <c r="AF62" s="673">
        <v>8</v>
      </c>
      <c r="AG62" s="673">
        <v>9</v>
      </c>
      <c r="AH62" s="673">
        <v>10</v>
      </c>
      <c r="AI62" s="673">
        <v>11</v>
      </c>
      <c r="AJ62" s="673">
        <v>12</v>
      </c>
      <c r="AK62" s="673">
        <v>13</v>
      </c>
      <c r="AL62" s="673">
        <v>14</v>
      </c>
      <c r="AM62" s="673">
        <v>15</v>
      </c>
      <c r="AN62" s="673">
        <v>16</v>
      </c>
      <c r="AO62" s="673">
        <v>17</v>
      </c>
      <c r="AP62" s="673">
        <v>18</v>
      </c>
      <c r="AQ62" s="673">
        <v>19</v>
      </c>
      <c r="AR62" s="673">
        <v>20</v>
      </c>
    </row>
    <row r="63" spans="2:209" customFormat="1" ht="26.25" customHeight="1" x14ac:dyDescent="0.25">
      <c r="B63">
        <v>3</v>
      </c>
      <c r="C63" t="s">
        <v>7033</v>
      </c>
      <c r="D63" s="701"/>
      <c r="E63" s="702"/>
      <c r="F63" s="703"/>
      <c r="G63" s="704"/>
      <c r="H63" s="703"/>
      <c r="I63" s="705"/>
      <c r="K63" s="707"/>
      <c r="L63" s="708"/>
      <c r="M63" s="708"/>
      <c r="N63" s="708"/>
      <c r="O63" s="709"/>
      <c r="P63" s="710"/>
      <c r="Q63" s="710"/>
      <c r="R63" s="711"/>
      <c r="S63" s="712"/>
      <c r="T63" s="713"/>
      <c r="U63" s="709"/>
      <c r="V63" s="709"/>
      <c r="W63" s="714">
        <f>SUM(Y63:AR63)</f>
        <v>126656</v>
      </c>
      <c r="X63" s="715">
        <f>SUM(X65:X73)</f>
        <v>61234.36</v>
      </c>
      <c r="Y63" s="715">
        <f t="shared" ref="Y63:AR63" si="18">SUM(Y65:Y73)</f>
        <v>0</v>
      </c>
      <c r="Z63" s="715">
        <f t="shared" si="18"/>
        <v>0</v>
      </c>
      <c r="AA63" s="715">
        <f t="shared" si="18"/>
        <v>0</v>
      </c>
      <c r="AB63" s="715">
        <f t="shared" si="18"/>
        <v>0</v>
      </c>
      <c r="AC63" s="715">
        <f t="shared" si="18"/>
        <v>850.5</v>
      </c>
      <c r="AD63" s="715">
        <f t="shared" si="18"/>
        <v>4080</v>
      </c>
      <c r="AE63" s="715">
        <f t="shared" si="18"/>
        <v>0</v>
      </c>
      <c r="AF63" s="715">
        <f t="shared" si="18"/>
        <v>65.56</v>
      </c>
      <c r="AG63" s="715">
        <f t="shared" si="18"/>
        <v>0</v>
      </c>
      <c r="AH63" s="715">
        <f t="shared" si="18"/>
        <v>56238.3</v>
      </c>
      <c r="AI63" s="715">
        <f t="shared" si="18"/>
        <v>0</v>
      </c>
      <c r="AJ63" s="715">
        <f t="shared" si="18"/>
        <v>4080</v>
      </c>
      <c r="AK63" s="715">
        <f t="shared" si="18"/>
        <v>0</v>
      </c>
      <c r="AL63" s="715">
        <f t="shared" si="18"/>
        <v>0</v>
      </c>
      <c r="AM63" s="715">
        <f t="shared" si="18"/>
        <v>850.5</v>
      </c>
      <c r="AN63" s="715">
        <f t="shared" si="18"/>
        <v>172.83999999999997</v>
      </c>
      <c r="AO63" s="715">
        <f t="shared" si="18"/>
        <v>0</v>
      </c>
      <c r="AP63" s="715">
        <f t="shared" si="18"/>
        <v>4080</v>
      </c>
      <c r="AQ63" s="715">
        <f t="shared" si="18"/>
        <v>0</v>
      </c>
      <c r="AR63" s="715">
        <f t="shared" si="18"/>
        <v>56238.3</v>
      </c>
    </row>
    <row r="64" spans="2:209" customFormat="1" ht="26.25" customHeight="1" x14ac:dyDescent="0.25">
      <c r="B64">
        <v>3.2</v>
      </c>
      <c r="C64" t="s">
        <v>3790</v>
      </c>
      <c r="D64" s="718"/>
      <c r="W64" s="714"/>
    </row>
    <row r="65" spans="2:209" customFormat="1" ht="26.25" customHeight="1" x14ac:dyDescent="0.25">
      <c r="B65" t="s">
        <v>3791</v>
      </c>
      <c r="C65" t="s">
        <v>2907</v>
      </c>
      <c r="D65" s="718"/>
      <c r="W65" s="714"/>
    </row>
    <row r="66" spans="2:209" s="682" customFormat="1" ht="69.75" x14ac:dyDescent="0.25">
      <c r="B66" s="735" t="s">
        <v>3792</v>
      </c>
      <c r="C66" s="736" t="s">
        <v>2907</v>
      </c>
      <c r="D66" t="s">
        <v>7034</v>
      </c>
      <c r="E66" s="719">
        <v>82</v>
      </c>
      <c r="F66" t="s">
        <v>3331</v>
      </c>
      <c r="G66">
        <v>30.6</v>
      </c>
      <c r="H66">
        <f>G66*E66</f>
        <v>2509.2000000000003</v>
      </c>
      <c r="I66" s="746" t="s">
        <v>6978</v>
      </c>
      <c r="J66" s="762" t="s">
        <v>7035</v>
      </c>
      <c r="K66" s="743" t="s">
        <v>7036</v>
      </c>
      <c r="L66" s="750">
        <v>1</v>
      </c>
      <c r="M66" s="799">
        <f>ROUND(E66*L66,0)</f>
        <v>82</v>
      </c>
      <c r="N66" s="800" t="s">
        <v>3331</v>
      </c>
      <c r="O66" s="747">
        <v>10</v>
      </c>
      <c r="P66" s="748">
        <v>1</v>
      </c>
      <c r="Q66" s="801">
        <f t="shared" ref="Q66:Q73" si="19">ROUND(O66*P66,0)</f>
        <v>10</v>
      </c>
      <c r="R66" s="750">
        <v>1</v>
      </c>
      <c r="S66" s="750">
        <v>0.5</v>
      </c>
      <c r="T66" s="751">
        <f>G66*R66*(1+S66)</f>
        <v>45.900000000000006</v>
      </c>
      <c r="U66" s="752">
        <f t="shared" ref="U66:U73" si="20">T66*M66</f>
        <v>3763.8000000000006</v>
      </c>
      <c r="V66" s="753">
        <f>W66</f>
        <v>7527.6000000000013</v>
      </c>
      <c r="W66" s="714">
        <f t="shared" ref="W66:W73" si="21">SUM(Y66:AR66)</f>
        <v>7527.6000000000013</v>
      </c>
      <c r="X66" s="754">
        <f>SUBTOTAL(9,Y66:AI66)</f>
        <v>3763.8000000000006</v>
      </c>
      <c r="Y66" s="754" t="str">
        <f t="shared" ref="Y66:AN73" si="22">IF($U66&lt;&gt;"",IF(Y$62=ROUND($O66*$P66,0),$U66*($I$58/$I$57),IF((ROUND($O66*$P66,0))/Y$62=1,$U66*($I$58/$I$57),IF(AND(Y$62&gt;(ROUND($O66*$P66,0)),MOD(Y$62-(ROUND($O66*$P66,0)),($O66*$P66))=0),$U66*($I$58/$I$57),""))),"")</f>
        <v/>
      </c>
      <c r="Z66" s="754" t="str">
        <f t="shared" si="22"/>
        <v/>
      </c>
      <c r="AA66" s="754" t="str">
        <f t="shared" si="22"/>
        <v/>
      </c>
      <c r="AB66" s="754" t="str">
        <f t="shared" si="22"/>
        <v/>
      </c>
      <c r="AC66" s="754" t="str">
        <f t="shared" si="22"/>
        <v/>
      </c>
      <c r="AD66" s="754" t="str">
        <f t="shared" si="22"/>
        <v/>
      </c>
      <c r="AE66" s="754" t="str">
        <f t="shared" si="22"/>
        <v/>
      </c>
      <c r="AF66" s="754" t="str">
        <f t="shared" si="22"/>
        <v/>
      </c>
      <c r="AG66" s="754" t="str">
        <f t="shared" si="22"/>
        <v/>
      </c>
      <c r="AH66" s="754">
        <f t="shared" si="22"/>
        <v>3763.8000000000006</v>
      </c>
      <c r="AI66" s="754" t="str">
        <f t="shared" si="22"/>
        <v/>
      </c>
      <c r="AJ66" s="754" t="str">
        <f t="shared" si="22"/>
        <v/>
      </c>
      <c r="AK66" s="754" t="str">
        <f t="shared" si="22"/>
        <v/>
      </c>
      <c r="AL66" s="754" t="str">
        <f t="shared" si="22"/>
        <v/>
      </c>
      <c r="AM66" s="754" t="str">
        <f t="shared" si="22"/>
        <v/>
      </c>
      <c r="AN66" s="754" t="str">
        <f t="shared" si="22"/>
        <v/>
      </c>
      <c r="AO66" s="754" t="str">
        <f t="shared" ref="AI66:AR73" si="23">IF($U66&lt;&gt;"",IF(AO$62=ROUND($O66*$P66,0),$U66*($I$58/$I$57),IF((ROUND($O66*$P66,0))/AO$62=1,$U66*($I$58/$I$57),IF(AND(AO$62&gt;(ROUND($O66*$P66,0)),MOD(AO$62-(ROUND($O66*$P66,0)),($O66*$P66))=0),$U66*($I$58/$I$57),""))),"")</f>
        <v/>
      </c>
      <c r="AP66" s="754" t="str">
        <f t="shared" si="23"/>
        <v/>
      </c>
      <c r="AQ66" s="754" t="str">
        <f t="shared" si="23"/>
        <v/>
      </c>
      <c r="AR66" s="754">
        <f t="shared" si="23"/>
        <v>3763.8000000000006</v>
      </c>
    </row>
    <row r="67" spans="2:209" s="682" customFormat="1" ht="69.75" x14ac:dyDescent="0.25">
      <c r="B67" s="755"/>
      <c r="C67" s="756"/>
      <c r="D67" t="s">
        <v>7037</v>
      </c>
      <c r="E67" s="737">
        <v>133</v>
      </c>
      <c r="F67" s="738" t="s">
        <v>3331</v>
      </c>
      <c r="G67" s="739">
        <v>21</v>
      </c>
      <c r="H67" s="740">
        <f>G67*E67</f>
        <v>2793</v>
      </c>
      <c r="I67" s="741" t="s">
        <v>6978</v>
      </c>
      <c r="J67" s="762" t="s">
        <v>7038</v>
      </c>
      <c r="K67" s="743" t="s">
        <v>7039</v>
      </c>
      <c r="L67" s="750">
        <v>0.8</v>
      </c>
      <c r="M67" s="799">
        <f>ROUND(E67*L67,0)</f>
        <v>106</v>
      </c>
      <c r="N67" s="800" t="s">
        <v>3331</v>
      </c>
      <c r="O67" s="747">
        <v>10</v>
      </c>
      <c r="P67" s="748">
        <v>1</v>
      </c>
      <c r="Q67" s="801">
        <f t="shared" si="19"/>
        <v>10</v>
      </c>
      <c r="R67" s="750">
        <v>1</v>
      </c>
      <c r="S67" s="750">
        <v>0.5</v>
      </c>
      <c r="T67" s="751">
        <f>G67*R67*(1+S67)</f>
        <v>31.5</v>
      </c>
      <c r="U67" s="752">
        <f t="shared" si="20"/>
        <v>3339</v>
      </c>
      <c r="V67" s="753">
        <f t="shared" ref="V67:V73" si="24">W67</f>
        <v>6678</v>
      </c>
      <c r="W67" s="714">
        <f t="shared" si="21"/>
        <v>6678</v>
      </c>
      <c r="X67" s="754">
        <f t="shared" ref="X67:X72" si="25">SUBTOTAL(9,Y67:AI67)</f>
        <v>3339</v>
      </c>
      <c r="Y67" s="754" t="str">
        <f t="shared" si="22"/>
        <v/>
      </c>
      <c r="Z67" s="754" t="str">
        <f t="shared" si="22"/>
        <v/>
      </c>
      <c r="AA67" s="754" t="str">
        <f t="shared" si="22"/>
        <v/>
      </c>
      <c r="AB67" s="754" t="str">
        <f t="shared" si="22"/>
        <v/>
      </c>
      <c r="AC67" s="754" t="str">
        <f t="shared" si="22"/>
        <v/>
      </c>
      <c r="AD67" s="754" t="str">
        <f t="shared" si="22"/>
        <v/>
      </c>
      <c r="AE67" s="754" t="str">
        <f t="shared" si="22"/>
        <v/>
      </c>
      <c r="AF67" s="754" t="str">
        <f t="shared" si="22"/>
        <v/>
      </c>
      <c r="AG67" s="754" t="str">
        <f t="shared" si="22"/>
        <v/>
      </c>
      <c r="AH67" s="754">
        <f t="shared" si="22"/>
        <v>3339</v>
      </c>
      <c r="AI67" s="754" t="str">
        <f t="shared" si="23"/>
        <v/>
      </c>
      <c r="AJ67" s="754" t="str">
        <f t="shared" si="23"/>
        <v/>
      </c>
      <c r="AK67" s="754" t="str">
        <f t="shared" si="23"/>
        <v/>
      </c>
      <c r="AL67" s="754" t="str">
        <f t="shared" si="23"/>
        <v/>
      </c>
      <c r="AM67" s="754" t="str">
        <f t="shared" si="23"/>
        <v/>
      </c>
      <c r="AN67" s="754" t="str">
        <f t="shared" si="23"/>
        <v/>
      </c>
      <c r="AO67" s="754" t="str">
        <f t="shared" si="23"/>
        <v/>
      </c>
      <c r="AP67" s="754" t="str">
        <f t="shared" si="23"/>
        <v/>
      </c>
      <c r="AQ67" s="754" t="str">
        <f t="shared" si="23"/>
        <v/>
      </c>
      <c r="AR67" s="754">
        <f t="shared" si="23"/>
        <v>3339</v>
      </c>
    </row>
    <row r="68" spans="2:209" s="682" customFormat="1" ht="69.75" x14ac:dyDescent="0.25">
      <c r="B68" s="755"/>
      <c r="C68" s="756"/>
      <c r="D68"/>
      <c r="E68" s="757"/>
      <c r="F68" s="758"/>
      <c r="G68" s="759"/>
      <c r="H68" s="772"/>
      <c r="I68" s="761"/>
      <c r="J68" s="762" t="s">
        <v>7038</v>
      </c>
      <c r="K68" s="743" t="s">
        <v>7040</v>
      </c>
      <c r="L68" s="750">
        <v>0.2</v>
      </c>
      <c r="M68" s="799">
        <f>ROUND(E67*L68,0)</f>
        <v>27</v>
      </c>
      <c r="N68" s="800" t="s">
        <v>3331</v>
      </c>
      <c r="O68" s="803">
        <v>5</v>
      </c>
      <c r="P68" s="748">
        <v>1</v>
      </c>
      <c r="Q68" s="801">
        <f t="shared" si="19"/>
        <v>5</v>
      </c>
      <c r="R68" s="750">
        <v>1</v>
      </c>
      <c r="S68" s="750">
        <v>0.5</v>
      </c>
      <c r="T68" s="751">
        <f>G67*R68*(1+S68)</f>
        <v>31.5</v>
      </c>
      <c r="U68" s="752">
        <f t="shared" si="20"/>
        <v>850.5</v>
      </c>
      <c r="V68" s="753">
        <f t="shared" si="24"/>
        <v>3402</v>
      </c>
      <c r="W68" s="714">
        <f t="shared" si="21"/>
        <v>3402</v>
      </c>
      <c r="X68" s="754">
        <f t="shared" si="25"/>
        <v>1701</v>
      </c>
      <c r="Y68" s="754" t="str">
        <f t="shared" si="22"/>
        <v/>
      </c>
      <c r="Z68" s="754" t="str">
        <f t="shared" si="22"/>
        <v/>
      </c>
      <c r="AA68" s="754" t="str">
        <f t="shared" si="22"/>
        <v/>
      </c>
      <c r="AB68" s="754" t="str">
        <f t="shared" si="22"/>
        <v/>
      </c>
      <c r="AC68" s="754">
        <f t="shared" si="22"/>
        <v>850.5</v>
      </c>
      <c r="AD68" s="754" t="str">
        <f t="shared" si="22"/>
        <v/>
      </c>
      <c r="AE68" s="754" t="str">
        <f t="shared" si="22"/>
        <v/>
      </c>
      <c r="AF68" s="754" t="str">
        <f t="shared" si="22"/>
        <v/>
      </c>
      <c r="AG68" s="754" t="str">
        <f t="shared" si="22"/>
        <v/>
      </c>
      <c r="AH68" s="754">
        <f t="shared" si="22"/>
        <v>850.5</v>
      </c>
      <c r="AI68" s="754" t="str">
        <f t="shared" si="23"/>
        <v/>
      </c>
      <c r="AJ68" s="754" t="str">
        <f t="shared" si="23"/>
        <v/>
      </c>
      <c r="AK68" s="754" t="str">
        <f t="shared" si="23"/>
        <v/>
      </c>
      <c r="AL68" s="754" t="str">
        <f t="shared" si="23"/>
        <v/>
      </c>
      <c r="AM68" s="754">
        <f t="shared" si="23"/>
        <v>850.5</v>
      </c>
      <c r="AN68" s="754" t="str">
        <f t="shared" si="23"/>
        <v/>
      </c>
      <c r="AO68" s="754" t="str">
        <f t="shared" si="23"/>
        <v/>
      </c>
      <c r="AP68" s="754" t="str">
        <f t="shared" si="23"/>
        <v/>
      </c>
      <c r="AQ68" s="754" t="str">
        <f t="shared" si="23"/>
        <v/>
      </c>
      <c r="AR68" s="754">
        <f t="shared" si="23"/>
        <v>850.5</v>
      </c>
    </row>
    <row r="69" spans="2:209" s="682" customFormat="1" ht="69.75" x14ac:dyDescent="0.25">
      <c r="B69" s="755"/>
      <c r="C69" s="756"/>
      <c r="D69" t="s">
        <v>7041</v>
      </c>
      <c r="E69" s="719">
        <v>1073</v>
      </c>
      <c r="F69" t="s">
        <v>3331</v>
      </c>
      <c r="G69">
        <v>37.5</v>
      </c>
      <c r="H69">
        <f>G69*E69</f>
        <v>40237.5</v>
      </c>
      <c r="I69" s="746" t="s">
        <v>6978</v>
      </c>
      <c r="J69" s="762" t="s">
        <v>7042</v>
      </c>
      <c r="K69" s="743" t="s">
        <v>7043</v>
      </c>
      <c r="L69" s="750">
        <v>1</v>
      </c>
      <c r="M69" s="799">
        <f>ROUND(E69*L69,0)</f>
        <v>1073</v>
      </c>
      <c r="N69" s="800" t="s">
        <v>3331</v>
      </c>
      <c r="O69" s="769">
        <v>10</v>
      </c>
      <c r="P69" s="748">
        <v>1</v>
      </c>
      <c r="Q69" s="801">
        <f t="shared" si="19"/>
        <v>10</v>
      </c>
      <c r="R69" s="750">
        <v>1</v>
      </c>
      <c r="S69" s="750">
        <v>0.2</v>
      </c>
      <c r="T69" s="751">
        <f>G69*R69*(1+S69)</f>
        <v>45</v>
      </c>
      <c r="U69" s="752">
        <f t="shared" si="20"/>
        <v>48285</v>
      </c>
      <c r="V69" s="753">
        <f t="shared" si="24"/>
        <v>96570</v>
      </c>
      <c r="W69" s="714">
        <f t="shared" si="21"/>
        <v>96570</v>
      </c>
      <c r="X69" s="754">
        <f>SUBTOTAL(9,Y69:AI69)</f>
        <v>48285</v>
      </c>
      <c r="Y69" s="754" t="str">
        <f t="shared" si="22"/>
        <v/>
      </c>
      <c r="Z69" s="754" t="str">
        <f t="shared" si="22"/>
        <v/>
      </c>
      <c r="AA69" s="754" t="str">
        <f t="shared" si="22"/>
        <v/>
      </c>
      <c r="AB69" s="754" t="str">
        <f t="shared" si="22"/>
        <v/>
      </c>
      <c r="AC69" s="754" t="str">
        <f t="shared" si="22"/>
        <v/>
      </c>
      <c r="AD69" s="754" t="str">
        <f t="shared" si="22"/>
        <v/>
      </c>
      <c r="AE69" s="754" t="str">
        <f t="shared" si="22"/>
        <v/>
      </c>
      <c r="AF69" s="754" t="str">
        <f t="shared" si="22"/>
        <v/>
      </c>
      <c r="AG69" s="754" t="str">
        <f t="shared" si="22"/>
        <v/>
      </c>
      <c r="AH69" s="754">
        <f t="shared" si="22"/>
        <v>48285</v>
      </c>
      <c r="AI69" s="754" t="str">
        <f t="shared" si="23"/>
        <v/>
      </c>
      <c r="AJ69" s="754" t="str">
        <f t="shared" si="23"/>
        <v/>
      </c>
      <c r="AK69" s="754" t="str">
        <f t="shared" si="23"/>
        <v/>
      </c>
      <c r="AL69" s="754" t="str">
        <f t="shared" si="23"/>
        <v/>
      </c>
      <c r="AM69" s="754" t="str">
        <f t="shared" si="23"/>
        <v/>
      </c>
      <c r="AN69" s="754" t="str">
        <f t="shared" si="23"/>
        <v/>
      </c>
      <c r="AO69" s="754" t="str">
        <f t="shared" si="23"/>
        <v/>
      </c>
      <c r="AP69" s="754" t="str">
        <f t="shared" si="23"/>
        <v/>
      </c>
      <c r="AQ69" s="754" t="str">
        <f t="shared" si="23"/>
        <v/>
      </c>
      <c r="AR69" s="754">
        <f t="shared" si="23"/>
        <v>48285</v>
      </c>
    </row>
    <row r="70" spans="2:209" s="682" customFormat="1" ht="36.75" customHeight="1" x14ac:dyDescent="0.25">
      <c r="B70" s="735" t="s">
        <v>3821</v>
      </c>
      <c r="C70" t="s">
        <v>7044</v>
      </c>
      <c r="D70" t="s">
        <v>7045</v>
      </c>
      <c r="E70" s="737">
        <v>816</v>
      </c>
      <c r="F70" s="738" t="s">
        <v>3339</v>
      </c>
      <c r="G70" s="739">
        <v>13</v>
      </c>
      <c r="H70" s="740">
        <f>G70*E70</f>
        <v>10608</v>
      </c>
      <c r="I70" s="741" t="s">
        <v>6978</v>
      </c>
      <c r="J70" t="s">
        <v>7046</v>
      </c>
      <c r="K70" s="743" t="s">
        <v>7047</v>
      </c>
      <c r="L70" s="750">
        <v>1</v>
      </c>
      <c r="M70" s="799">
        <f>ROUND(E70*L70,0)</f>
        <v>816</v>
      </c>
      <c r="N70" s="800" t="s">
        <v>3339</v>
      </c>
      <c r="O70" s="747">
        <v>50</v>
      </c>
      <c r="P70" s="748">
        <v>1</v>
      </c>
      <c r="Q70" s="801">
        <f t="shared" si="19"/>
        <v>50</v>
      </c>
      <c r="R70" s="750">
        <v>1</v>
      </c>
      <c r="S70" s="750">
        <v>0.5</v>
      </c>
      <c r="T70" s="751">
        <f>G70*R70*(1+S70)</f>
        <v>19.5</v>
      </c>
      <c r="U70" s="752">
        <f t="shared" si="20"/>
        <v>15912</v>
      </c>
      <c r="V70" s="753">
        <f t="shared" si="24"/>
        <v>0</v>
      </c>
      <c r="W70" s="714">
        <f t="shared" si="21"/>
        <v>0</v>
      </c>
      <c r="X70" s="754">
        <f t="shared" si="25"/>
        <v>0</v>
      </c>
      <c r="Y70" s="754" t="str">
        <f t="shared" si="22"/>
        <v/>
      </c>
      <c r="Z70" s="754" t="str">
        <f t="shared" si="22"/>
        <v/>
      </c>
      <c r="AA70" s="754" t="str">
        <f t="shared" si="22"/>
        <v/>
      </c>
      <c r="AB70" s="754" t="str">
        <f t="shared" si="22"/>
        <v/>
      </c>
      <c r="AC70" s="754" t="str">
        <f t="shared" si="22"/>
        <v/>
      </c>
      <c r="AD70" s="754" t="str">
        <f t="shared" si="22"/>
        <v/>
      </c>
      <c r="AE70" s="754" t="str">
        <f t="shared" si="22"/>
        <v/>
      </c>
      <c r="AF70" s="754" t="str">
        <f t="shared" si="22"/>
        <v/>
      </c>
      <c r="AG70" s="754" t="str">
        <f t="shared" si="22"/>
        <v/>
      </c>
      <c r="AH70" s="754" t="str">
        <f t="shared" si="22"/>
        <v/>
      </c>
      <c r="AI70" s="754" t="str">
        <f t="shared" si="23"/>
        <v/>
      </c>
      <c r="AJ70" s="754" t="str">
        <f t="shared" si="23"/>
        <v/>
      </c>
      <c r="AK70" s="754" t="str">
        <f t="shared" si="23"/>
        <v/>
      </c>
      <c r="AL70" s="754" t="str">
        <f t="shared" si="23"/>
        <v/>
      </c>
      <c r="AM70" s="754" t="str">
        <f t="shared" si="23"/>
        <v/>
      </c>
      <c r="AN70" s="754" t="str">
        <f t="shared" si="23"/>
        <v/>
      </c>
      <c r="AO70" s="754" t="str">
        <f t="shared" si="23"/>
        <v/>
      </c>
      <c r="AP70" s="754" t="str">
        <f t="shared" si="23"/>
        <v/>
      </c>
      <c r="AQ70" s="754" t="str">
        <f t="shared" si="23"/>
        <v/>
      </c>
      <c r="AR70" s="754" t="str">
        <f t="shared" si="23"/>
        <v/>
      </c>
    </row>
    <row r="71" spans="2:209" s="682" customFormat="1" ht="46.5" x14ac:dyDescent="0.25">
      <c r="B71"/>
      <c r="C71"/>
      <c r="D71"/>
      <c r="E71" s="757"/>
      <c r="F71" s="758"/>
      <c r="G71" s="759"/>
      <c r="H71" s="772"/>
      <c r="I71" s="761"/>
      <c r="J71" t="s">
        <v>7048</v>
      </c>
      <c r="K71" s="743" t="s">
        <v>7049</v>
      </c>
      <c r="L71" s="750">
        <v>1</v>
      </c>
      <c r="M71" s="799">
        <f>ROUND(E70*L71,0)</f>
        <v>816</v>
      </c>
      <c r="N71" s="800" t="s">
        <v>3339</v>
      </c>
      <c r="O71" s="803">
        <v>6</v>
      </c>
      <c r="P71" s="748">
        <v>1</v>
      </c>
      <c r="Q71" s="801">
        <f t="shared" si="19"/>
        <v>6</v>
      </c>
      <c r="R71" s="750" t="s">
        <v>7050</v>
      </c>
      <c r="S71" s="750" t="s">
        <v>7050</v>
      </c>
      <c r="T71" s="771">
        <f>5</f>
        <v>5</v>
      </c>
      <c r="U71" s="752">
        <f t="shared" si="20"/>
        <v>4080</v>
      </c>
      <c r="V71" s="753">
        <f t="shared" si="24"/>
        <v>12240</v>
      </c>
      <c r="W71" s="714">
        <f t="shared" si="21"/>
        <v>12240</v>
      </c>
      <c r="X71" s="754">
        <f t="shared" si="25"/>
        <v>4080</v>
      </c>
      <c r="Y71" s="754" t="str">
        <f t="shared" si="22"/>
        <v/>
      </c>
      <c r="Z71" s="754" t="str">
        <f t="shared" si="22"/>
        <v/>
      </c>
      <c r="AA71" s="754" t="str">
        <f t="shared" si="22"/>
        <v/>
      </c>
      <c r="AB71" s="754" t="str">
        <f t="shared" si="22"/>
        <v/>
      </c>
      <c r="AC71" s="754" t="str">
        <f t="shared" si="22"/>
        <v/>
      </c>
      <c r="AD71" s="754">
        <f t="shared" si="22"/>
        <v>4080</v>
      </c>
      <c r="AE71" s="754" t="str">
        <f t="shared" si="22"/>
        <v/>
      </c>
      <c r="AF71" s="754" t="str">
        <f t="shared" si="22"/>
        <v/>
      </c>
      <c r="AG71" s="754" t="str">
        <f t="shared" si="22"/>
        <v/>
      </c>
      <c r="AH71" s="754" t="str">
        <f t="shared" si="22"/>
        <v/>
      </c>
      <c r="AI71" s="754" t="str">
        <f t="shared" si="23"/>
        <v/>
      </c>
      <c r="AJ71" s="754">
        <f t="shared" si="23"/>
        <v>4080</v>
      </c>
      <c r="AK71" s="754" t="str">
        <f t="shared" si="23"/>
        <v/>
      </c>
      <c r="AL71" s="754" t="str">
        <f t="shared" si="23"/>
        <v/>
      </c>
      <c r="AM71" s="754" t="str">
        <f t="shared" si="23"/>
        <v/>
      </c>
      <c r="AN71" s="754" t="str">
        <f t="shared" si="23"/>
        <v/>
      </c>
      <c r="AO71" s="754" t="str">
        <f t="shared" si="23"/>
        <v/>
      </c>
      <c r="AP71" s="754">
        <f t="shared" si="23"/>
        <v>4080</v>
      </c>
      <c r="AQ71" s="754" t="str">
        <f t="shared" si="23"/>
        <v/>
      </c>
      <c r="AR71" s="754" t="str">
        <f t="shared" si="23"/>
        <v/>
      </c>
    </row>
    <row r="72" spans="2:209" s="682" customFormat="1" ht="36.75" customHeight="1" x14ac:dyDescent="0.25">
      <c r="B72" s="755" t="s">
        <v>3823</v>
      </c>
      <c r="C72" s="763" t="s">
        <v>3822</v>
      </c>
      <c r="D72" t="s">
        <v>7051</v>
      </c>
      <c r="E72" s="737">
        <v>1</v>
      </c>
      <c r="F72" s="738" t="s">
        <v>3323</v>
      </c>
      <c r="G72" s="739">
        <v>149</v>
      </c>
      <c r="H72" s="740">
        <f>G72*E72</f>
        <v>149</v>
      </c>
      <c r="I72" s="741" t="s">
        <v>6978</v>
      </c>
      <c r="J72" t="s">
        <v>7052</v>
      </c>
      <c r="K72" s="743" t="s">
        <v>7053</v>
      </c>
      <c r="L72" s="750">
        <v>1</v>
      </c>
      <c r="M72" s="799">
        <f>ROUND(E72*L72,0)</f>
        <v>1</v>
      </c>
      <c r="N72" s="800" t="s">
        <v>3323</v>
      </c>
      <c r="O72" s="747">
        <v>8</v>
      </c>
      <c r="P72" s="748">
        <v>1</v>
      </c>
      <c r="Q72" s="801">
        <f t="shared" si="19"/>
        <v>8</v>
      </c>
      <c r="R72" s="750">
        <v>0.4</v>
      </c>
      <c r="S72" s="750">
        <v>0.1</v>
      </c>
      <c r="T72" s="751">
        <f>G72*R72*(1+S72)</f>
        <v>65.56</v>
      </c>
      <c r="U72" s="752">
        <f t="shared" si="20"/>
        <v>65.56</v>
      </c>
      <c r="V72" s="753">
        <f t="shared" si="24"/>
        <v>131.12</v>
      </c>
      <c r="W72" s="714">
        <f t="shared" si="21"/>
        <v>131.12</v>
      </c>
      <c r="X72" s="754">
        <f t="shared" si="25"/>
        <v>65.56</v>
      </c>
      <c r="Y72" s="754" t="str">
        <f t="shared" si="22"/>
        <v/>
      </c>
      <c r="Z72" s="754" t="str">
        <f t="shared" si="22"/>
        <v/>
      </c>
      <c r="AA72" s="754" t="str">
        <f t="shared" si="22"/>
        <v/>
      </c>
      <c r="AB72" s="754" t="str">
        <f t="shared" si="22"/>
        <v/>
      </c>
      <c r="AC72" s="754" t="str">
        <f t="shared" si="22"/>
        <v/>
      </c>
      <c r="AD72" s="754" t="str">
        <f t="shared" si="22"/>
        <v/>
      </c>
      <c r="AE72" s="754" t="str">
        <f t="shared" si="22"/>
        <v/>
      </c>
      <c r="AF72" s="754">
        <f t="shared" si="22"/>
        <v>65.56</v>
      </c>
      <c r="AG72" s="754" t="str">
        <f t="shared" si="22"/>
        <v/>
      </c>
      <c r="AH72" s="754" t="str">
        <f t="shared" si="22"/>
        <v/>
      </c>
      <c r="AI72" s="754" t="str">
        <f t="shared" si="23"/>
        <v/>
      </c>
      <c r="AJ72" s="754" t="str">
        <f t="shared" si="23"/>
        <v/>
      </c>
      <c r="AK72" s="754" t="str">
        <f t="shared" si="23"/>
        <v/>
      </c>
      <c r="AL72" s="754" t="str">
        <f t="shared" si="23"/>
        <v/>
      </c>
      <c r="AM72" s="754" t="str">
        <f t="shared" si="23"/>
        <v/>
      </c>
      <c r="AN72" s="754">
        <f t="shared" si="23"/>
        <v>65.56</v>
      </c>
      <c r="AO72" s="754" t="str">
        <f t="shared" si="23"/>
        <v/>
      </c>
      <c r="AP72" s="754" t="str">
        <f t="shared" si="23"/>
        <v/>
      </c>
      <c r="AQ72" s="754" t="str">
        <f t="shared" si="23"/>
        <v/>
      </c>
      <c r="AR72" s="754" t="str">
        <f t="shared" si="23"/>
        <v/>
      </c>
    </row>
    <row r="73" spans="2:209" s="682" customFormat="1" ht="36.75" customHeight="1" x14ac:dyDescent="0.25">
      <c r="B73"/>
      <c r="C73"/>
      <c r="D73"/>
      <c r="E73" s="757"/>
      <c r="F73" s="758"/>
      <c r="G73" s="759"/>
      <c r="H73" s="772"/>
      <c r="I73" s="761"/>
      <c r="J73" t="s">
        <v>7054</v>
      </c>
      <c r="K73" s="743" t="s">
        <v>7055</v>
      </c>
      <c r="L73" s="750">
        <v>1</v>
      </c>
      <c r="M73" s="799">
        <f>ROUND(E72*L73,0)</f>
        <v>1</v>
      </c>
      <c r="N73" s="800" t="s">
        <v>3323</v>
      </c>
      <c r="O73" s="803">
        <v>16</v>
      </c>
      <c r="P73" s="748">
        <v>1</v>
      </c>
      <c r="Q73" s="801">
        <f t="shared" si="19"/>
        <v>16</v>
      </c>
      <c r="R73" s="750">
        <v>0.6</v>
      </c>
      <c r="S73" s="750">
        <v>0.2</v>
      </c>
      <c r="T73" s="751">
        <f>G72*R73*(1+S73)</f>
        <v>107.27999999999999</v>
      </c>
      <c r="U73" s="752">
        <f t="shared" si="20"/>
        <v>107.27999999999999</v>
      </c>
      <c r="V73" s="753">
        <f t="shared" si="24"/>
        <v>107.27999999999999</v>
      </c>
      <c r="W73" s="714">
        <f t="shared" si="21"/>
        <v>107.27999999999999</v>
      </c>
      <c r="X73" s="754">
        <f>SUBTOTAL(9,Y73:AI73)</f>
        <v>0</v>
      </c>
      <c r="Y73" s="754" t="str">
        <f t="shared" si="22"/>
        <v/>
      </c>
      <c r="Z73" s="754" t="str">
        <f t="shared" si="22"/>
        <v/>
      </c>
      <c r="AA73" s="754" t="str">
        <f t="shared" si="22"/>
        <v/>
      </c>
      <c r="AB73" s="754" t="str">
        <f t="shared" si="22"/>
        <v/>
      </c>
      <c r="AC73" s="754" t="str">
        <f t="shared" si="22"/>
        <v/>
      </c>
      <c r="AD73" s="754" t="str">
        <f t="shared" si="22"/>
        <v/>
      </c>
      <c r="AE73" s="754" t="str">
        <f t="shared" si="22"/>
        <v/>
      </c>
      <c r="AF73" s="754" t="str">
        <f t="shared" si="22"/>
        <v/>
      </c>
      <c r="AG73" s="754" t="str">
        <f t="shared" si="22"/>
        <v/>
      </c>
      <c r="AH73" s="754" t="str">
        <f t="shared" si="22"/>
        <v/>
      </c>
      <c r="AI73" s="754" t="str">
        <f t="shared" si="23"/>
        <v/>
      </c>
      <c r="AJ73" s="754" t="str">
        <f t="shared" si="23"/>
        <v/>
      </c>
      <c r="AK73" s="754" t="str">
        <f t="shared" si="23"/>
        <v/>
      </c>
      <c r="AL73" s="754" t="str">
        <f t="shared" si="23"/>
        <v/>
      </c>
      <c r="AM73" s="754" t="str">
        <f t="shared" si="23"/>
        <v/>
      </c>
      <c r="AN73" s="754">
        <f t="shared" si="23"/>
        <v>107.27999999999999</v>
      </c>
      <c r="AO73" s="754" t="str">
        <f t="shared" si="23"/>
        <v/>
      </c>
      <c r="AP73" s="754" t="str">
        <f t="shared" si="23"/>
        <v/>
      </c>
      <c r="AQ73" s="754" t="str">
        <f t="shared" si="23"/>
        <v/>
      </c>
      <c r="AR73" s="754" t="str">
        <f t="shared" si="23"/>
        <v/>
      </c>
    </row>
    <row r="74" spans="2:209" s="662" customFormat="1" ht="18" x14ac:dyDescent="0.25">
      <c r="B74"/>
      <c r="D74" s="664"/>
      <c r="E74" s="666"/>
      <c r="F74" s="666"/>
      <c r="I74" s="663"/>
      <c r="U74" s="664"/>
      <c r="V74" s="664"/>
      <c r="W74" s="665"/>
      <c r="X74" s="666"/>
    </row>
    <row r="75" spans="2:209" s="792" customFormat="1" ht="93" x14ac:dyDescent="0.25">
      <c r="B75" s="1813" t="s">
        <v>6993</v>
      </c>
      <c r="C75" s="1813"/>
      <c r="D75" s="792" t="s">
        <v>6994</v>
      </c>
      <c r="E75" s="792" t="s">
        <v>6995</v>
      </c>
      <c r="F75" s="792" t="s">
        <v>6996</v>
      </c>
      <c r="G75" s="792" t="s">
        <v>6997</v>
      </c>
      <c r="H75" s="793" t="s">
        <v>6998</v>
      </c>
      <c r="I75" s="792" t="s">
        <v>6999</v>
      </c>
      <c r="J75" s="794" t="s">
        <v>7000</v>
      </c>
      <c r="K75" s="794" t="s">
        <v>7001</v>
      </c>
      <c r="L75" s="794" t="s">
        <v>7002</v>
      </c>
      <c r="M75" s="793" t="s">
        <v>7003</v>
      </c>
      <c r="N75" s="792" t="s">
        <v>7004</v>
      </c>
      <c r="O75" s="794" t="s">
        <v>7005</v>
      </c>
      <c r="P75" s="792" t="s">
        <v>3310</v>
      </c>
      <c r="Q75" s="793" t="s">
        <v>7006</v>
      </c>
      <c r="R75" s="794" t="s">
        <v>7007</v>
      </c>
      <c r="S75" s="792" t="s">
        <v>7008</v>
      </c>
      <c r="T75" s="793" t="s">
        <v>7009</v>
      </c>
      <c r="U75" s="793" t="s">
        <v>7010</v>
      </c>
      <c r="V75" s="795" t="s">
        <v>7011</v>
      </c>
      <c r="BJ75" s="682"/>
    </row>
    <row r="76" spans="2:209" s="662" customFormat="1" ht="15" customHeight="1" x14ac:dyDescent="0.25">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row>
    <row r="77" spans="2:209" s="662" customFormat="1" ht="15" customHeight="1" x14ac:dyDescent="0.25">
      <c r="B77"/>
      <c r="D77" s="664"/>
      <c r="E77" s="666"/>
      <c r="F77" s="666"/>
      <c r="I77"/>
      <c r="U77" s="664"/>
      <c r="V77" s="664"/>
      <c r="W77" s="665"/>
      <c r="X77" s="666"/>
    </row>
    <row r="78" spans="2:209" s="662" customFormat="1" ht="18.75" x14ac:dyDescent="0.3">
      <c r="B78" t="s">
        <v>7030</v>
      </c>
      <c r="C78" s="1814" t="s">
        <v>7031</v>
      </c>
      <c r="D78" s="1814"/>
      <c r="E78" s="1814"/>
      <c r="F78" s="1814"/>
      <c r="G78" s="1814"/>
      <c r="H78" s="1814"/>
      <c r="I78" s="1814"/>
      <c r="J78" s="1814"/>
      <c r="K78" s="1814"/>
      <c r="L78" s="1814"/>
      <c r="M78" s="1814"/>
      <c r="N78" s="1814"/>
      <c r="O78" s="1814"/>
      <c r="P78" s="1814"/>
      <c r="Q78" s="1814"/>
      <c r="R78" s="1814"/>
      <c r="S78" s="1814"/>
      <c r="T78" s="1814"/>
      <c r="U78" s="1814"/>
      <c r="V78" s="1814"/>
      <c r="W78" s="665"/>
      <c r="X78" s="666"/>
    </row>
    <row r="79" spans="2:209" s="662" customFormat="1" ht="15" customHeight="1" x14ac:dyDescent="0.25">
      <c r="B79"/>
      <c r="D79" s="664"/>
      <c r="E79" s="666"/>
      <c r="F79" s="666"/>
      <c r="I79"/>
      <c r="U79" s="664"/>
      <c r="V79" s="664"/>
      <c r="W79" s="665"/>
      <c r="X79" s="666"/>
    </row>
    <row r="80" spans="2:209" s="662" customFormat="1" ht="15" customHeight="1" x14ac:dyDescent="0.25">
      <c r="B80"/>
      <c r="D80" s="664"/>
      <c r="E80" s="666"/>
      <c r="F80" s="666"/>
      <c r="I80"/>
      <c r="U80" s="664"/>
      <c r="V80" s="664"/>
      <c r="W80" s="665"/>
      <c r="X80" s="666"/>
    </row>
    <row r="81" spans="2:24" s="662" customFormat="1" ht="15" customHeight="1" x14ac:dyDescent="0.25">
      <c r="B81"/>
      <c r="D81" s="664"/>
      <c r="E81" s="666"/>
      <c r="F81" s="666"/>
      <c r="I81"/>
      <c r="U81" s="664"/>
      <c r="V81" s="664"/>
      <c r="W81" s="665"/>
      <c r="X81" s="666"/>
    </row>
    <row r="82" spans="2:24" ht="15" x14ac:dyDescent="0.25">
      <c r="I82"/>
    </row>
    <row r="83" spans="2:24" ht="15" x14ac:dyDescent="0.25">
      <c r="I83"/>
    </row>
  </sheetData>
  <mergeCells count="31">
    <mergeCell ref="I9:N9"/>
    <mergeCell ref="O9:Q9"/>
    <mergeCell ref="R9:V9"/>
    <mergeCell ref="W9:AR9"/>
    <mergeCell ref="B26:C26"/>
    <mergeCell ref="B32:C33"/>
    <mergeCell ref="D32:H32"/>
    <mergeCell ref="B9:C10"/>
    <mergeCell ref="D9:H9"/>
    <mergeCell ref="D42:D43"/>
    <mergeCell ref="D14:D15"/>
    <mergeCell ref="D17:D19"/>
    <mergeCell ref="D20:D22"/>
    <mergeCell ref="D23:D24"/>
    <mergeCell ref="I32:N32"/>
    <mergeCell ref="O32:Q32"/>
    <mergeCell ref="R32:V32"/>
    <mergeCell ref="W32:AR32"/>
    <mergeCell ref="D37:D41"/>
    <mergeCell ref="W61:AR61"/>
    <mergeCell ref="B75:C75"/>
    <mergeCell ref="C78:V78"/>
    <mergeCell ref="D44:D46"/>
    <mergeCell ref="D47:D48"/>
    <mergeCell ref="B50:C50"/>
    <mergeCell ref="C52:V52"/>
    <mergeCell ref="B61:C62"/>
    <mergeCell ref="D61:H61"/>
    <mergeCell ref="I61:N61"/>
    <mergeCell ref="O61:Q61"/>
    <mergeCell ref="R61:V6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B86A-2462-4C07-9E06-19A104D552D6}">
  <dimension ref="B1:AQ84"/>
  <sheetViews>
    <sheetView zoomScale="57" zoomScaleNormal="57" workbookViewId="0">
      <selection activeCell="I7" sqref="I7"/>
    </sheetView>
  </sheetViews>
  <sheetFormatPr defaultColWidth="9.140625" defaultRowHeight="23.25" outlineLevelCol="2" x14ac:dyDescent="0.35"/>
  <cols>
    <col min="1" max="1" width="5.85546875" style="654" customWidth="1"/>
    <col min="2" max="2" width="15.5703125" style="657" customWidth="1"/>
    <col min="3" max="3" width="45.28515625" style="662" customWidth="1"/>
    <col min="4" max="4" width="60.28515625" style="822" customWidth="1" outlineLevel="1"/>
    <col min="5" max="5" width="21.85546875" style="654" customWidth="1" outlineLevel="1"/>
    <col min="6" max="6" width="25.5703125" style="654" customWidth="1" outlineLevel="1"/>
    <col min="7" max="7" width="33.28515625" style="656" customWidth="1"/>
    <col min="8" max="8" width="36.85546875" style="656" customWidth="1"/>
    <col min="9" max="9" width="39.140625" style="680" customWidth="1"/>
    <col min="10" max="10" width="45.42578125" style="656" customWidth="1"/>
    <col min="11" max="11" width="14.85546875" style="656" customWidth="1"/>
    <col min="12" max="12" width="17.7109375" style="656" customWidth="1"/>
    <col min="13" max="13" width="21.42578125" style="654" customWidth="1"/>
    <col min="14" max="14" width="24.85546875" style="654" customWidth="1"/>
    <col min="15" max="15" width="20.140625" style="654" customWidth="1"/>
    <col min="16" max="16" width="16" style="654" customWidth="1"/>
    <col min="17" max="17" width="18.28515625" style="654" customWidth="1"/>
    <col min="18" max="18" width="21.42578125" style="654" customWidth="1"/>
    <col min="19" max="19" width="18.140625" style="654" customWidth="1"/>
    <col min="20" max="20" width="29.28515625" style="654" bestFit="1" customWidth="1"/>
    <col min="21" max="21" width="18.7109375" style="659" hidden="1" customWidth="1" outlineLevel="1"/>
    <col min="22" max="22" width="12" style="656" hidden="1" customWidth="1" outlineLevel="1"/>
    <col min="23" max="33" width="12" style="656" hidden="1" customWidth="1" outlineLevel="2"/>
    <col min="34" max="34" width="12" style="654" hidden="1" customWidth="1" outlineLevel="1" collapsed="1"/>
    <col min="35" max="42" width="12" style="654" hidden="1" customWidth="1" outlineLevel="1"/>
    <col min="43" max="43" width="9.140625" style="654" collapsed="1"/>
    <col min="44" max="257" width="9.140625" style="654"/>
    <col min="258" max="258" width="15.5703125" style="654" customWidth="1"/>
    <col min="259" max="259" width="45.28515625" style="654" customWidth="1"/>
    <col min="260" max="262" width="0" style="654" hidden="1" customWidth="1"/>
    <col min="263" max="263" width="33.28515625" style="654" customWidth="1"/>
    <col min="264" max="264" width="36.85546875" style="654" customWidth="1"/>
    <col min="265" max="265" width="39.140625" style="654" customWidth="1"/>
    <col min="266" max="266" width="45.42578125" style="654" customWidth="1"/>
    <col min="267" max="267" width="14.85546875" style="654" customWidth="1"/>
    <col min="268" max="268" width="17.7109375" style="654" customWidth="1"/>
    <col min="269" max="269" width="21.42578125" style="654" customWidth="1"/>
    <col min="270" max="270" width="24.85546875" style="654" customWidth="1"/>
    <col min="271" max="271" width="20.140625" style="654" customWidth="1"/>
    <col min="272" max="272" width="16" style="654" customWidth="1"/>
    <col min="273" max="273" width="18.28515625" style="654" customWidth="1"/>
    <col min="274" max="274" width="21.42578125" style="654" customWidth="1"/>
    <col min="275" max="275" width="18.140625" style="654" customWidth="1"/>
    <col min="276" max="276" width="29.28515625" style="654" bestFit="1" customWidth="1"/>
    <col min="277" max="298" width="0" style="654" hidden="1" customWidth="1"/>
    <col min="299" max="513" width="9.140625" style="654"/>
    <col min="514" max="514" width="15.5703125" style="654" customWidth="1"/>
    <col min="515" max="515" width="45.28515625" style="654" customWidth="1"/>
    <col min="516" max="518" width="0" style="654" hidden="1" customWidth="1"/>
    <col min="519" max="519" width="33.28515625" style="654" customWidth="1"/>
    <col min="520" max="520" width="36.85546875" style="654" customWidth="1"/>
    <col min="521" max="521" width="39.140625" style="654" customWidth="1"/>
    <col min="522" max="522" width="45.42578125" style="654" customWidth="1"/>
    <col min="523" max="523" width="14.85546875" style="654" customWidth="1"/>
    <col min="524" max="524" width="17.7109375" style="654" customWidth="1"/>
    <col min="525" max="525" width="21.42578125" style="654" customWidth="1"/>
    <col min="526" max="526" width="24.85546875" style="654" customWidth="1"/>
    <col min="527" max="527" width="20.140625" style="654" customWidth="1"/>
    <col min="528" max="528" width="16" style="654" customWidth="1"/>
    <col min="529" max="529" width="18.28515625" style="654" customWidth="1"/>
    <col min="530" max="530" width="21.42578125" style="654" customWidth="1"/>
    <col min="531" max="531" width="18.140625" style="654" customWidth="1"/>
    <col min="532" max="532" width="29.28515625" style="654" bestFit="1" customWidth="1"/>
    <col min="533" max="554" width="0" style="654" hidden="1" customWidth="1"/>
    <col min="555" max="769" width="9.140625" style="654"/>
    <col min="770" max="770" width="15.5703125" style="654" customWidth="1"/>
    <col min="771" max="771" width="45.28515625" style="654" customWidth="1"/>
    <col min="772" max="774" width="0" style="654" hidden="1" customWidth="1"/>
    <col min="775" max="775" width="33.28515625" style="654" customWidth="1"/>
    <col min="776" max="776" width="36.85546875" style="654" customWidth="1"/>
    <col min="777" max="777" width="39.140625" style="654" customWidth="1"/>
    <col min="778" max="778" width="45.42578125" style="654" customWidth="1"/>
    <col min="779" max="779" width="14.85546875" style="654" customWidth="1"/>
    <col min="780" max="780" width="17.7109375" style="654" customWidth="1"/>
    <col min="781" max="781" width="21.42578125" style="654" customWidth="1"/>
    <col min="782" max="782" width="24.85546875" style="654" customWidth="1"/>
    <col min="783" max="783" width="20.140625" style="654" customWidth="1"/>
    <col min="784" max="784" width="16" style="654" customWidth="1"/>
    <col min="785" max="785" width="18.28515625" style="654" customWidth="1"/>
    <col min="786" max="786" width="21.42578125" style="654" customWidth="1"/>
    <col min="787" max="787" width="18.140625" style="654" customWidth="1"/>
    <col min="788" max="788" width="29.28515625" style="654" bestFit="1" customWidth="1"/>
    <col min="789" max="810" width="0" style="654" hidden="1" customWidth="1"/>
    <col min="811" max="1025" width="9.140625" style="654"/>
    <col min="1026" max="1026" width="15.5703125" style="654" customWidth="1"/>
    <col min="1027" max="1027" width="45.28515625" style="654" customWidth="1"/>
    <col min="1028" max="1030" width="0" style="654" hidden="1" customWidth="1"/>
    <col min="1031" max="1031" width="33.28515625" style="654" customWidth="1"/>
    <col min="1032" max="1032" width="36.85546875" style="654" customWidth="1"/>
    <col min="1033" max="1033" width="39.140625" style="654" customWidth="1"/>
    <col min="1034" max="1034" width="45.42578125" style="654" customWidth="1"/>
    <col min="1035" max="1035" width="14.85546875" style="654" customWidth="1"/>
    <col min="1036" max="1036" width="17.7109375" style="654" customWidth="1"/>
    <col min="1037" max="1037" width="21.42578125" style="654" customWidth="1"/>
    <col min="1038" max="1038" width="24.85546875" style="654" customWidth="1"/>
    <col min="1039" max="1039" width="20.140625" style="654" customWidth="1"/>
    <col min="1040" max="1040" width="16" style="654" customWidth="1"/>
    <col min="1041" max="1041" width="18.28515625" style="654" customWidth="1"/>
    <col min="1042" max="1042" width="21.42578125" style="654" customWidth="1"/>
    <col min="1043" max="1043" width="18.140625" style="654" customWidth="1"/>
    <col min="1044" max="1044" width="29.28515625" style="654" bestFit="1" customWidth="1"/>
    <col min="1045" max="1066" width="0" style="654" hidden="1" customWidth="1"/>
    <col min="1067" max="1281" width="9.140625" style="654"/>
    <col min="1282" max="1282" width="15.5703125" style="654" customWidth="1"/>
    <col min="1283" max="1283" width="45.28515625" style="654" customWidth="1"/>
    <col min="1284" max="1286" width="0" style="654" hidden="1" customWidth="1"/>
    <col min="1287" max="1287" width="33.28515625" style="654" customWidth="1"/>
    <col min="1288" max="1288" width="36.85546875" style="654" customWidth="1"/>
    <col min="1289" max="1289" width="39.140625" style="654" customWidth="1"/>
    <col min="1290" max="1290" width="45.42578125" style="654" customWidth="1"/>
    <col min="1291" max="1291" width="14.85546875" style="654" customWidth="1"/>
    <col min="1292" max="1292" width="17.7109375" style="654" customWidth="1"/>
    <col min="1293" max="1293" width="21.42578125" style="654" customWidth="1"/>
    <col min="1294" max="1294" width="24.85546875" style="654" customWidth="1"/>
    <col min="1295" max="1295" width="20.140625" style="654" customWidth="1"/>
    <col min="1296" max="1296" width="16" style="654" customWidth="1"/>
    <col min="1297" max="1297" width="18.28515625" style="654" customWidth="1"/>
    <col min="1298" max="1298" width="21.42578125" style="654" customWidth="1"/>
    <col min="1299" max="1299" width="18.140625" style="654" customWidth="1"/>
    <col min="1300" max="1300" width="29.28515625" style="654" bestFit="1" customWidth="1"/>
    <col min="1301" max="1322" width="0" style="654" hidden="1" customWidth="1"/>
    <col min="1323" max="1537" width="9.140625" style="654"/>
    <col min="1538" max="1538" width="15.5703125" style="654" customWidth="1"/>
    <col min="1539" max="1539" width="45.28515625" style="654" customWidth="1"/>
    <col min="1540" max="1542" width="0" style="654" hidden="1" customWidth="1"/>
    <col min="1543" max="1543" width="33.28515625" style="654" customWidth="1"/>
    <col min="1544" max="1544" width="36.85546875" style="654" customWidth="1"/>
    <col min="1545" max="1545" width="39.140625" style="654" customWidth="1"/>
    <col min="1546" max="1546" width="45.42578125" style="654" customWidth="1"/>
    <col min="1547" max="1547" width="14.85546875" style="654" customWidth="1"/>
    <col min="1548" max="1548" width="17.7109375" style="654" customWidth="1"/>
    <col min="1549" max="1549" width="21.42578125" style="654" customWidth="1"/>
    <col min="1550" max="1550" width="24.85546875" style="654" customWidth="1"/>
    <col min="1551" max="1551" width="20.140625" style="654" customWidth="1"/>
    <col min="1552" max="1552" width="16" style="654" customWidth="1"/>
    <col min="1553" max="1553" width="18.28515625" style="654" customWidth="1"/>
    <col min="1554" max="1554" width="21.42578125" style="654" customWidth="1"/>
    <col min="1555" max="1555" width="18.140625" style="654" customWidth="1"/>
    <col min="1556" max="1556" width="29.28515625" style="654" bestFit="1" customWidth="1"/>
    <col min="1557" max="1578" width="0" style="654" hidden="1" customWidth="1"/>
    <col min="1579" max="1793" width="9.140625" style="654"/>
    <col min="1794" max="1794" width="15.5703125" style="654" customWidth="1"/>
    <col min="1795" max="1795" width="45.28515625" style="654" customWidth="1"/>
    <col min="1796" max="1798" width="0" style="654" hidden="1" customWidth="1"/>
    <col min="1799" max="1799" width="33.28515625" style="654" customWidth="1"/>
    <col min="1800" max="1800" width="36.85546875" style="654" customWidth="1"/>
    <col min="1801" max="1801" width="39.140625" style="654" customWidth="1"/>
    <col min="1802" max="1802" width="45.42578125" style="654" customWidth="1"/>
    <col min="1803" max="1803" width="14.85546875" style="654" customWidth="1"/>
    <col min="1804" max="1804" width="17.7109375" style="654" customWidth="1"/>
    <col min="1805" max="1805" width="21.42578125" style="654" customWidth="1"/>
    <col min="1806" max="1806" width="24.85546875" style="654" customWidth="1"/>
    <col min="1807" max="1807" width="20.140625" style="654" customWidth="1"/>
    <col min="1808" max="1808" width="16" style="654" customWidth="1"/>
    <col min="1809" max="1809" width="18.28515625" style="654" customWidth="1"/>
    <col min="1810" max="1810" width="21.42578125" style="654" customWidth="1"/>
    <col min="1811" max="1811" width="18.140625" style="654" customWidth="1"/>
    <col min="1812" max="1812" width="29.28515625" style="654" bestFit="1" customWidth="1"/>
    <col min="1813" max="1834" width="0" style="654" hidden="1" customWidth="1"/>
    <col min="1835" max="2049" width="9.140625" style="654"/>
    <col min="2050" max="2050" width="15.5703125" style="654" customWidth="1"/>
    <col min="2051" max="2051" width="45.28515625" style="654" customWidth="1"/>
    <col min="2052" max="2054" width="0" style="654" hidden="1" customWidth="1"/>
    <col min="2055" max="2055" width="33.28515625" style="654" customWidth="1"/>
    <col min="2056" max="2056" width="36.85546875" style="654" customWidth="1"/>
    <col min="2057" max="2057" width="39.140625" style="654" customWidth="1"/>
    <col min="2058" max="2058" width="45.42578125" style="654" customWidth="1"/>
    <col min="2059" max="2059" width="14.85546875" style="654" customWidth="1"/>
    <col min="2060" max="2060" width="17.7109375" style="654" customWidth="1"/>
    <col min="2061" max="2061" width="21.42578125" style="654" customWidth="1"/>
    <col min="2062" max="2062" width="24.85546875" style="654" customWidth="1"/>
    <col min="2063" max="2063" width="20.140625" style="654" customWidth="1"/>
    <col min="2064" max="2064" width="16" style="654" customWidth="1"/>
    <col min="2065" max="2065" width="18.28515625" style="654" customWidth="1"/>
    <col min="2066" max="2066" width="21.42578125" style="654" customWidth="1"/>
    <col min="2067" max="2067" width="18.140625" style="654" customWidth="1"/>
    <col min="2068" max="2068" width="29.28515625" style="654" bestFit="1" customWidth="1"/>
    <col min="2069" max="2090" width="0" style="654" hidden="1" customWidth="1"/>
    <col min="2091" max="2305" width="9.140625" style="654"/>
    <col min="2306" max="2306" width="15.5703125" style="654" customWidth="1"/>
    <col min="2307" max="2307" width="45.28515625" style="654" customWidth="1"/>
    <col min="2308" max="2310" width="0" style="654" hidden="1" customWidth="1"/>
    <col min="2311" max="2311" width="33.28515625" style="654" customWidth="1"/>
    <col min="2312" max="2312" width="36.85546875" style="654" customWidth="1"/>
    <col min="2313" max="2313" width="39.140625" style="654" customWidth="1"/>
    <col min="2314" max="2314" width="45.42578125" style="654" customWidth="1"/>
    <col min="2315" max="2315" width="14.85546875" style="654" customWidth="1"/>
    <col min="2316" max="2316" width="17.7109375" style="654" customWidth="1"/>
    <col min="2317" max="2317" width="21.42578125" style="654" customWidth="1"/>
    <col min="2318" max="2318" width="24.85546875" style="654" customWidth="1"/>
    <col min="2319" max="2319" width="20.140625" style="654" customWidth="1"/>
    <col min="2320" max="2320" width="16" style="654" customWidth="1"/>
    <col min="2321" max="2321" width="18.28515625" style="654" customWidth="1"/>
    <col min="2322" max="2322" width="21.42578125" style="654" customWidth="1"/>
    <col min="2323" max="2323" width="18.140625" style="654" customWidth="1"/>
    <col min="2324" max="2324" width="29.28515625" style="654" bestFit="1" customWidth="1"/>
    <col min="2325" max="2346" width="0" style="654" hidden="1" customWidth="1"/>
    <col min="2347" max="2561" width="9.140625" style="654"/>
    <col min="2562" max="2562" width="15.5703125" style="654" customWidth="1"/>
    <col min="2563" max="2563" width="45.28515625" style="654" customWidth="1"/>
    <col min="2564" max="2566" width="0" style="654" hidden="1" customWidth="1"/>
    <col min="2567" max="2567" width="33.28515625" style="654" customWidth="1"/>
    <col min="2568" max="2568" width="36.85546875" style="654" customWidth="1"/>
    <col min="2569" max="2569" width="39.140625" style="654" customWidth="1"/>
    <col min="2570" max="2570" width="45.42578125" style="654" customWidth="1"/>
    <col min="2571" max="2571" width="14.85546875" style="654" customWidth="1"/>
    <col min="2572" max="2572" width="17.7109375" style="654" customWidth="1"/>
    <col min="2573" max="2573" width="21.42578125" style="654" customWidth="1"/>
    <col min="2574" max="2574" width="24.85546875" style="654" customWidth="1"/>
    <col min="2575" max="2575" width="20.140625" style="654" customWidth="1"/>
    <col min="2576" max="2576" width="16" style="654" customWidth="1"/>
    <col min="2577" max="2577" width="18.28515625" style="654" customWidth="1"/>
    <col min="2578" max="2578" width="21.42578125" style="654" customWidth="1"/>
    <col min="2579" max="2579" width="18.140625" style="654" customWidth="1"/>
    <col min="2580" max="2580" width="29.28515625" style="654" bestFit="1" customWidth="1"/>
    <col min="2581" max="2602" width="0" style="654" hidden="1" customWidth="1"/>
    <col min="2603" max="2817" width="9.140625" style="654"/>
    <col min="2818" max="2818" width="15.5703125" style="654" customWidth="1"/>
    <col min="2819" max="2819" width="45.28515625" style="654" customWidth="1"/>
    <col min="2820" max="2822" width="0" style="654" hidden="1" customWidth="1"/>
    <col min="2823" max="2823" width="33.28515625" style="654" customWidth="1"/>
    <col min="2824" max="2824" width="36.85546875" style="654" customWidth="1"/>
    <col min="2825" max="2825" width="39.140625" style="654" customWidth="1"/>
    <col min="2826" max="2826" width="45.42578125" style="654" customWidth="1"/>
    <col min="2827" max="2827" width="14.85546875" style="654" customWidth="1"/>
    <col min="2828" max="2828" width="17.7109375" style="654" customWidth="1"/>
    <col min="2829" max="2829" width="21.42578125" style="654" customWidth="1"/>
    <col min="2830" max="2830" width="24.85546875" style="654" customWidth="1"/>
    <col min="2831" max="2831" width="20.140625" style="654" customWidth="1"/>
    <col min="2832" max="2832" width="16" style="654" customWidth="1"/>
    <col min="2833" max="2833" width="18.28515625" style="654" customWidth="1"/>
    <col min="2834" max="2834" width="21.42578125" style="654" customWidth="1"/>
    <col min="2835" max="2835" width="18.140625" style="654" customWidth="1"/>
    <col min="2836" max="2836" width="29.28515625" style="654" bestFit="1" customWidth="1"/>
    <col min="2837" max="2858" width="0" style="654" hidden="1" customWidth="1"/>
    <col min="2859" max="3073" width="9.140625" style="654"/>
    <col min="3074" max="3074" width="15.5703125" style="654" customWidth="1"/>
    <col min="3075" max="3075" width="45.28515625" style="654" customWidth="1"/>
    <col min="3076" max="3078" width="0" style="654" hidden="1" customWidth="1"/>
    <col min="3079" max="3079" width="33.28515625" style="654" customWidth="1"/>
    <col min="3080" max="3080" width="36.85546875" style="654" customWidth="1"/>
    <col min="3081" max="3081" width="39.140625" style="654" customWidth="1"/>
    <col min="3082" max="3082" width="45.42578125" style="654" customWidth="1"/>
    <col min="3083" max="3083" width="14.85546875" style="654" customWidth="1"/>
    <col min="3084" max="3084" width="17.7109375" style="654" customWidth="1"/>
    <col min="3085" max="3085" width="21.42578125" style="654" customWidth="1"/>
    <col min="3086" max="3086" width="24.85546875" style="654" customWidth="1"/>
    <col min="3087" max="3087" width="20.140625" style="654" customWidth="1"/>
    <col min="3088" max="3088" width="16" style="654" customWidth="1"/>
    <col min="3089" max="3089" width="18.28515625" style="654" customWidth="1"/>
    <col min="3090" max="3090" width="21.42578125" style="654" customWidth="1"/>
    <col min="3091" max="3091" width="18.140625" style="654" customWidth="1"/>
    <col min="3092" max="3092" width="29.28515625" style="654" bestFit="1" customWidth="1"/>
    <col min="3093" max="3114" width="0" style="654" hidden="1" customWidth="1"/>
    <col min="3115" max="3329" width="9.140625" style="654"/>
    <col min="3330" max="3330" width="15.5703125" style="654" customWidth="1"/>
    <col min="3331" max="3331" width="45.28515625" style="654" customWidth="1"/>
    <col min="3332" max="3334" width="0" style="654" hidden="1" customWidth="1"/>
    <col min="3335" max="3335" width="33.28515625" style="654" customWidth="1"/>
    <col min="3336" max="3336" width="36.85546875" style="654" customWidth="1"/>
    <col min="3337" max="3337" width="39.140625" style="654" customWidth="1"/>
    <col min="3338" max="3338" width="45.42578125" style="654" customWidth="1"/>
    <col min="3339" max="3339" width="14.85546875" style="654" customWidth="1"/>
    <col min="3340" max="3340" width="17.7109375" style="654" customWidth="1"/>
    <col min="3341" max="3341" width="21.42578125" style="654" customWidth="1"/>
    <col min="3342" max="3342" width="24.85546875" style="654" customWidth="1"/>
    <col min="3343" max="3343" width="20.140625" style="654" customWidth="1"/>
    <col min="3344" max="3344" width="16" style="654" customWidth="1"/>
    <col min="3345" max="3345" width="18.28515625" style="654" customWidth="1"/>
    <col min="3346" max="3346" width="21.42578125" style="654" customWidth="1"/>
    <col min="3347" max="3347" width="18.140625" style="654" customWidth="1"/>
    <col min="3348" max="3348" width="29.28515625" style="654" bestFit="1" customWidth="1"/>
    <col min="3349" max="3370" width="0" style="654" hidden="1" customWidth="1"/>
    <col min="3371" max="3585" width="9.140625" style="654"/>
    <col min="3586" max="3586" width="15.5703125" style="654" customWidth="1"/>
    <col min="3587" max="3587" width="45.28515625" style="654" customWidth="1"/>
    <col min="3588" max="3590" width="0" style="654" hidden="1" customWidth="1"/>
    <col min="3591" max="3591" width="33.28515625" style="654" customWidth="1"/>
    <col min="3592" max="3592" width="36.85546875" style="654" customWidth="1"/>
    <col min="3593" max="3593" width="39.140625" style="654" customWidth="1"/>
    <col min="3594" max="3594" width="45.42578125" style="654" customWidth="1"/>
    <col min="3595" max="3595" width="14.85546875" style="654" customWidth="1"/>
    <col min="3596" max="3596" width="17.7109375" style="654" customWidth="1"/>
    <col min="3597" max="3597" width="21.42578125" style="654" customWidth="1"/>
    <col min="3598" max="3598" width="24.85546875" style="654" customWidth="1"/>
    <col min="3599" max="3599" width="20.140625" style="654" customWidth="1"/>
    <col min="3600" max="3600" width="16" style="654" customWidth="1"/>
    <col min="3601" max="3601" width="18.28515625" style="654" customWidth="1"/>
    <col min="3602" max="3602" width="21.42578125" style="654" customWidth="1"/>
    <col min="3603" max="3603" width="18.140625" style="654" customWidth="1"/>
    <col min="3604" max="3604" width="29.28515625" style="654" bestFit="1" customWidth="1"/>
    <col min="3605" max="3626" width="0" style="654" hidden="1" customWidth="1"/>
    <col min="3627" max="3841" width="9.140625" style="654"/>
    <col min="3842" max="3842" width="15.5703125" style="654" customWidth="1"/>
    <col min="3843" max="3843" width="45.28515625" style="654" customWidth="1"/>
    <col min="3844" max="3846" width="0" style="654" hidden="1" customWidth="1"/>
    <col min="3847" max="3847" width="33.28515625" style="654" customWidth="1"/>
    <col min="3848" max="3848" width="36.85546875" style="654" customWidth="1"/>
    <col min="3849" max="3849" width="39.140625" style="654" customWidth="1"/>
    <col min="3850" max="3850" width="45.42578125" style="654" customWidth="1"/>
    <col min="3851" max="3851" width="14.85546875" style="654" customWidth="1"/>
    <col min="3852" max="3852" width="17.7109375" style="654" customWidth="1"/>
    <col min="3853" max="3853" width="21.42578125" style="654" customWidth="1"/>
    <col min="3854" max="3854" width="24.85546875" style="654" customWidth="1"/>
    <col min="3855" max="3855" width="20.140625" style="654" customWidth="1"/>
    <col min="3856" max="3856" width="16" style="654" customWidth="1"/>
    <col min="3857" max="3857" width="18.28515625" style="654" customWidth="1"/>
    <col min="3858" max="3858" width="21.42578125" style="654" customWidth="1"/>
    <col min="3859" max="3859" width="18.140625" style="654" customWidth="1"/>
    <col min="3860" max="3860" width="29.28515625" style="654" bestFit="1" customWidth="1"/>
    <col min="3861" max="3882" width="0" style="654" hidden="1" customWidth="1"/>
    <col min="3883" max="4097" width="9.140625" style="654"/>
    <col min="4098" max="4098" width="15.5703125" style="654" customWidth="1"/>
    <col min="4099" max="4099" width="45.28515625" style="654" customWidth="1"/>
    <col min="4100" max="4102" width="0" style="654" hidden="1" customWidth="1"/>
    <col min="4103" max="4103" width="33.28515625" style="654" customWidth="1"/>
    <col min="4104" max="4104" width="36.85546875" style="654" customWidth="1"/>
    <col min="4105" max="4105" width="39.140625" style="654" customWidth="1"/>
    <col min="4106" max="4106" width="45.42578125" style="654" customWidth="1"/>
    <col min="4107" max="4107" width="14.85546875" style="654" customWidth="1"/>
    <col min="4108" max="4108" width="17.7109375" style="654" customWidth="1"/>
    <col min="4109" max="4109" width="21.42578125" style="654" customWidth="1"/>
    <col min="4110" max="4110" width="24.85546875" style="654" customWidth="1"/>
    <col min="4111" max="4111" width="20.140625" style="654" customWidth="1"/>
    <col min="4112" max="4112" width="16" style="654" customWidth="1"/>
    <col min="4113" max="4113" width="18.28515625" style="654" customWidth="1"/>
    <col min="4114" max="4114" width="21.42578125" style="654" customWidth="1"/>
    <col min="4115" max="4115" width="18.140625" style="654" customWidth="1"/>
    <col min="4116" max="4116" width="29.28515625" style="654" bestFit="1" customWidth="1"/>
    <col min="4117" max="4138" width="0" style="654" hidden="1" customWidth="1"/>
    <col min="4139" max="4353" width="9.140625" style="654"/>
    <col min="4354" max="4354" width="15.5703125" style="654" customWidth="1"/>
    <col min="4355" max="4355" width="45.28515625" style="654" customWidth="1"/>
    <col min="4356" max="4358" width="0" style="654" hidden="1" customWidth="1"/>
    <col min="4359" max="4359" width="33.28515625" style="654" customWidth="1"/>
    <col min="4360" max="4360" width="36.85546875" style="654" customWidth="1"/>
    <col min="4361" max="4361" width="39.140625" style="654" customWidth="1"/>
    <col min="4362" max="4362" width="45.42578125" style="654" customWidth="1"/>
    <col min="4363" max="4363" width="14.85546875" style="654" customWidth="1"/>
    <col min="4364" max="4364" width="17.7109375" style="654" customWidth="1"/>
    <col min="4365" max="4365" width="21.42578125" style="654" customWidth="1"/>
    <col min="4366" max="4366" width="24.85546875" style="654" customWidth="1"/>
    <col min="4367" max="4367" width="20.140625" style="654" customWidth="1"/>
    <col min="4368" max="4368" width="16" style="654" customWidth="1"/>
    <col min="4369" max="4369" width="18.28515625" style="654" customWidth="1"/>
    <col min="4370" max="4370" width="21.42578125" style="654" customWidth="1"/>
    <col min="4371" max="4371" width="18.140625" style="654" customWidth="1"/>
    <col min="4372" max="4372" width="29.28515625" style="654" bestFit="1" customWidth="1"/>
    <col min="4373" max="4394" width="0" style="654" hidden="1" customWidth="1"/>
    <col min="4395" max="4609" width="9.140625" style="654"/>
    <col min="4610" max="4610" width="15.5703125" style="654" customWidth="1"/>
    <col min="4611" max="4611" width="45.28515625" style="654" customWidth="1"/>
    <col min="4612" max="4614" width="0" style="654" hidden="1" customWidth="1"/>
    <col min="4615" max="4615" width="33.28515625" style="654" customWidth="1"/>
    <col min="4616" max="4616" width="36.85546875" style="654" customWidth="1"/>
    <col min="4617" max="4617" width="39.140625" style="654" customWidth="1"/>
    <col min="4618" max="4618" width="45.42578125" style="654" customWidth="1"/>
    <col min="4619" max="4619" width="14.85546875" style="654" customWidth="1"/>
    <col min="4620" max="4620" width="17.7109375" style="654" customWidth="1"/>
    <col min="4621" max="4621" width="21.42578125" style="654" customWidth="1"/>
    <col min="4622" max="4622" width="24.85546875" style="654" customWidth="1"/>
    <col min="4623" max="4623" width="20.140625" style="654" customWidth="1"/>
    <col min="4624" max="4624" width="16" style="654" customWidth="1"/>
    <col min="4625" max="4625" width="18.28515625" style="654" customWidth="1"/>
    <col min="4626" max="4626" width="21.42578125" style="654" customWidth="1"/>
    <col min="4627" max="4627" width="18.140625" style="654" customWidth="1"/>
    <col min="4628" max="4628" width="29.28515625" style="654" bestFit="1" customWidth="1"/>
    <col min="4629" max="4650" width="0" style="654" hidden="1" customWidth="1"/>
    <col min="4651" max="4865" width="9.140625" style="654"/>
    <col min="4866" max="4866" width="15.5703125" style="654" customWidth="1"/>
    <col min="4867" max="4867" width="45.28515625" style="654" customWidth="1"/>
    <col min="4868" max="4870" width="0" style="654" hidden="1" customWidth="1"/>
    <col min="4871" max="4871" width="33.28515625" style="654" customWidth="1"/>
    <col min="4872" max="4872" width="36.85546875" style="654" customWidth="1"/>
    <col min="4873" max="4873" width="39.140625" style="654" customWidth="1"/>
    <col min="4874" max="4874" width="45.42578125" style="654" customWidth="1"/>
    <col min="4875" max="4875" width="14.85546875" style="654" customWidth="1"/>
    <col min="4876" max="4876" width="17.7109375" style="654" customWidth="1"/>
    <col min="4877" max="4877" width="21.42578125" style="654" customWidth="1"/>
    <col min="4878" max="4878" width="24.85546875" style="654" customWidth="1"/>
    <col min="4879" max="4879" width="20.140625" style="654" customWidth="1"/>
    <col min="4880" max="4880" width="16" style="654" customWidth="1"/>
    <col min="4881" max="4881" width="18.28515625" style="654" customWidth="1"/>
    <col min="4882" max="4882" width="21.42578125" style="654" customWidth="1"/>
    <col min="4883" max="4883" width="18.140625" style="654" customWidth="1"/>
    <col min="4884" max="4884" width="29.28515625" style="654" bestFit="1" customWidth="1"/>
    <col min="4885" max="4906" width="0" style="654" hidden="1" customWidth="1"/>
    <col min="4907" max="5121" width="9.140625" style="654"/>
    <col min="5122" max="5122" width="15.5703125" style="654" customWidth="1"/>
    <col min="5123" max="5123" width="45.28515625" style="654" customWidth="1"/>
    <col min="5124" max="5126" width="0" style="654" hidden="1" customWidth="1"/>
    <col min="5127" max="5127" width="33.28515625" style="654" customWidth="1"/>
    <col min="5128" max="5128" width="36.85546875" style="654" customWidth="1"/>
    <col min="5129" max="5129" width="39.140625" style="654" customWidth="1"/>
    <col min="5130" max="5130" width="45.42578125" style="654" customWidth="1"/>
    <col min="5131" max="5131" width="14.85546875" style="654" customWidth="1"/>
    <col min="5132" max="5132" width="17.7109375" style="654" customWidth="1"/>
    <col min="5133" max="5133" width="21.42578125" style="654" customWidth="1"/>
    <col min="5134" max="5134" width="24.85546875" style="654" customWidth="1"/>
    <col min="5135" max="5135" width="20.140625" style="654" customWidth="1"/>
    <col min="5136" max="5136" width="16" style="654" customWidth="1"/>
    <col min="5137" max="5137" width="18.28515625" style="654" customWidth="1"/>
    <col min="5138" max="5138" width="21.42578125" style="654" customWidth="1"/>
    <col min="5139" max="5139" width="18.140625" style="654" customWidth="1"/>
    <col min="5140" max="5140" width="29.28515625" style="654" bestFit="1" customWidth="1"/>
    <col min="5141" max="5162" width="0" style="654" hidden="1" customWidth="1"/>
    <col min="5163" max="5377" width="9.140625" style="654"/>
    <col min="5378" max="5378" width="15.5703125" style="654" customWidth="1"/>
    <col min="5379" max="5379" width="45.28515625" style="654" customWidth="1"/>
    <col min="5380" max="5382" width="0" style="654" hidden="1" customWidth="1"/>
    <col min="5383" max="5383" width="33.28515625" style="654" customWidth="1"/>
    <col min="5384" max="5384" width="36.85546875" style="654" customWidth="1"/>
    <col min="5385" max="5385" width="39.140625" style="654" customWidth="1"/>
    <col min="5386" max="5386" width="45.42578125" style="654" customWidth="1"/>
    <col min="5387" max="5387" width="14.85546875" style="654" customWidth="1"/>
    <col min="5388" max="5388" width="17.7109375" style="654" customWidth="1"/>
    <col min="5389" max="5389" width="21.42578125" style="654" customWidth="1"/>
    <col min="5390" max="5390" width="24.85546875" style="654" customWidth="1"/>
    <col min="5391" max="5391" width="20.140625" style="654" customWidth="1"/>
    <col min="5392" max="5392" width="16" style="654" customWidth="1"/>
    <col min="5393" max="5393" width="18.28515625" style="654" customWidth="1"/>
    <col min="5394" max="5394" width="21.42578125" style="654" customWidth="1"/>
    <col min="5395" max="5395" width="18.140625" style="654" customWidth="1"/>
    <col min="5396" max="5396" width="29.28515625" style="654" bestFit="1" customWidth="1"/>
    <col min="5397" max="5418" width="0" style="654" hidden="1" customWidth="1"/>
    <col min="5419" max="5633" width="9.140625" style="654"/>
    <col min="5634" max="5634" width="15.5703125" style="654" customWidth="1"/>
    <col min="5635" max="5635" width="45.28515625" style="654" customWidth="1"/>
    <col min="5636" max="5638" width="0" style="654" hidden="1" customWidth="1"/>
    <col min="5639" max="5639" width="33.28515625" style="654" customWidth="1"/>
    <col min="5640" max="5640" width="36.85546875" style="654" customWidth="1"/>
    <col min="5641" max="5641" width="39.140625" style="654" customWidth="1"/>
    <col min="5642" max="5642" width="45.42578125" style="654" customWidth="1"/>
    <col min="5643" max="5643" width="14.85546875" style="654" customWidth="1"/>
    <col min="5644" max="5644" width="17.7109375" style="654" customWidth="1"/>
    <col min="5645" max="5645" width="21.42578125" style="654" customWidth="1"/>
    <col min="5646" max="5646" width="24.85546875" style="654" customWidth="1"/>
    <col min="5647" max="5647" width="20.140625" style="654" customWidth="1"/>
    <col min="5648" max="5648" width="16" style="654" customWidth="1"/>
    <col min="5649" max="5649" width="18.28515625" style="654" customWidth="1"/>
    <col min="5650" max="5650" width="21.42578125" style="654" customWidth="1"/>
    <col min="5651" max="5651" width="18.140625" style="654" customWidth="1"/>
    <col min="5652" max="5652" width="29.28515625" style="654" bestFit="1" customWidth="1"/>
    <col min="5653" max="5674" width="0" style="654" hidden="1" customWidth="1"/>
    <col min="5675" max="5889" width="9.140625" style="654"/>
    <col min="5890" max="5890" width="15.5703125" style="654" customWidth="1"/>
    <col min="5891" max="5891" width="45.28515625" style="654" customWidth="1"/>
    <col min="5892" max="5894" width="0" style="654" hidden="1" customWidth="1"/>
    <col min="5895" max="5895" width="33.28515625" style="654" customWidth="1"/>
    <col min="5896" max="5896" width="36.85546875" style="654" customWidth="1"/>
    <col min="5897" max="5897" width="39.140625" style="654" customWidth="1"/>
    <col min="5898" max="5898" width="45.42578125" style="654" customWidth="1"/>
    <col min="5899" max="5899" width="14.85546875" style="654" customWidth="1"/>
    <col min="5900" max="5900" width="17.7109375" style="654" customWidth="1"/>
    <col min="5901" max="5901" width="21.42578125" style="654" customWidth="1"/>
    <col min="5902" max="5902" width="24.85546875" style="654" customWidth="1"/>
    <col min="5903" max="5903" width="20.140625" style="654" customWidth="1"/>
    <col min="5904" max="5904" width="16" style="654" customWidth="1"/>
    <col min="5905" max="5905" width="18.28515625" style="654" customWidth="1"/>
    <col min="5906" max="5906" width="21.42578125" style="654" customWidth="1"/>
    <col min="5907" max="5907" width="18.140625" style="654" customWidth="1"/>
    <col min="5908" max="5908" width="29.28515625" style="654" bestFit="1" customWidth="1"/>
    <col min="5909" max="5930" width="0" style="654" hidden="1" customWidth="1"/>
    <col min="5931" max="6145" width="9.140625" style="654"/>
    <col min="6146" max="6146" width="15.5703125" style="654" customWidth="1"/>
    <col min="6147" max="6147" width="45.28515625" style="654" customWidth="1"/>
    <col min="6148" max="6150" width="0" style="654" hidden="1" customWidth="1"/>
    <col min="6151" max="6151" width="33.28515625" style="654" customWidth="1"/>
    <col min="6152" max="6152" width="36.85546875" style="654" customWidth="1"/>
    <col min="6153" max="6153" width="39.140625" style="654" customWidth="1"/>
    <col min="6154" max="6154" width="45.42578125" style="654" customWidth="1"/>
    <col min="6155" max="6155" width="14.85546875" style="654" customWidth="1"/>
    <col min="6156" max="6156" width="17.7109375" style="654" customWidth="1"/>
    <col min="6157" max="6157" width="21.42578125" style="654" customWidth="1"/>
    <col min="6158" max="6158" width="24.85546875" style="654" customWidth="1"/>
    <col min="6159" max="6159" width="20.140625" style="654" customWidth="1"/>
    <col min="6160" max="6160" width="16" style="654" customWidth="1"/>
    <col min="6161" max="6161" width="18.28515625" style="654" customWidth="1"/>
    <col min="6162" max="6162" width="21.42578125" style="654" customWidth="1"/>
    <col min="6163" max="6163" width="18.140625" style="654" customWidth="1"/>
    <col min="6164" max="6164" width="29.28515625" style="654" bestFit="1" customWidth="1"/>
    <col min="6165" max="6186" width="0" style="654" hidden="1" customWidth="1"/>
    <col min="6187" max="6401" width="9.140625" style="654"/>
    <col min="6402" max="6402" width="15.5703125" style="654" customWidth="1"/>
    <col min="6403" max="6403" width="45.28515625" style="654" customWidth="1"/>
    <col min="6404" max="6406" width="0" style="654" hidden="1" customWidth="1"/>
    <col min="6407" max="6407" width="33.28515625" style="654" customWidth="1"/>
    <col min="6408" max="6408" width="36.85546875" style="654" customWidth="1"/>
    <col min="6409" max="6409" width="39.140625" style="654" customWidth="1"/>
    <col min="6410" max="6410" width="45.42578125" style="654" customWidth="1"/>
    <col min="6411" max="6411" width="14.85546875" style="654" customWidth="1"/>
    <col min="6412" max="6412" width="17.7109375" style="654" customWidth="1"/>
    <col min="6413" max="6413" width="21.42578125" style="654" customWidth="1"/>
    <col min="6414" max="6414" width="24.85546875" style="654" customWidth="1"/>
    <col min="6415" max="6415" width="20.140625" style="654" customWidth="1"/>
    <col min="6416" max="6416" width="16" style="654" customWidth="1"/>
    <col min="6417" max="6417" width="18.28515625" style="654" customWidth="1"/>
    <col min="6418" max="6418" width="21.42578125" style="654" customWidth="1"/>
    <col min="6419" max="6419" width="18.140625" style="654" customWidth="1"/>
    <col min="6420" max="6420" width="29.28515625" style="654" bestFit="1" customWidth="1"/>
    <col min="6421" max="6442" width="0" style="654" hidden="1" customWidth="1"/>
    <col min="6443" max="6657" width="9.140625" style="654"/>
    <col min="6658" max="6658" width="15.5703125" style="654" customWidth="1"/>
    <col min="6659" max="6659" width="45.28515625" style="654" customWidth="1"/>
    <col min="6660" max="6662" width="0" style="654" hidden="1" customWidth="1"/>
    <col min="6663" max="6663" width="33.28515625" style="654" customWidth="1"/>
    <col min="6664" max="6664" width="36.85546875" style="654" customWidth="1"/>
    <col min="6665" max="6665" width="39.140625" style="654" customWidth="1"/>
    <col min="6666" max="6666" width="45.42578125" style="654" customWidth="1"/>
    <col min="6667" max="6667" width="14.85546875" style="654" customWidth="1"/>
    <col min="6668" max="6668" width="17.7109375" style="654" customWidth="1"/>
    <col min="6669" max="6669" width="21.42578125" style="654" customWidth="1"/>
    <col min="6670" max="6670" width="24.85546875" style="654" customWidth="1"/>
    <col min="6671" max="6671" width="20.140625" style="654" customWidth="1"/>
    <col min="6672" max="6672" width="16" style="654" customWidth="1"/>
    <col min="6673" max="6673" width="18.28515625" style="654" customWidth="1"/>
    <col min="6674" max="6674" width="21.42578125" style="654" customWidth="1"/>
    <col min="6675" max="6675" width="18.140625" style="654" customWidth="1"/>
    <col min="6676" max="6676" width="29.28515625" style="654" bestFit="1" customWidth="1"/>
    <col min="6677" max="6698" width="0" style="654" hidden="1" customWidth="1"/>
    <col min="6699" max="6913" width="9.140625" style="654"/>
    <col min="6914" max="6914" width="15.5703125" style="654" customWidth="1"/>
    <col min="6915" max="6915" width="45.28515625" style="654" customWidth="1"/>
    <col min="6916" max="6918" width="0" style="654" hidden="1" customWidth="1"/>
    <col min="6919" max="6919" width="33.28515625" style="654" customWidth="1"/>
    <col min="6920" max="6920" width="36.85546875" style="654" customWidth="1"/>
    <col min="6921" max="6921" width="39.140625" style="654" customWidth="1"/>
    <col min="6922" max="6922" width="45.42578125" style="654" customWidth="1"/>
    <col min="6923" max="6923" width="14.85546875" style="654" customWidth="1"/>
    <col min="6924" max="6924" width="17.7109375" style="654" customWidth="1"/>
    <col min="6925" max="6925" width="21.42578125" style="654" customWidth="1"/>
    <col min="6926" max="6926" width="24.85546875" style="654" customWidth="1"/>
    <col min="6927" max="6927" width="20.140625" style="654" customWidth="1"/>
    <col min="6928" max="6928" width="16" style="654" customWidth="1"/>
    <col min="6929" max="6929" width="18.28515625" style="654" customWidth="1"/>
    <col min="6930" max="6930" width="21.42578125" style="654" customWidth="1"/>
    <col min="6931" max="6931" width="18.140625" style="654" customWidth="1"/>
    <col min="6932" max="6932" width="29.28515625" style="654" bestFit="1" customWidth="1"/>
    <col min="6933" max="6954" width="0" style="654" hidden="1" customWidth="1"/>
    <col min="6955" max="7169" width="9.140625" style="654"/>
    <col min="7170" max="7170" width="15.5703125" style="654" customWidth="1"/>
    <col min="7171" max="7171" width="45.28515625" style="654" customWidth="1"/>
    <col min="7172" max="7174" width="0" style="654" hidden="1" customWidth="1"/>
    <col min="7175" max="7175" width="33.28515625" style="654" customWidth="1"/>
    <col min="7176" max="7176" width="36.85546875" style="654" customWidth="1"/>
    <col min="7177" max="7177" width="39.140625" style="654" customWidth="1"/>
    <col min="7178" max="7178" width="45.42578125" style="654" customWidth="1"/>
    <col min="7179" max="7179" width="14.85546875" style="654" customWidth="1"/>
    <col min="7180" max="7180" width="17.7109375" style="654" customWidth="1"/>
    <col min="7181" max="7181" width="21.42578125" style="654" customWidth="1"/>
    <col min="7182" max="7182" width="24.85546875" style="654" customWidth="1"/>
    <col min="7183" max="7183" width="20.140625" style="654" customWidth="1"/>
    <col min="7184" max="7184" width="16" style="654" customWidth="1"/>
    <col min="7185" max="7185" width="18.28515625" style="654" customWidth="1"/>
    <col min="7186" max="7186" width="21.42578125" style="654" customWidth="1"/>
    <col min="7187" max="7187" width="18.140625" style="654" customWidth="1"/>
    <col min="7188" max="7188" width="29.28515625" style="654" bestFit="1" customWidth="1"/>
    <col min="7189" max="7210" width="0" style="654" hidden="1" customWidth="1"/>
    <col min="7211" max="7425" width="9.140625" style="654"/>
    <col min="7426" max="7426" width="15.5703125" style="654" customWidth="1"/>
    <col min="7427" max="7427" width="45.28515625" style="654" customWidth="1"/>
    <col min="7428" max="7430" width="0" style="654" hidden="1" customWidth="1"/>
    <col min="7431" max="7431" width="33.28515625" style="654" customWidth="1"/>
    <col min="7432" max="7432" width="36.85546875" style="654" customWidth="1"/>
    <col min="7433" max="7433" width="39.140625" style="654" customWidth="1"/>
    <col min="7434" max="7434" width="45.42578125" style="654" customWidth="1"/>
    <col min="7435" max="7435" width="14.85546875" style="654" customWidth="1"/>
    <col min="7436" max="7436" width="17.7109375" style="654" customWidth="1"/>
    <col min="7437" max="7437" width="21.42578125" style="654" customWidth="1"/>
    <col min="7438" max="7438" width="24.85546875" style="654" customWidth="1"/>
    <col min="7439" max="7439" width="20.140625" style="654" customWidth="1"/>
    <col min="7440" max="7440" width="16" style="654" customWidth="1"/>
    <col min="7441" max="7441" width="18.28515625" style="654" customWidth="1"/>
    <col min="7442" max="7442" width="21.42578125" style="654" customWidth="1"/>
    <col min="7443" max="7443" width="18.140625" style="654" customWidth="1"/>
    <col min="7444" max="7444" width="29.28515625" style="654" bestFit="1" customWidth="1"/>
    <col min="7445" max="7466" width="0" style="654" hidden="1" customWidth="1"/>
    <col min="7467" max="7681" width="9.140625" style="654"/>
    <col min="7682" max="7682" width="15.5703125" style="654" customWidth="1"/>
    <col min="7683" max="7683" width="45.28515625" style="654" customWidth="1"/>
    <col min="7684" max="7686" width="0" style="654" hidden="1" customWidth="1"/>
    <col min="7687" max="7687" width="33.28515625" style="654" customWidth="1"/>
    <col min="7688" max="7688" width="36.85546875" style="654" customWidth="1"/>
    <col min="7689" max="7689" width="39.140625" style="654" customWidth="1"/>
    <col min="7690" max="7690" width="45.42578125" style="654" customWidth="1"/>
    <col min="7691" max="7691" width="14.85546875" style="654" customWidth="1"/>
    <col min="7692" max="7692" width="17.7109375" style="654" customWidth="1"/>
    <col min="7693" max="7693" width="21.42578125" style="654" customWidth="1"/>
    <col min="7694" max="7694" width="24.85546875" style="654" customWidth="1"/>
    <col min="7695" max="7695" width="20.140625" style="654" customWidth="1"/>
    <col min="7696" max="7696" width="16" style="654" customWidth="1"/>
    <col min="7697" max="7697" width="18.28515625" style="654" customWidth="1"/>
    <col min="7698" max="7698" width="21.42578125" style="654" customWidth="1"/>
    <col min="7699" max="7699" width="18.140625" style="654" customWidth="1"/>
    <col min="7700" max="7700" width="29.28515625" style="654" bestFit="1" customWidth="1"/>
    <col min="7701" max="7722" width="0" style="654" hidden="1" customWidth="1"/>
    <col min="7723" max="7937" width="9.140625" style="654"/>
    <col min="7938" max="7938" width="15.5703125" style="654" customWidth="1"/>
    <col min="7939" max="7939" width="45.28515625" style="654" customWidth="1"/>
    <col min="7940" max="7942" width="0" style="654" hidden="1" customWidth="1"/>
    <col min="7943" max="7943" width="33.28515625" style="654" customWidth="1"/>
    <col min="7944" max="7944" width="36.85546875" style="654" customWidth="1"/>
    <col min="7945" max="7945" width="39.140625" style="654" customWidth="1"/>
    <col min="7946" max="7946" width="45.42578125" style="654" customWidth="1"/>
    <col min="7947" max="7947" width="14.85546875" style="654" customWidth="1"/>
    <col min="7948" max="7948" width="17.7109375" style="654" customWidth="1"/>
    <col min="7949" max="7949" width="21.42578125" style="654" customWidth="1"/>
    <col min="7950" max="7950" width="24.85546875" style="654" customWidth="1"/>
    <col min="7951" max="7951" width="20.140625" style="654" customWidth="1"/>
    <col min="7952" max="7952" width="16" style="654" customWidth="1"/>
    <col min="7953" max="7953" width="18.28515625" style="654" customWidth="1"/>
    <col min="7954" max="7954" width="21.42578125" style="654" customWidth="1"/>
    <col min="7955" max="7955" width="18.140625" style="654" customWidth="1"/>
    <col min="7956" max="7956" width="29.28515625" style="654" bestFit="1" customWidth="1"/>
    <col min="7957" max="7978" width="0" style="654" hidden="1" customWidth="1"/>
    <col min="7979" max="8193" width="9.140625" style="654"/>
    <col min="8194" max="8194" width="15.5703125" style="654" customWidth="1"/>
    <col min="8195" max="8195" width="45.28515625" style="654" customWidth="1"/>
    <col min="8196" max="8198" width="0" style="654" hidden="1" customWidth="1"/>
    <col min="8199" max="8199" width="33.28515625" style="654" customWidth="1"/>
    <col min="8200" max="8200" width="36.85546875" style="654" customWidth="1"/>
    <col min="8201" max="8201" width="39.140625" style="654" customWidth="1"/>
    <col min="8202" max="8202" width="45.42578125" style="654" customWidth="1"/>
    <col min="8203" max="8203" width="14.85546875" style="654" customWidth="1"/>
    <col min="8204" max="8204" width="17.7109375" style="654" customWidth="1"/>
    <col min="8205" max="8205" width="21.42578125" style="654" customWidth="1"/>
    <col min="8206" max="8206" width="24.85546875" style="654" customWidth="1"/>
    <col min="8207" max="8207" width="20.140625" style="654" customWidth="1"/>
    <col min="8208" max="8208" width="16" style="654" customWidth="1"/>
    <col min="8209" max="8209" width="18.28515625" style="654" customWidth="1"/>
    <col min="8210" max="8210" width="21.42578125" style="654" customWidth="1"/>
    <col min="8211" max="8211" width="18.140625" style="654" customWidth="1"/>
    <col min="8212" max="8212" width="29.28515625" style="654" bestFit="1" customWidth="1"/>
    <col min="8213" max="8234" width="0" style="654" hidden="1" customWidth="1"/>
    <col min="8235" max="8449" width="9.140625" style="654"/>
    <col min="8450" max="8450" width="15.5703125" style="654" customWidth="1"/>
    <col min="8451" max="8451" width="45.28515625" style="654" customWidth="1"/>
    <col min="8452" max="8454" width="0" style="654" hidden="1" customWidth="1"/>
    <col min="8455" max="8455" width="33.28515625" style="654" customWidth="1"/>
    <col min="8456" max="8456" width="36.85546875" style="654" customWidth="1"/>
    <col min="8457" max="8457" width="39.140625" style="654" customWidth="1"/>
    <col min="8458" max="8458" width="45.42578125" style="654" customWidth="1"/>
    <col min="8459" max="8459" width="14.85546875" style="654" customWidth="1"/>
    <col min="8460" max="8460" width="17.7109375" style="654" customWidth="1"/>
    <col min="8461" max="8461" width="21.42578125" style="654" customWidth="1"/>
    <col min="8462" max="8462" width="24.85546875" style="654" customWidth="1"/>
    <col min="8463" max="8463" width="20.140625" style="654" customWidth="1"/>
    <col min="8464" max="8464" width="16" style="654" customWidth="1"/>
    <col min="8465" max="8465" width="18.28515625" style="654" customWidth="1"/>
    <col min="8466" max="8466" width="21.42578125" style="654" customWidth="1"/>
    <col min="8467" max="8467" width="18.140625" style="654" customWidth="1"/>
    <col min="8468" max="8468" width="29.28515625" style="654" bestFit="1" customWidth="1"/>
    <col min="8469" max="8490" width="0" style="654" hidden="1" customWidth="1"/>
    <col min="8491" max="8705" width="9.140625" style="654"/>
    <col min="8706" max="8706" width="15.5703125" style="654" customWidth="1"/>
    <col min="8707" max="8707" width="45.28515625" style="654" customWidth="1"/>
    <col min="8708" max="8710" width="0" style="654" hidden="1" customWidth="1"/>
    <col min="8711" max="8711" width="33.28515625" style="654" customWidth="1"/>
    <col min="8712" max="8712" width="36.85546875" style="654" customWidth="1"/>
    <col min="8713" max="8713" width="39.140625" style="654" customWidth="1"/>
    <col min="8714" max="8714" width="45.42578125" style="654" customWidth="1"/>
    <col min="8715" max="8715" width="14.85546875" style="654" customWidth="1"/>
    <col min="8716" max="8716" width="17.7109375" style="654" customWidth="1"/>
    <col min="8717" max="8717" width="21.42578125" style="654" customWidth="1"/>
    <col min="8718" max="8718" width="24.85546875" style="654" customWidth="1"/>
    <col min="8719" max="8719" width="20.140625" style="654" customWidth="1"/>
    <col min="8720" max="8720" width="16" style="654" customWidth="1"/>
    <col min="8721" max="8721" width="18.28515625" style="654" customWidth="1"/>
    <col min="8722" max="8722" width="21.42578125" style="654" customWidth="1"/>
    <col min="8723" max="8723" width="18.140625" style="654" customWidth="1"/>
    <col min="8724" max="8724" width="29.28515625" style="654" bestFit="1" customWidth="1"/>
    <col min="8725" max="8746" width="0" style="654" hidden="1" customWidth="1"/>
    <col min="8747" max="8961" width="9.140625" style="654"/>
    <col min="8962" max="8962" width="15.5703125" style="654" customWidth="1"/>
    <col min="8963" max="8963" width="45.28515625" style="654" customWidth="1"/>
    <col min="8964" max="8966" width="0" style="654" hidden="1" customWidth="1"/>
    <col min="8967" max="8967" width="33.28515625" style="654" customWidth="1"/>
    <col min="8968" max="8968" width="36.85546875" style="654" customWidth="1"/>
    <col min="8969" max="8969" width="39.140625" style="654" customWidth="1"/>
    <col min="8970" max="8970" width="45.42578125" style="654" customWidth="1"/>
    <col min="8971" max="8971" width="14.85546875" style="654" customWidth="1"/>
    <col min="8972" max="8972" width="17.7109375" style="654" customWidth="1"/>
    <col min="8973" max="8973" width="21.42578125" style="654" customWidth="1"/>
    <col min="8974" max="8974" width="24.85546875" style="654" customWidth="1"/>
    <col min="8975" max="8975" width="20.140625" style="654" customWidth="1"/>
    <col min="8976" max="8976" width="16" style="654" customWidth="1"/>
    <col min="8977" max="8977" width="18.28515625" style="654" customWidth="1"/>
    <col min="8978" max="8978" width="21.42578125" style="654" customWidth="1"/>
    <col min="8979" max="8979" width="18.140625" style="654" customWidth="1"/>
    <col min="8980" max="8980" width="29.28515625" style="654" bestFit="1" customWidth="1"/>
    <col min="8981" max="9002" width="0" style="654" hidden="1" customWidth="1"/>
    <col min="9003" max="9217" width="9.140625" style="654"/>
    <col min="9218" max="9218" width="15.5703125" style="654" customWidth="1"/>
    <col min="9219" max="9219" width="45.28515625" style="654" customWidth="1"/>
    <col min="9220" max="9222" width="0" style="654" hidden="1" customWidth="1"/>
    <col min="9223" max="9223" width="33.28515625" style="654" customWidth="1"/>
    <col min="9224" max="9224" width="36.85546875" style="654" customWidth="1"/>
    <col min="9225" max="9225" width="39.140625" style="654" customWidth="1"/>
    <col min="9226" max="9226" width="45.42578125" style="654" customWidth="1"/>
    <col min="9227" max="9227" width="14.85546875" style="654" customWidth="1"/>
    <col min="9228" max="9228" width="17.7109375" style="654" customWidth="1"/>
    <col min="9229" max="9229" width="21.42578125" style="654" customWidth="1"/>
    <col min="9230" max="9230" width="24.85546875" style="654" customWidth="1"/>
    <col min="9231" max="9231" width="20.140625" style="654" customWidth="1"/>
    <col min="9232" max="9232" width="16" style="654" customWidth="1"/>
    <col min="9233" max="9233" width="18.28515625" style="654" customWidth="1"/>
    <col min="9234" max="9234" width="21.42578125" style="654" customWidth="1"/>
    <col min="9235" max="9235" width="18.140625" style="654" customWidth="1"/>
    <col min="9236" max="9236" width="29.28515625" style="654" bestFit="1" customWidth="1"/>
    <col min="9237" max="9258" width="0" style="654" hidden="1" customWidth="1"/>
    <col min="9259" max="9473" width="9.140625" style="654"/>
    <col min="9474" max="9474" width="15.5703125" style="654" customWidth="1"/>
    <col min="9475" max="9475" width="45.28515625" style="654" customWidth="1"/>
    <col min="9476" max="9478" width="0" style="654" hidden="1" customWidth="1"/>
    <col min="9479" max="9479" width="33.28515625" style="654" customWidth="1"/>
    <col min="9480" max="9480" width="36.85546875" style="654" customWidth="1"/>
    <col min="9481" max="9481" width="39.140625" style="654" customWidth="1"/>
    <col min="9482" max="9482" width="45.42578125" style="654" customWidth="1"/>
    <col min="9483" max="9483" width="14.85546875" style="654" customWidth="1"/>
    <col min="9484" max="9484" width="17.7109375" style="654" customWidth="1"/>
    <col min="9485" max="9485" width="21.42578125" style="654" customWidth="1"/>
    <col min="9486" max="9486" width="24.85546875" style="654" customWidth="1"/>
    <col min="9487" max="9487" width="20.140625" style="654" customWidth="1"/>
    <col min="9488" max="9488" width="16" style="654" customWidth="1"/>
    <col min="9489" max="9489" width="18.28515625" style="654" customWidth="1"/>
    <col min="9490" max="9490" width="21.42578125" style="654" customWidth="1"/>
    <col min="9491" max="9491" width="18.140625" style="654" customWidth="1"/>
    <col min="9492" max="9492" width="29.28515625" style="654" bestFit="1" customWidth="1"/>
    <col min="9493" max="9514" width="0" style="654" hidden="1" customWidth="1"/>
    <col min="9515" max="9729" width="9.140625" style="654"/>
    <col min="9730" max="9730" width="15.5703125" style="654" customWidth="1"/>
    <col min="9731" max="9731" width="45.28515625" style="654" customWidth="1"/>
    <col min="9732" max="9734" width="0" style="654" hidden="1" customWidth="1"/>
    <col min="9735" max="9735" width="33.28515625" style="654" customWidth="1"/>
    <col min="9736" max="9736" width="36.85546875" style="654" customWidth="1"/>
    <col min="9737" max="9737" width="39.140625" style="654" customWidth="1"/>
    <col min="9738" max="9738" width="45.42578125" style="654" customWidth="1"/>
    <col min="9739" max="9739" width="14.85546875" style="654" customWidth="1"/>
    <col min="9740" max="9740" width="17.7109375" style="654" customWidth="1"/>
    <col min="9741" max="9741" width="21.42578125" style="654" customWidth="1"/>
    <col min="9742" max="9742" width="24.85546875" style="654" customWidth="1"/>
    <col min="9743" max="9743" width="20.140625" style="654" customWidth="1"/>
    <col min="9744" max="9744" width="16" style="654" customWidth="1"/>
    <col min="9745" max="9745" width="18.28515625" style="654" customWidth="1"/>
    <col min="9746" max="9746" width="21.42578125" style="654" customWidth="1"/>
    <col min="9747" max="9747" width="18.140625" style="654" customWidth="1"/>
    <col min="9748" max="9748" width="29.28515625" style="654" bestFit="1" customWidth="1"/>
    <col min="9749" max="9770" width="0" style="654" hidden="1" customWidth="1"/>
    <col min="9771" max="9985" width="9.140625" style="654"/>
    <col min="9986" max="9986" width="15.5703125" style="654" customWidth="1"/>
    <col min="9987" max="9987" width="45.28515625" style="654" customWidth="1"/>
    <col min="9988" max="9990" width="0" style="654" hidden="1" customWidth="1"/>
    <col min="9991" max="9991" width="33.28515625" style="654" customWidth="1"/>
    <col min="9992" max="9992" width="36.85546875" style="654" customWidth="1"/>
    <col min="9993" max="9993" width="39.140625" style="654" customWidth="1"/>
    <col min="9994" max="9994" width="45.42578125" style="654" customWidth="1"/>
    <col min="9995" max="9995" width="14.85546875" style="654" customWidth="1"/>
    <col min="9996" max="9996" width="17.7109375" style="654" customWidth="1"/>
    <col min="9997" max="9997" width="21.42578125" style="654" customWidth="1"/>
    <col min="9998" max="9998" width="24.85546875" style="654" customWidth="1"/>
    <col min="9999" max="9999" width="20.140625" style="654" customWidth="1"/>
    <col min="10000" max="10000" width="16" style="654" customWidth="1"/>
    <col min="10001" max="10001" width="18.28515625" style="654" customWidth="1"/>
    <col min="10002" max="10002" width="21.42578125" style="654" customWidth="1"/>
    <col min="10003" max="10003" width="18.140625" style="654" customWidth="1"/>
    <col min="10004" max="10004" width="29.28515625" style="654" bestFit="1" customWidth="1"/>
    <col min="10005" max="10026" width="0" style="654" hidden="1" customWidth="1"/>
    <col min="10027" max="10241" width="9.140625" style="654"/>
    <col min="10242" max="10242" width="15.5703125" style="654" customWidth="1"/>
    <col min="10243" max="10243" width="45.28515625" style="654" customWidth="1"/>
    <col min="10244" max="10246" width="0" style="654" hidden="1" customWidth="1"/>
    <col min="10247" max="10247" width="33.28515625" style="654" customWidth="1"/>
    <col min="10248" max="10248" width="36.85546875" style="654" customWidth="1"/>
    <col min="10249" max="10249" width="39.140625" style="654" customWidth="1"/>
    <col min="10250" max="10250" width="45.42578125" style="654" customWidth="1"/>
    <col min="10251" max="10251" width="14.85546875" style="654" customWidth="1"/>
    <col min="10252" max="10252" width="17.7109375" style="654" customWidth="1"/>
    <col min="10253" max="10253" width="21.42578125" style="654" customWidth="1"/>
    <col min="10254" max="10254" width="24.85546875" style="654" customWidth="1"/>
    <col min="10255" max="10255" width="20.140625" style="654" customWidth="1"/>
    <col min="10256" max="10256" width="16" style="654" customWidth="1"/>
    <col min="10257" max="10257" width="18.28515625" style="654" customWidth="1"/>
    <col min="10258" max="10258" width="21.42578125" style="654" customWidth="1"/>
    <col min="10259" max="10259" width="18.140625" style="654" customWidth="1"/>
    <col min="10260" max="10260" width="29.28515625" style="654" bestFit="1" customWidth="1"/>
    <col min="10261" max="10282" width="0" style="654" hidden="1" customWidth="1"/>
    <col min="10283" max="10497" width="9.140625" style="654"/>
    <col min="10498" max="10498" width="15.5703125" style="654" customWidth="1"/>
    <col min="10499" max="10499" width="45.28515625" style="654" customWidth="1"/>
    <col min="10500" max="10502" width="0" style="654" hidden="1" customWidth="1"/>
    <col min="10503" max="10503" width="33.28515625" style="654" customWidth="1"/>
    <col min="10504" max="10504" width="36.85546875" style="654" customWidth="1"/>
    <col min="10505" max="10505" width="39.140625" style="654" customWidth="1"/>
    <col min="10506" max="10506" width="45.42578125" style="654" customWidth="1"/>
    <col min="10507" max="10507" width="14.85546875" style="654" customWidth="1"/>
    <col min="10508" max="10508" width="17.7109375" style="654" customWidth="1"/>
    <col min="10509" max="10509" width="21.42578125" style="654" customWidth="1"/>
    <col min="10510" max="10510" width="24.85546875" style="654" customWidth="1"/>
    <col min="10511" max="10511" width="20.140625" style="654" customWidth="1"/>
    <col min="10512" max="10512" width="16" style="654" customWidth="1"/>
    <col min="10513" max="10513" width="18.28515625" style="654" customWidth="1"/>
    <col min="10514" max="10514" width="21.42578125" style="654" customWidth="1"/>
    <col min="10515" max="10515" width="18.140625" style="654" customWidth="1"/>
    <col min="10516" max="10516" width="29.28515625" style="654" bestFit="1" customWidth="1"/>
    <col min="10517" max="10538" width="0" style="654" hidden="1" customWidth="1"/>
    <col min="10539" max="10753" width="9.140625" style="654"/>
    <col min="10754" max="10754" width="15.5703125" style="654" customWidth="1"/>
    <col min="10755" max="10755" width="45.28515625" style="654" customWidth="1"/>
    <col min="10756" max="10758" width="0" style="654" hidden="1" customWidth="1"/>
    <col min="10759" max="10759" width="33.28515625" style="654" customWidth="1"/>
    <col min="10760" max="10760" width="36.85546875" style="654" customWidth="1"/>
    <col min="10761" max="10761" width="39.140625" style="654" customWidth="1"/>
    <col min="10762" max="10762" width="45.42578125" style="654" customWidth="1"/>
    <col min="10763" max="10763" width="14.85546875" style="654" customWidth="1"/>
    <col min="10764" max="10764" width="17.7109375" style="654" customWidth="1"/>
    <col min="10765" max="10765" width="21.42578125" style="654" customWidth="1"/>
    <col min="10766" max="10766" width="24.85546875" style="654" customWidth="1"/>
    <col min="10767" max="10767" width="20.140625" style="654" customWidth="1"/>
    <col min="10768" max="10768" width="16" style="654" customWidth="1"/>
    <col min="10769" max="10769" width="18.28515625" style="654" customWidth="1"/>
    <col min="10770" max="10770" width="21.42578125" style="654" customWidth="1"/>
    <col min="10771" max="10771" width="18.140625" style="654" customWidth="1"/>
    <col min="10772" max="10772" width="29.28515625" style="654" bestFit="1" customWidth="1"/>
    <col min="10773" max="10794" width="0" style="654" hidden="1" customWidth="1"/>
    <col min="10795" max="11009" width="9.140625" style="654"/>
    <col min="11010" max="11010" width="15.5703125" style="654" customWidth="1"/>
    <col min="11011" max="11011" width="45.28515625" style="654" customWidth="1"/>
    <col min="11012" max="11014" width="0" style="654" hidden="1" customWidth="1"/>
    <col min="11015" max="11015" width="33.28515625" style="654" customWidth="1"/>
    <col min="11016" max="11016" width="36.85546875" style="654" customWidth="1"/>
    <col min="11017" max="11017" width="39.140625" style="654" customWidth="1"/>
    <col min="11018" max="11018" width="45.42578125" style="654" customWidth="1"/>
    <col min="11019" max="11019" width="14.85546875" style="654" customWidth="1"/>
    <col min="11020" max="11020" width="17.7109375" style="654" customWidth="1"/>
    <col min="11021" max="11021" width="21.42578125" style="654" customWidth="1"/>
    <col min="11022" max="11022" width="24.85546875" style="654" customWidth="1"/>
    <col min="11023" max="11023" width="20.140625" style="654" customWidth="1"/>
    <col min="11024" max="11024" width="16" style="654" customWidth="1"/>
    <col min="11025" max="11025" width="18.28515625" style="654" customWidth="1"/>
    <col min="11026" max="11026" width="21.42578125" style="654" customWidth="1"/>
    <col min="11027" max="11027" width="18.140625" style="654" customWidth="1"/>
    <col min="11028" max="11028" width="29.28515625" style="654" bestFit="1" customWidth="1"/>
    <col min="11029" max="11050" width="0" style="654" hidden="1" customWidth="1"/>
    <col min="11051" max="11265" width="9.140625" style="654"/>
    <col min="11266" max="11266" width="15.5703125" style="654" customWidth="1"/>
    <col min="11267" max="11267" width="45.28515625" style="654" customWidth="1"/>
    <col min="11268" max="11270" width="0" style="654" hidden="1" customWidth="1"/>
    <col min="11271" max="11271" width="33.28515625" style="654" customWidth="1"/>
    <col min="11272" max="11272" width="36.85546875" style="654" customWidth="1"/>
    <col min="11273" max="11273" width="39.140625" style="654" customWidth="1"/>
    <col min="11274" max="11274" width="45.42578125" style="654" customWidth="1"/>
    <col min="11275" max="11275" width="14.85546875" style="654" customWidth="1"/>
    <col min="11276" max="11276" width="17.7109375" style="654" customWidth="1"/>
    <col min="11277" max="11277" width="21.42578125" style="654" customWidth="1"/>
    <col min="11278" max="11278" width="24.85546875" style="654" customWidth="1"/>
    <col min="11279" max="11279" width="20.140625" style="654" customWidth="1"/>
    <col min="11280" max="11280" width="16" style="654" customWidth="1"/>
    <col min="11281" max="11281" width="18.28515625" style="654" customWidth="1"/>
    <col min="11282" max="11282" width="21.42578125" style="654" customWidth="1"/>
    <col min="11283" max="11283" width="18.140625" style="654" customWidth="1"/>
    <col min="11284" max="11284" width="29.28515625" style="654" bestFit="1" customWidth="1"/>
    <col min="11285" max="11306" width="0" style="654" hidden="1" customWidth="1"/>
    <col min="11307" max="11521" width="9.140625" style="654"/>
    <col min="11522" max="11522" width="15.5703125" style="654" customWidth="1"/>
    <col min="11523" max="11523" width="45.28515625" style="654" customWidth="1"/>
    <col min="11524" max="11526" width="0" style="654" hidden="1" customWidth="1"/>
    <col min="11527" max="11527" width="33.28515625" style="654" customWidth="1"/>
    <col min="11528" max="11528" width="36.85546875" style="654" customWidth="1"/>
    <col min="11529" max="11529" width="39.140625" style="654" customWidth="1"/>
    <col min="11530" max="11530" width="45.42578125" style="654" customWidth="1"/>
    <col min="11531" max="11531" width="14.85546875" style="654" customWidth="1"/>
    <col min="11532" max="11532" width="17.7109375" style="654" customWidth="1"/>
    <col min="11533" max="11533" width="21.42578125" style="654" customWidth="1"/>
    <col min="11534" max="11534" width="24.85546875" style="654" customWidth="1"/>
    <col min="11535" max="11535" width="20.140625" style="654" customWidth="1"/>
    <col min="11536" max="11536" width="16" style="654" customWidth="1"/>
    <col min="11537" max="11537" width="18.28515625" style="654" customWidth="1"/>
    <col min="11538" max="11538" width="21.42578125" style="654" customWidth="1"/>
    <col min="11539" max="11539" width="18.140625" style="654" customWidth="1"/>
    <col min="11540" max="11540" width="29.28515625" style="654" bestFit="1" customWidth="1"/>
    <col min="11541" max="11562" width="0" style="654" hidden="1" customWidth="1"/>
    <col min="11563" max="11777" width="9.140625" style="654"/>
    <col min="11778" max="11778" width="15.5703125" style="654" customWidth="1"/>
    <col min="11779" max="11779" width="45.28515625" style="654" customWidth="1"/>
    <col min="11780" max="11782" width="0" style="654" hidden="1" customWidth="1"/>
    <col min="11783" max="11783" width="33.28515625" style="654" customWidth="1"/>
    <col min="11784" max="11784" width="36.85546875" style="654" customWidth="1"/>
    <col min="11785" max="11785" width="39.140625" style="654" customWidth="1"/>
    <col min="11786" max="11786" width="45.42578125" style="654" customWidth="1"/>
    <col min="11787" max="11787" width="14.85546875" style="654" customWidth="1"/>
    <col min="11788" max="11788" width="17.7109375" style="654" customWidth="1"/>
    <col min="11789" max="11789" width="21.42578125" style="654" customWidth="1"/>
    <col min="11790" max="11790" width="24.85546875" style="654" customWidth="1"/>
    <col min="11791" max="11791" width="20.140625" style="654" customWidth="1"/>
    <col min="11792" max="11792" width="16" style="654" customWidth="1"/>
    <col min="11793" max="11793" width="18.28515625" style="654" customWidth="1"/>
    <col min="11794" max="11794" width="21.42578125" style="654" customWidth="1"/>
    <col min="11795" max="11795" width="18.140625" style="654" customWidth="1"/>
    <col min="11796" max="11796" width="29.28515625" style="654" bestFit="1" customWidth="1"/>
    <col min="11797" max="11818" width="0" style="654" hidden="1" customWidth="1"/>
    <col min="11819" max="12033" width="9.140625" style="654"/>
    <col min="12034" max="12034" width="15.5703125" style="654" customWidth="1"/>
    <col min="12035" max="12035" width="45.28515625" style="654" customWidth="1"/>
    <col min="12036" max="12038" width="0" style="654" hidden="1" customWidth="1"/>
    <col min="12039" max="12039" width="33.28515625" style="654" customWidth="1"/>
    <col min="12040" max="12040" width="36.85546875" style="654" customWidth="1"/>
    <col min="12041" max="12041" width="39.140625" style="654" customWidth="1"/>
    <col min="12042" max="12042" width="45.42578125" style="654" customWidth="1"/>
    <col min="12043" max="12043" width="14.85546875" style="654" customWidth="1"/>
    <col min="12044" max="12044" width="17.7109375" style="654" customWidth="1"/>
    <col min="12045" max="12045" width="21.42578125" style="654" customWidth="1"/>
    <col min="12046" max="12046" width="24.85546875" style="654" customWidth="1"/>
    <col min="12047" max="12047" width="20.140625" style="654" customWidth="1"/>
    <col min="12048" max="12048" width="16" style="654" customWidth="1"/>
    <col min="12049" max="12049" width="18.28515625" style="654" customWidth="1"/>
    <col min="12050" max="12050" width="21.42578125" style="654" customWidth="1"/>
    <col min="12051" max="12051" width="18.140625" style="654" customWidth="1"/>
    <col min="12052" max="12052" width="29.28515625" style="654" bestFit="1" customWidth="1"/>
    <col min="12053" max="12074" width="0" style="654" hidden="1" customWidth="1"/>
    <col min="12075" max="12289" width="9.140625" style="654"/>
    <col min="12290" max="12290" width="15.5703125" style="654" customWidth="1"/>
    <col min="12291" max="12291" width="45.28515625" style="654" customWidth="1"/>
    <col min="12292" max="12294" width="0" style="654" hidden="1" customWidth="1"/>
    <col min="12295" max="12295" width="33.28515625" style="654" customWidth="1"/>
    <col min="12296" max="12296" width="36.85546875" style="654" customWidth="1"/>
    <col min="12297" max="12297" width="39.140625" style="654" customWidth="1"/>
    <col min="12298" max="12298" width="45.42578125" style="654" customWidth="1"/>
    <col min="12299" max="12299" width="14.85546875" style="654" customWidth="1"/>
    <col min="12300" max="12300" width="17.7109375" style="654" customWidth="1"/>
    <col min="12301" max="12301" width="21.42578125" style="654" customWidth="1"/>
    <col min="12302" max="12302" width="24.85546875" style="654" customWidth="1"/>
    <col min="12303" max="12303" width="20.140625" style="654" customWidth="1"/>
    <col min="12304" max="12304" width="16" style="654" customWidth="1"/>
    <col min="12305" max="12305" width="18.28515625" style="654" customWidth="1"/>
    <col min="12306" max="12306" width="21.42578125" style="654" customWidth="1"/>
    <col min="12307" max="12307" width="18.140625" style="654" customWidth="1"/>
    <col min="12308" max="12308" width="29.28515625" style="654" bestFit="1" customWidth="1"/>
    <col min="12309" max="12330" width="0" style="654" hidden="1" customWidth="1"/>
    <col min="12331" max="12545" width="9.140625" style="654"/>
    <col min="12546" max="12546" width="15.5703125" style="654" customWidth="1"/>
    <col min="12547" max="12547" width="45.28515625" style="654" customWidth="1"/>
    <col min="12548" max="12550" width="0" style="654" hidden="1" customWidth="1"/>
    <col min="12551" max="12551" width="33.28515625" style="654" customWidth="1"/>
    <col min="12552" max="12552" width="36.85546875" style="654" customWidth="1"/>
    <col min="12553" max="12553" width="39.140625" style="654" customWidth="1"/>
    <col min="12554" max="12554" width="45.42578125" style="654" customWidth="1"/>
    <col min="12555" max="12555" width="14.85546875" style="654" customWidth="1"/>
    <col min="12556" max="12556" width="17.7109375" style="654" customWidth="1"/>
    <col min="12557" max="12557" width="21.42578125" style="654" customWidth="1"/>
    <col min="12558" max="12558" width="24.85546875" style="654" customWidth="1"/>
    <col min="12559" max="12559" width="20.140625" style="654" customWidth="1"/>
    <col min="12560" max="12560" width="16" style="654" customWidth="1"/>
    <col min="12561" max="12561" width="18.28515625" style="654" customWidth="1"/>
    <col min="12562" max="12562" width="21.42578125" style="654" customWidth="1"/>
    <col min="12563" max="12563" width="18.140625" style="654" customWidth="1"/>
    <col min="12564" max="12564" width="29.28515625" style="654" bestFit="1" customWidth="1"/>
    <col min="12565" max="12586" width="0" style="654" hidden="1" customWidth="1"/>
    <col min="12587" max="12801" width="9.140625" style="654"/>
    <col min="12802" max="12802" width="15.5703125" style="654" customWidth="1"/>
    <col min="12803" max="12803" width="45.28515625" style="654" customWidth="1"/>
    <col min="12804" max="12806" width="0" style="654" hidden="1" customWidth="1"/>
    <col min="12807" max="12807" width="33.28515625" style="654" customWidth="1"/>
    <col min="12808" max="12808" width="36.85546875" style="654" customWidth="1"/>
    <col min="12809" max="12809" width="39.140625" style="654" customWidth="1"/>
    <col min="12810" max="12810" width="45.42578125" style="654" customWidth="1"/>
    <col min="12811" max="12811" width="14.85546875" style="654" customWidth="1"/>
    <col min="12812" max="12812" width="17.7109375" style="654" customWidth="1"/>
    <col min="12813" max="12813" width="21.42578125" style="654" customWidth="1"/>
    <col min="12814" max="12814" width="24.85546875" style="654" customWidth="1"/>
    <col min="12815" max="12815" width="20.140625" style="654" customWidth="1"/>
    <col min="12816" max="12816" width="16" style="654" customWidth="1"/>
    <col min="12817" max="12817" width="18.28515625" style="654" customWidth="1"/>
    <col min="12818" max="12818" width="21.42578125" style="654" customWidth="1"/>
    <col min="12819" max="12819" width="18.140625" style="654" customWidth="1"/>
    <col min="12820" max="12820" width="29.28515625" style="654" bestFit="1" customWidth="1"/>
    <col min="12821" max="12842" width="0" style="654" hidden="1" customWidth="1"/>
    <col min="12843" max="13057" width="9.140625" style="654"/>
    <col min="13058" max="13058" width="15.5703125" style="654" customWidth="1"/>
    <col min="13059" max="13059" width="45.28515625" style="654" customWidth="1"/>
    <col min="13060" max="13062" width="0" style="654" hidden="1" customWidth="1"/>
    <col min="13063" max="13063" width="33.28515625" style="654" customWidth="1"/>
    <col min="13064" max="13064" width="36.85546875" style="654" customWidth="1"/>
    <col min="13065" max="13065" width="39.140625" style="654" customWidth="1"/>
    <col min="13066" max="13066" width="45.42578125" style="654" customWidth="1"/>
    <col min="13067" max="13067" width="14.85546875" style="654" customWidth="1"/>
    <col min="13068" max="13068" width="17.7109375" style="654" customWidth="1"/>
    <col min="13069" max="13069" width="21.42578125" style="654" customWidth="1"/>
    <col min="13070" max="13070" width="24.85546875" style="654" customWidth="1"/>
    <col min="13071" max="13071" width="20.140625" style="654" customWidth="1"/>
    <col min="13072" max="13072" width="16" style="654" customWidth="1"/>
    <col min="13073" max="13073" width="18.28515625" style="654" customWidth="1"/>
    <col min="13074" max="13074" width="21.42578125" style="654" customWidth="1"/>
    <col min="13075" max="13075" width="18.140625" style="654" customWidth="1"/>
    <col min="13076" max="13076" width="29.28515625" style="654" bestFit="1" customWidth="1"/>
    <col min="13077" max="13098" width="0" style="654" hidden="1" customWidth="1"/>
    <col min="13099" max="13313" width="9.140625" style="654"/>
    <col min="13314" max="13314" width="15.5703125" style="654" customWidth="1"/>
    <col min="13315" max="13315" width="45.28515625" style="654" customWidth="1"/>
    <col min="13316" max="13318" width="0" style="654" hidden="1" customWidth="1"/>
    <col min="13319" max="13319" width="33.28515625" style="654" customWidth="1"/>
    <col min="13320" max="13320" width="36.85546875" style="654" customWidth="1"/>
    <col min="13321" max="13321" width="39.140625" style="654" customWidth="1"/>
    <col min="13322" max="13322" width="45.42578125" style="654" customWidth="1"/>
    <col min="13323" max="13323" width="14.85546875" style="654" customWidth="1"/>
    <col min="13324" max="13324" width="17.7109375" style="654" customWidth="1"/>
    <col min="13325" max="13325" width="21.42578125" style="654" customWidth="1"/>
    <col min="13326" max="13326" width="24.85546875" style="654" customWidth="1"/>
    <col min="13327" max="13327" width="20.140625" style="654" customWidth="1"/>
    <col min="13328" max="13328" width="16" style="654" customWidth="1"/>
    <col min="13329" max="13329" width="18.28515625" style="654" customWidth="1"/>
    <col min="13330" max="13330" width="21.42578125" style="654" customWidth="1"/>
    <col min="13331" max="13331" width="18.140625" style="654" customWidth="1"/>
    <col min="13332" max="13332" width="29.28515625" style="654" bestFit="1" customWidth="1"/>
    <col min="13333" max="13354" width="0" style="654" hidden="1" customWidth="1"/>
    <col min="13355" max="13569" width="9.140625" style="654"/>
    <col min="13570" max="13570" width="15.5703125" style="654" customWidth="1"/>
    <col min="13571" max="13571" width="45.28515625" style="654" customWidth="1"/>
    <col min="13572" max="13574" width="0" style="654" hidden="1" customWidth="1"/>
    <col min="13575" max="13575" width="33.28515625" style="654" customWidth="1"/>
    <col min="13576" max="13576" width="36.85546875" style="654" customWidth="1"/>
    <col min="13577" max="13577" width="39.140625" style="654" customWidth="1"/>
    <col min="13578" max="13578" width="45.42578125" style="654" customWidth="1"/>
    <col min="13579" max="13579" width="14.85546875" style="654" customWidth="1"/>
    <col min="13580" max="13580" width="17.7109375" style="654" customWidth="1"/>
    <col min="13581" max="13581" width="21.42578125" style="654" customWidth="1"/>
    <col min="13582" max="13582" width="24.85546875" style="654" customWidth="1"/>
    <col min="13583" max="13583" width="20.140625" style="654" customWidth="1"/>
    <col min="13584" max="13584" width="16" style="654" customWidth="1"/>
    <col min="13585" max="13585" width="18.28515625" style="654" customWidth="1"/>
    <col min="13586" max="13586" width="21.42578125" style="654" customWidth="1"/>
    <col min="13587" max="13587" width="18.140625" style="654" customWidth="1"/>
    <col min="13588" max="13588" width="29.28515625" style="654" bestFit="1" customWidth="1"/>
    <col min="13589" max="13610" width="0" style="654" hidden="1" customWidth="1"/>
    <col min="13611" max="13825" width="9.140625" style="654"/>
    <col min="13826" max="13826" width="15.5703125" style="654" customWidth="1"/>
    <col min="13827" max="13827" width="45.28515625" style="654" customWidth="1"/>
    <col min="13828" max="13830" width="0" style="654" hidden="1" customWidth="1"/>
    <col min="13831" max="13831" width="33.28515625" style="654" customWidth="1"/>
    <col min="13832" max="13832" width="36.85546875" style="654" customWidth="1"/>
    <col min="13833" max="13833" width="39.140625" style="654" customWidth="1"/>
    <col min="13834" max="13834" width="45.42578125" style="654" customWidth="1"/>
    <col min="13835" max="13835" width="14.85546875" style="654" customWidth="1"/>
    <col min="13836" max="13836" width="17.7109375" style="654" customWidth="1"/>
    <col min="13837" max="13837" width="21.42578125" style="654" customWidth="1"/>
    <col min="13838" max="13838" width="24.85546875" style="654" customWidth="1"/>
    <col min="13839" max="13839" width="20.140625" style="654" customWidth="1"/>
    <col min="13840" max="13840" width="16" style="654" customWidth="1"/>
    <col min="13841" max="13841" width="18.28515625" style="654" customWidth="1"/>
    <col min="13842" max="13842" width="21.42578125" style="654" customWidth="1"/>
    <col min="13843" max="13843" width="18.140625" style="654" customWidth="1"/>
    <col min="13844" max="13844" width="29.28515625" style="654" bestFit="1" customWidth="1"/>
    <col min="13845" max="13866" width="0" style="654" hidden="1" customWidth="1"/>
    <col min="13867" max="14081" width="9.140625" style="654"/>
    <col min="14082" max="14082" width="15.5703125" style="654" customWidth="1"/>
    <col min="14083" max="14083" width="45.28515625" style="654" customWidth="1"/>
    <col min="14084" max="14086" width="0" style="654" hidden="1" customWidth="1"/>
    <col min="14087" max="14087" width="33.28515625" style="654" customWidth="1"/>
    <col min="14088" max="14088" width="36.85546875" style="654" customWidth="1"/>
    <col min="14089" max="14089" width="39.140625" style="654" customWidth="1"/>
    <col min="14090" max="14090" width="45.42578125" style="654" customWidth="1"/>
    <col min="14091" max="14091" width="14.85546875" style="654" customWidth="1"/>
    <col min="14092" max="14092" width="17.7109375" style="654" customWidth="1"/>
    <col min="14093" max="14093" width="21.42578125" style="654" customWidth="1"/>
    <col min="14094" max="14094" width="24.85546875" style="654" customWidth="1"/>
    <col min="14095" max="14095" width="20.140625" style="654" customWidth="1"/>
    <col min="14096" max="14096" width="16" style="654" customWidth="1"/>
    <col min="14097" max="14097" width="18.28515625" style="654" customWidth="1"/>
    <col min="14098" max="14098" width="21.42578125" style="654" customWidth="1"/>
    <col min="14099" max="14099" width="18.140625" style="654" customWidth="1"/>
    <col min="14100" max="14100" width="29.28515625" style="654" bestFit="1" customWidth="1"/>
    <col min="14101" max="14122" width="0" style="654" hidden="1" customWidth="1"/>
    <col min="14123" max="14337" width="9.140625" style="654"/>
    <col min="14338" max="14338" width="15.5703125" style="654" customWidth="1"/>
    <col min="14339" max="14339" width="45.28515625" style="654" customWidth="1"/>
    <col min="14340" max="14342" width="0" style="654" hidden="1" customWidth="1"/>
    <col min="14343" max="14343" width="33.28515625" style="654" customWidth="1"/>
    <col min="14344" max="14344" width="36.85546875" style="654" customWidth="1"/>
    <col min="14345" max="14345" width="39.140625" style="654" customWidth="1"/>
    <col min="14346" max="14346" width="45.42578125" style="654" customWidth="1"/>
    <col min="14347" max="14347" width="14.85546875" style="654" customWidth="1"/>
    <col min="14348" max="14348" width="17.7109375" style="654" customWidth="1"/>
    <col min="14349" max="14349" width="21.42578125" style="654" customWidth="1"/>
    <col min="14350" max="14350" width="24.85546875" style="654" customWidth="1"/>
    <col min="14351" max="14351" width="20.140625" style="654" customWidth="1"/>
    <col min="14352" max="14352" width="16" style="654" customWidth="1"/>
    <col min="14353" max="14353" width="18.28515625" style="654" customWidth="1"/>
    <col min="14354" max="14354" width="21.42578125" style="654" customWidth="1"/>
    <col min="14355" max="14355" width="18.140625" style="654" customWidth="1"/>
    <col min="14356" max="14356" width="29.28515625" style="654" bestFit="1" customWidth="1"/>
    <col min="14357" max="14378" width="0" style="654" hidden="1" customWidth="1"/>
    <col min="14379" max="14593" width="9.140625" style="654"/>
    <col min="14594" max="14594" width="15.5703125" style="654" customWidth="1"/>
    <col min="14595" max="14595" width="45.28515625" style="654" customWidth="1"/>
    <col min="14596" max="14598" width="0" style="654" hidden="1" customWidth="1"/>
    <col min="14599" max="14599" width="33.28515625" style="654" customWidth="1"/>
    <col min="14600" max="14600" width="36.85546875" style="654" customWidth="1"/>
    <col min="14601" max="14601" width="39.140625" style="654" customWidth="1"/>
    <col min="14602" max="14602" width="45.42578125" style="654" customWidth="1"/>
    <col min="14603" max="14603" width="14.85546875" style="654" customWidth="1"/>
    <col min="14604" max="14604" width="17.7109375" style="654" customWidth="1"/>
    <col min="14605" max="14605" width="21.42578125" style="654" customWidth="1"/>
    <col min="14606" max="14606" width="24.85546875" style="654" customWidth="1"/>
    <col min="14607" max="14607" width="20.140625" style="654" customWidth="1"/>
    <col min="14608" max="14608" width="16" style="654" customWidth="1"/>
    <col min="14609" max="14609" width="18.28515625" style="654" customWidth="1"/>
    <col min="14610" max="14610" width="21.42578125" style="654" customWidth="1"/>
    <col min="14611" max="14611" width="18.140625" style="654" customWidth="1"/>
    <col min="14612" max="14612" width="29.28515625" style="654" bestFit="1" customWidth="1"/>
    <col min="14613" max="14634" width="0" style="654" hidden="1" customWidth="1"/>
    <col min="14635" max="14849" width="9.140625" style="654"/>
    <col min="14850" max="14850" width="15.5703125" style="654" customWidth="1"/>
    <col min="14851" max="14851" width="45.28515625" style="654" customWidth="1"/>
    <col min="14852" max="14854" width="0" style="654" hidden="1" customWidth="1"/>
    <col min="14855" max="14855" width="33.28515625" style="654" customWidth="1"/>
    <col min="14856" max="14856" width="36.85546875" style="654" customWidth="1"/>
    <col min="14857" max="14857" width="39.140625" style="654" customWidth="1"/>
    <col min="14858" max="14858" width="45.42578125" style="654" customWidth="1"/>
    <col min="14859" max="14859" width="14.85546875" style="654" customWidth="1"/>
    <col min="14860" max="14860" width="17.7109375" style="654" customWidth="1"/>
    <col min="14861" max="14861" width="21.42578125" style="654" customWidth="1"/>
    <col min="14862" max="14862" width="24.85546875" style="654" customWidth="1"/>
    <col min="14863" max="14863" width="20.140625" style="654" customWidth="1"/>
    <col min="14864" max="14864" width="16" style="654" customWidth="1"/>
    <col min="14865" max="14865" width="18.28515625" style="654" customWidth="1"/>
    <col min="14866" max="14866" width="21.42578125" style="654" customWidth="1"/>
    <col min="14867" max="14867" width="18.140625" style="654" customWidth="1"/>
    <col min="14868" max="14868" width="29.28515625" style="654" bestFit="1" customWidth="1"/>
    <col min="14869" max="14890" width="0" style="654" hidden="1" customWidth="1"/>
    <col min="14891" max="15105" width="9.140625" style="654"/>
    <col min="15106" max="15106" width="15.5703125" style="654" customWidth="1"/>
    <col min="15107" max="15107" width="45.28515625" style="654" customWidth="1"/>
    <col min="15108" max="15110" width="0" style="654" hidden="1" customWidth="1"/>
    <col min="15111" max="15111" width="33.28515625" style="654" customWidth="1"/>
    <col min="15112" max="15112" width="36.85546875" style="654" customWidth="1"/>
    <col min="15113" max="15113" width="39.140625" style="654" customWidth="1"/>
    <col min="15114" max="15114" width="45.42578125" style="654" customWidth="1"/>
    <col min="15115" max="15115" width="14.85546875" style="654" customWidth="1"/>
    <col min="15116" max="15116" width="17.7109375" style="654" customWidth="1"/>
    <col min="15117" max="15117" width="21.42578125" style="654" customWidth="1"/>
    <col min="15118" max="15118" width="24.85546875" style="654" customWidth="1"/>
    <col min="15119" max="15119" width="20.140625" style="654" customWidth="1"/>
    <col min="15120" max="15120" width="16" style="654" customWidth="1"/>
    <col min="15121" max="15121" width="18.28515625" style="654" customWidth="1"/>
    <col min="15122" max="15122" width="21.42578125" style="654" customWidth="1"/>
    <col min="15123" max="15123" width="18.140625" style="654" customWidth="1"/>
    <col min="15124" max="15124" width="29.28515625" style="654" bestFit="1" customWidth="1"/>
    <col min="15125" max="15146" width="0" style="654" hidden="1" customWidth="1"/>
    <col min="15147" max="15361" width="9.140625" style="654"/>
    <col min="15362" max="15362" width="15.5703125" style="654" customWidth="1"/>
    <col min="15363" max="15363" width="45.28515625" style="654" customWidth="1"/>
    <col min="15364" max="15366" width="0" style="654" hidden="1" customWidth="1"/>
    <col min="15367" max="15367" width="33.28515625" style="654" customWidth="1"/>
    <col min="15368" max="15368" width="36.85546875" style="654" customWidth="1"/>
    <col min="15369" max="15369" width="39.140625" style="654" customWidth="1"/>
    <col min="15370" max="15370" width="45.42578125" style="654" customWidth="1"/>
    <col min="15371" max="15371" width="14.85546875" style="654" customWidth="1"/>
    <col min="15372" max="15372" width="17.7109375" style="654" customWidth="1"/>
    <col min="15373" max="15373" width="21.42578125" style="654" customWidth="1"/>
    <col min="15374" max="15374" width="24.85546875" style="654" customWidth="1"/>
    <col min="15375" max="15375" width="20.140625" style="654" customWidth="1"/>
    <col min="15376" max="15376" width="16" style="654" customWidth="1"/>
    <col min="15377" max="15377" width="18.28515625" style="654" customWidth="1"/>
    <col min="15378" max="15378" width="21.42578125" style="654" customWidth="1"/>
    <col min="15379" max="15379" width="18.140625" style="654" customWidth="1"/>
    <col min="15380" max="15380" width="29.28515625" style="654" bestFit="1" customWidth="1"/>
    <col min="15381" max="15402" width="0" style="654" hidden="1" customWidth="1"/>
    <col min="15403" max="15617" width="9.140625" style="654"/>
    <col min="15618" max="15618" width="15.5703125" style="654" customWidth="1"/>
    <col min="15619" max="15619" width="45.28515625" style="654" customWidth="1"/>
    <col min="15620" max="15622" width="0" style="654" hidden="1" customWidth="1"/>
    <col min="15623" max="15623" width="33.28515625" style="654" customWidth="1"/>
    <col min="15624" max="15624" width="36.85546875" style="654" customWidth="1"/>
    <col min="15625" max="15625" width="39.140625" style="654" customWidth="1"/>
    <col min="15626" max="15626" width="45.42578125" style="654" customWidth="1"/>
    <col min="15627" max="15627" width="14.85546875" style="654" customWidth="1"/>
    <col min="15628" max="15628" width="17.7109375" style="654" customWidth="1"/>
    <col min="15629" max="15629" width="21.42578125" style="654" customWidth="1"/>
    <col min="15630" max="15630" width="24.85546875" style="654" customWidth="1"/>
    <col min="15631" max="15631" width="20.140625" style="654" customWidth="1"/>
    <col min="15632" max="15632" width="16" style="654" customWidth="1"/>
    <col min="15633" max="15633" width="18.28515625" style="654" customWidth="1"/>
    <col min="15634" max="15634" width="21.42578125" style="654" customWidth="1"/>
    <col min="15635" max="15635" width="18.140625" style="654" customWidth="1"/>
    <col min="15636" max="15636" width="29.28515625" style="654" bestFit="1" customWidth="1"/>
    <col min="15637" max="15658" width="0" style="654" hidden="1" customWidth="1"/>
    <col min="15659" max="15873" width="9.140625" style="654"/>
    <col min="15874" max="15874" width="15.5703125" style="654" customWidth="1"/>
    <col min="15875" max="15875" width="45.28515625" style="654" customWidth="1"/>
    <col min="15876" max="15878" width="0" style="654" hidden="1" customWidth="1"/>
    <col min="15879" max="15879" width="33.28515625" style="654" customWidth="1"/>
    <col min="15880" max="15880" width="36.85546875" style="654" customWidth="1"/>
    <col min="15881" max="15881" width="39.140625" style="654" customWidth="1"/>
    <col min="15882" max="15882" width="45.42578125" style="654" customWidth="1"/>
    <col min="15883" max="15883" width="14.85546875" style="654" customWidth="1"/>
    <col min="15884" max="15884" width="17.7109375" style="654" customWidth="1"/>
    <col min="15885" max="15885" width="21.42578125" style="654" customWidth="1"/>
    <col min="15886" max="15886" width="24.85546875" style="654" customWidth="1"/>
    <col min="15887" max="15887" width="20.140625" style="654" customWidth="1"/>
    <col min="15888" max="15888" width="16" style="654" customWidth="1"/>
    <col min="15889" max="15889" width="18.28515625" style="654" customWidth="1"/>
    <col min="15890" max="15890" width="21.42578125" style="654" customWidth="1"/>
    <col min="15891" max="15891" width="18.140625" style="654" customWidth="1"/>
    <col min="15892" max="15892" width="29.28515625" style="654" bestFit="1" customWidth="1"/>
    <col min="15893" max="15914" width="0" style="654" hidden="1" customWidth="1"/>
    <col min="15915" max="16129" width="9.140625" style="654"/>
    <col min="16130" max="16130" width="15.5703125" style="654" customWidth="1"/>
    <col min="16131" max="16131" width="45.28515625" style="654" customWidth="1"/>
    <col min="16132" max="16134" width="0" style="654" hidden="1" customWidth="1"/>
    <col min="16135" max="16135" width="33.28515625" style="654" customWidth="1"/>
    <col min="16136" max="16136" width="36.85546875" style="654" customWidth="1"/>
    <col min="16137" max="16137" width="39.140625" style="654" customWidth="1"/>
    <col min="16138" max="16138" width="45.42578125" style="654" customWidth="1"/>
    <col min="16139" max="16139" width="14.85546875" style="654" customWidth="1"/>
    <col min="16140" max="16140" width="17.7109375" style="654" customWidth="1"/>
    <col min="16141" max="16141" width="21.42578125" style="654" customWidth="1"/>
    <col min="16142" max="16142" width="24.85546875" style="654" customWidth="1"/>
    <col min="16143" max="16143" width="20.140625" style="654" customWidth="1"/>
    <col min="16144" max="16144" width="16" style="654" customWidth="1"/>
    <col min="16145" max="16145" width="18.28515625" style="654" customWidth="1"/>
    <col min="16146" max="16146" width="21.42578125" style="654" customWidth="1"/>
    <col min="16147" max="16147" width="18.140625" style="654" customWidth="1"/>
    <col min="16148" max="16148" width="29.28515625" style="654" bestFit="1" customWidth="1"/>
    <col min="16149" max="16170" width="0" style="654" hidden="1" customWidth="1"/>
    <col min="16171" max="16384" width="9.140625" style="654"/>
  </cols>
  <sheetData>
    <row r="1" spans="2:42" ht="38.25" customHeight="1" x14ac:dyDescent="0.4">
      <c r="B1" s="1596" t="s">
        <v>7704</v>
      </c>
    </row>
    <row r="2" spans="2:42" ht="11.1" customHeight="1" x14ac:dyDescent="0.35">
      <c r="B2" s="653"/>
      <c r="M2" s="656"/>
      <c r="N2" s="656"/>
      <c r="U2" s="654"/>
      <c r="V2" s="654"/>
      <c r="W2" s="654"/>
      <c r="X2" s="654"/>
      <c r="Y2" s="654"/>
      <c r="Z2" s="654"/>
      <c r="AA2" s="654"/>
      <c r="AB2" s="654"/>
      <c r="AC2" s="654"/>
      <c r="AD2" s="654"/>
      <c r="AE2" s="654"/>
      <c r="AF2" s="654"/>
      <c r="AG2" s="654"/>
      <c r="AJ2" s="659"/>
    </row>
    <row r="3" spans="2:42" ht="27" x14ac:dyDescent="0.35">
      <c r="B3" s="660" t="s">
        <v>7056</v>
      </c>
      <c r="C3" s="823"/>
      <c r="D3" s="824"/>
      <c r="M3" s="656"/>
      <c r="N3" s="656"/>
      <c r="O3" s="661"/>
      <c r="U3" s="654"/>
      <c r="V3" s="654"/>
      <c r="W3" s="654"/>
      <c r="X3" s="654"/>
      <c r="Y3" s="654"/>
      <c r="Z3" s="654"/>
      <c r="AA3" s="654"/>
      <c r="AB3" s="654"/>
      <c r="AC3" s="654"/>
      <c r="AD3" s="654"/>
      <c r="AE3" s="654"/>
      <c r="AF3" s="654"/>
      <c r="AG3" s="654"/>
      <c r="AJ3" s="659"/>
    </row>
    <row r="4" spans="2:42" ht="12.75" customHeight="1" x14ac:dyDescent="0.35">
      <c r="B4" s="661"/>
      <c r="C4" s="823"/>
      <c r="D4" s="824"/>
      <c r="M4" s="656"/>
      <c r="N4" s="656"/>
      <c r="O4" s="661"/>
      <c r="U4" s="654"/>
      <c r="V4" s="654"/>
      <c r="W4" s="654"/>
      <c r="X4" s="654"/>
      <c r="Y4" s="654"/>
      <c r="Z4" s="654"/>
      <c r="AA4" s="654"/>
      <c r="AB4" s="654"/>
      <c r="AC4" s="654"/>
      <c r="AD4" s="654"/>
      <c r="AE4" s="654"/>
      <c r="AF4" s="654"/>
      <c r="AG4" s="654"/>
      <c r="AJ4" s="659"/>
    </row>
    <row r="5" spans="2:42" s="662" customFormat="1" ht="5.25" customHeight="1" x14ac:dyDescent="0.35">
      <c r="B5" s="663"/>
      <c r="D5" s="822"/>
      <c r="G5" s="666"/>
      <c r="H5" s="666"/>
      <c r="I5"/>
      <c r="J5" s="666"/>
      <c r="K5" s="666"/>
      <c r="L5" s="666"/>
      <c r="U5" s="665"/>
      <c r="V5" s="666"/>
      <c r="W5" s="666"/>
      <c r="X5" s="666"/>
      <c r="Y5" s="666"/>
      <c r="Z5" s="666"/>
      <c r="AA5" s="666"/>
      <c r="AB5" s="666"/>
      <c r="AC5" s="666"/>
      <c r="AD5" s="666"/>
      <c r="AE5" s="666"/>
      <c r="AF5" s="666"/>
      <c r="AG5" s="666"/>
    </row>
    <row r="6" spans="2:42" s="665" customFormat="1" ht="27" x14ac:dyDescent="0.35">
      <c r="B6" s="660" t="s">
        <v>7057</v>
      </c>
      <c r="D6" s="825" t="s">
        <v>7058</v>
      </c>
      <c r="E6" s="1557" t="s">
        <v>7702</v>
      </c>
      <c r="F6" s="668" t="s">
        <v>6948</v>
      </c>
      <c r="G6" s="1558" t="s">
        <v>7701</v>
      </c>
      <c r="H6"/>
      <c r="I6"/>
      <c r="J6"/>
      <c r="K6"/>
      <c r="L6"/>
      <c r="M6"/>
      <c r="N6"/>
      <c r="O6" s="672"/>
      <c r="P6" s="672"/>
      <c r="V6" s="672" t="s">
        <v>6949</v>
      </c>
      <c r="W6" s="673">
        <v>20</v>
      </c>
    </row>
    <row r="7" spans="2:42" s="665" customFormat="1" ht="27" x14ac:dyDescent="0.35">
      <c r="B7" s="660"/>
      <c r="D7" s="825" t="s">
        <v>6950</v>
      </c>
      <c r="E7" s="676" t="s">
        <v>7702</v>
      </c>
      <c r="F7" s="668" t="s">
        <v>6948</v>
      </c>
      <c r="G7" s="676" t="s">
        <v>7701</v>
      </c>
      <c r="H7"/>
      <c r="I7"/>
      <c r="J7"/>
      <c r="K7"/>
      <c r="L7"/>
      <c r="M7"/>
      <c r="N7"/>
      <c r="O7" s="672"/>
      <c r="P7" s="672"/>
      <c r="V7" s="672"/>
      <c r="W7" s="678"/>
    </row>
    <row r="8" spans="2:42" s="665" customFormat="1" x14ac:dyDescent="0.25">
      <c r="B8" s="797"/>
      <c r="D8" s="827"/>
      <c r="G8"/>
      <c r="H8"/>
      <c r="I8"/>
      <c r="J8"/>
      <c r="K8"/>
      <c r="L8"/>
      <c r="M8" s="670"/>
      <c r="N8" s="670"/>
      <c r="AH8" s="672"/>
      <c r="AI8" s="678"/>
    </row>
    <row r="9" spans="2:42" s="682" customFormat="1" ht="50.25" customHeight="1" x14ac:dyDescent="0.35">
      <c r="B9" s="1846" t="s">
        <v>6951</v>
      </c>
      <c r="C9" s="1846"/>
      <c r="D9" s="1847" t="s">
        <v>7059</v>
      </c>
      <c r="E9" s="1848"/>
      <c r="F9" s="1849"/>
      <c r="G9" s="1832" t="s">
        <v>6953</v>
      </c>
      <c r="H9" s="1833"/>
      <c r="I9" s="1833"/>
      <c r="J9" s="1833"/>
      <c r="K9" s="1833"/>
      <c r="L9" s="1833"/>
      <c r="M9" s="1833"/>
      <c r="N9" s="1834"/>
      <c r="O9" s="1850" t="s">
        <v>6954</v>
      </c>
      <c r="P9" s="1851"/>
      <c r="Q9" s="1852"/>
      <c r="R9" s="1832" t="s">
        <v>7060</v>
      </c>
      <c r="S9" s="1833"/>
      <c r="T9" s="1834"/>
      <c r="U9" s="1826" t="s">
        <v>6956</v>
      </c>
      <c r="V9" s="1812"/>
      <c r="W9" s="1812"/>
      <c r="X9" s="1812"/>
      <c r="Y9" s="1812"/>
      <c r="Z9" s="1812"/>
      <c r="AA9" s="1812"/>
      <c r="AB9" s="1812"/>
      <c r="AC9" s="1812"/>
      <c r="AD9" s="1812"/>
      <c r="AE9" s="1812"/>
      <c r="AF9" s="1812"/>
      <c r="AG9" s="1812"/>
      <c r="AH9" s="1812"/>
      <c r="AI9" s="1812"/>
      <c r="AJ9" s="1812"/>
      <c r="AK9" s="1812"/>
      <c r="AL9" s="1812"/>
      <c r="AM9" s="1812"/>
      <c r="AN9" s="1812"/>
      <c r="AO9" s="1812"/>
      <c r="AP9" s="1812"/>
    </row>
    <row r="10" spans="2:42" s="698" customFormat="1" ht="74.25" customHeight="1" x14ac:dyDescent="0.35">
      <c r="B10" s="1846"/>
      <c r="C10" s="1846"/>
      <c r="D10" s="1536" t="s">
        <v>6957</v>
      </c>
      <c r="E10" s="1537" t="s">
        <v>6958</v>
      </c>
      <c r="F10" s="1538" t="s">
        <v>6959</v>
      </c>
      <c r="G10" s="830" t="s">
        <v>7061</v>
      </c>
      <c r="H10" s="830" t="s">
        <v>6963</v>
      </c>
      <c r="I10" s="830" t="s">
        <v>7062</v>
      </c>
      <c r="J10" s="831" t="s">
        <v>6964</v>
      </c>
      <c r="K10" s="687" t="s">
        <v>6965</v>
      </c>
      <c r="L10" s="832" t="s">
        <v>6966</v>
      </c>
      <c r="M10" s="833" t="s">
        <v>6967</v>
      </c>
      <c r="N10" s="834" t="s">
        <v>7063</v>
      </c>
      <c r="O10" s="691" t="s">
        <v>6968</v>
      </c>
      <c r="P10" s="694" t="s">
        <v>6969</v>
      </c>
      <c r="Q10" s="694" t="s">
        <v>6970</v>
      </c>
      <c r="R10" s="835" t="s">
        <v>7064</v>
      </c>
      <c r="S10" s="694" t="s">
        <v>6974</v>
      </c>
      <c r="T10" s="694" t="s">
        <v>6975</v>
      </c>
      <c r="U10" t="s">
        <v>7065</v>
      </c>
      <c r="V10" t="s">
        <v>7066</v>
      </c>
      <c r="W10">
        <v>1</v>
      </c>
      <c r="X10">
        <v>2</v>
      </c>
      <c r="Y10">
        <v>3</v>
      </c>
      <c r="Z10">
        <v>4</v>
      </c>
      <c r="AA10">
        <v>5</v>
      </c>
      <c r="AB10">
        <v>6</v>
      </c>
      <c r="AC10">
        <v>7</v>
      </c>
      <c r="AD10">
        <v>8</v>
      </c>
      <c r="AE10">
        <v>9</v>
      </c>
      <c r="AF10">
        <v>10</v>
      </c>
      <c r="AG10">
        <v>11</v>
      </c>
      <c r="AH10">
        <v>12</v>
      </c>
      <c r="AI10">
        <v>13</v>
      </c>
      <c r="AJ10">
        <v>14</v>
      </c>
      <c r="AK10">
        <v>15</v>
      </c>
      <c r="AL10">
        <v>16</v>
      </c>
      <c r="AM10">
        <v>17</v>
      </c>
      <c r="AN10">
        <v>18</v>
      </c>
      <c r="AO10">
        <v>19</v>
      </c>
      <c r="AP10">
        <v>20</v>
      </c>
    </row>
    <row r="11" spans="2:42" s="682" customFormat="1" ht="26.25" customHeight="1" x14ac:dyDescent="0.4">
      <c r="B11" s="836">
        <v>2</v>
      </c>
      <c r="C11" s="837" t="s">
        <v>3133</v>
      </c>
      <c r="D11" s="838"/>
      <c r="E11" s="839"/>
      <c r="F11" s="839"/>
      <c r="G11"/>
      <c r="H11"/>
      <c r="I11"/>
      <c r="J11"/>
      <c r="K11"/>
      <c r="L11" s="840"/>
      <c r="M11" s="840"/>
      <c r="N11" s="839"/>
      <c r="O11"/>
      <c r="P11" s="839"/>
      <c r="Q11" s="839"/>
      <c r="R11" s="841"/>
      <c r="S11" s="841"/>
      <c r="T11" s="841"/>
      <c r="U11" t="e">
        <f>SUM(W11:AP11)</f>
        <v>#VALUE!</v>
      </c>
      <c r="V11" s="715">
        <f>SUM(V13:V24)</f>
        <v>0</v>
      </c>
      <c r="W11" s="715">
        <f t="shared" ref="W11:AP11" si="0">SUM(W13:W24)</f>
        <v>0</v>
      </c>
      <c r="X11" s="715">
        <f t="shared" si="0"/>
        <v>0</v>
      </c>
      <c r="Y11" s="715">
        <f t="shared" si="0"/>
        <v>0</v>
      </c>
      <c r="Z11" s="715">
        <f t="shared" si="0"/>
        <v>0</v>
      </c>
      <c r="AA11" s="715">
        <f t="shared" si="0"/>
        <v>0</v>
      </c>
      <c r="AB11" s="715">
        <f t="shared" si="0"/>
        <v>0</v>
      </c>
      <c r="AC11" s="715">
        <f t="shared" si="0"/>
        <v>0</v>
      </c>
      <c r="AD11" s="715">
        <f t="shared" si="0"/>
        <v>0</v>
      </c>
      <c r="AE11" s="715">
        <f t="shared" si="0"/>
        <v>0</v>
      </c>
      <c r="AF11" s="715">
        <f t="shared" si="0"/>
        <v>0</v>
      </c>
      <c r="AG11" s="715">
        <f t="shared" si="0"/>
        <v>0</v>
      </c>
      <c r="AH11" s="715">
        <f t="shared" si="0"/>
        <v>0</v>
      </c>
      <c r="AI11" s="715" t="e">
        <f t="shared" si="0"/>
        <v>#VALUE!</v>
      </c>
      <c r="AJ11" s="715">
        <f t="shared" si="0"/>
        <v>0</v>
      </c>
      <c r="AK11" s="715">
        <f t="shared" si="0"/>
        <v>0</v>
      </c>
      <c r="AL11" s="715">
        <f t="shared" si="0"/>
        <v>0</v>
      </c>
      <c r="AM11" s="715" t="e">
        <f t="shared" si="0"/>
        <v>#VALUE!</v>
      </c>
      <c r="AN11" s="715">
        <f t="shared" si="0"/>
        <v>0</v>
      </c>
      <c r="AO11" s="715">
        <f t="shared" si="0"/>
        <v>0</v>
      </c>
      <c r="AP11" s="715">
        <f t="shared" si="0"/>
        <v>0</v>
      </c>
    </row>
    <row r="12" spans="2:42" s="788" customFormat="1" ht="26.25" customHeight="1" x14ac:dyDescent="0.35">
      <c r="B12" s="842">
        <v>2.6</v>
      </c>
      <c r="C12" s="843" t="s">
        <v>2981</v>
      </c>
      <c r="D12" s="838"/>
      <c r="E12"/>
      <c r="F12"/>
      <c r="G12"/>
      <c r="H12"/>
      <c r="I12"/>
      <c r="J12"/>
      <c r="K12"/>
      <c r="L12"/>
      <c r="M12"/>
      <c r="N12"/>
      <c r="O12"/>
      <c r="P12"/>
      <c r="Q12"/>
      <c r="R12" s="844"/>
      <c r="S12" s="844"/>
      <c r="T12"/>
      <c r="U12" s="733"/>
      <c r="V12" s="734"/>
      <c r="W12" s="734"/>
      <c r="X12" s="734"/>
      <c r="Y12" s="734"/>
      <c r="Z12" s="734"/>
      <c r="AA12" s="734"/>
      <c r="AB12" s="734"/>
      <c r="AC12" s="734"/>
      <c r="AD12" s="734"/>
      <c r="AE12" s="734"/>
      <c r="AF12" s="734"/>
      <c r="AG12" s="734"/>
      <c r="AH12" s="734"/>
      <c r="AI12" s="734"/>
      <c r="AJ12" s="734"/>
      <c r="AK12" s="734"/>
      <c r="AL12" s="734"/>
      <c r="AM12" s="734"/>
      <c r="AN12" s="734"/>
      <c r="AO12" s="734"/>
      <c r="AP12" s="734"/>
    </row>
    <row r="13" spans="2:42" s="788" customFormat="1" ht="26.25" customHeight="1" x14ac:dyDescent="0.35">
      <c r="B13" s="845" t="s">
        <v>3616</v>
      </c>
      <c r="C13" s="843" t="s">
        <v>1356</v>
      </c>
      <c r="D13" s="838"/>
      <c r="E13"/>
      <c r="F13"/>
      <c r="G13"/>
      <c r="H13"/>
      <c r="I13"/>
      <c r="J13"/>
      <c r="K13"/>
      <c r="L13"/>
      <c r="M13"/>
      <c r="N13"/>
      <c r="O13"/>
      <c r="P13"/>
      <c r="Q13"/>
      <c r="R13" s="844"/>
      <c r="S13" s="844"/>
      <c r="T13"/>
      <c r="U13" s="733"/>
      <c r="V13" s="734"/>
      <c r="W13" s="734"/>
      <c r="X13" s="734"/>
      <c r="Y13" s="734"/>
      <c r="Z13" s="734"/>
      <c r="AA13" s="734"/>
      <c r="AB13" s="734"/>
      <c r="AC13" s="734"/>
      <c r="AD13" s="734"/>
      <c r="AE13" s="734"/>
      <c r="AF13" s="734"/>
      <c r="AG13" s="734"/>
      <c r="AH13" s="734"/>
      <c r="AI13" s="734"/>
      <c r="AJ13" s="734"/>
      <c r="AK13" s="734"/>
      <c r="AL13" s="734"/>
      <c r="AM13" s="734"/>
      <c r="AN13" s="734"/>
      <c r="AO13" s="734"/>
      <c r="AP13" s="734"/>
    </row>
    <row r="14" spans="2:42" s="682" customFormat="1" ht="37.5" customHeight="1" x14ac:dyDescent="0.35">
      <c r="B14" s="846" t="s">
        <v>3617</v>
      </c>
      <c r="C14" s="847" t="s">
        <v>1356</v>
      </c>
      <c r="D14" s="1843" t="s">
        <v>6977</v>
      </c>
      <c r="E14" s="745">
        <v>1181</v>
      </c>
      <c r="F14" s="849" t="s">
        <v>3331</v>
      </c>
      <c r="G14" s="778" t="s">
        <v>6978</v>
      </c>
      <c r="H14" s="762" t="s">
        <v>6979</v>
      </c>
      <c r="I14" s="778" t="s">
        <v>7067</v>
      </c>
      <c r="J14" s="810" t="s">
        <v>6980</v>
      </c>
      <c r="K14" s="850">
        <v>1</v>
      </c>
      <c r="L14" s="851">
        <f t="shared" ref="L14:L21" si="1">K14*E14</f>
        <v>1181</v>
      </c>
      <c r="M14" s="746" t="s">
        <v>3331</v>
      </c>
      <c r="N14" s="747">
        <v>25</v>
      </c>
      <c r="O14" s="747">
        <v>40</v>
      </c>
      <c r="P14" s="748">
        <v>0.8</v>
      </c>
      <c r="Q14" s="852">
        <f>ROUND(O14*P14,0)</f>
        <v>32</v>
      </c>
      <c r="R14" s="853">
        <v>374.00000000000006</v>
      </c>
      <c r="S14" s="853">
        <f t="shared" ref="S14:S23" si="2">R14*L14</f>
        <v>441694.00000000006</v>
      </c>
      <c r="T14" s="854">
        <f>U14</f>
        <v>0</v>
      </c>
      <c r="U14">
        <f>SUM(W14:AP14)</f>
        <v>0</v>
      </c>
      <c r="V14" s="754">
        <f>SUBTOTAL(9,W14:AG14)</f>
        <v>0</v>
      </c>
      <c r="W14" s="754">
        <f t="shared" ref="W14:AF15" si="3">IF($S14&lt;&gt;"",IF(W$10=$N14,$S14*($G$7/$G$6),IF((ROUND($O14*$P14,0)+$N14)/W$10=1,$S14*($G$7/$G$6),IF(W$10=ROUND($O14*$P14,0)+$N14,$S14*($G$7/$G$6),IF(AND(W$10&gt;(ROUND($O14*$P14,0)+$N14),MOD(W$10-(ROUND($O14*$P14,0)-$N14),($O14*$P14))=0),$S14*($G$7/$G$6),0)))),0)</f>
        <v>0</v>
      </c>
      <c r="X14" s="754">
        <f t="shared" si="3"/>
        <v>0</v>
      </c>
      <c r="Y14" s="754">
        <f t="shared" si="3"/>
        <v>0</v>
      </c>
      <c r="Z14" s="754">
        <f t="shared" si="3"/>
        <v>0</v>
      </c>
      <c r="AA14" s="754">
        <f t="shared" si="3"/>
        <v>0</v>
      </c>
      <c r="AB14" s="754">
        <f t="shared" si="3"/>
        <v>0</v>
      </c>
      <c r="AC14" s="754">
        <f t="shared" si="3"/>
        <v>0</v>
      </c>
      <c r="AD14" s="754">
        <f t="shared" si="3"/>
        <v>0</v>
      </c>
      <c r="AE14" s="754">
        <f t="shared" si="3"/>
        <v>0</v>
      </c>
      <c r="AF14" s="754">
        <f t="shared" si="3"/>
        <v>0</v>
      </c>
      <c r="AG14" s="754">
        <f t="shared" ref="AG14:AP15" si="4">IF($S14&lt;&gt;"",IF(AG$10=$N14,$S14*($G$7/$G$6),IF((ROUND($O14*$P14,0)+$N14)/AG$10=1,$S14*($G$7/$G$6),IF(AG$10=ROUND($O14*$P14,0)+$N14,$S14*($G$7/$G$6),IF(AND(AG$10&gt;(ROUND($O14*$P14,0)+$N14),MOD(AG$10-(ROUND($O14*$P14,0)-$N14),($O14*$P14))=0),$S14*($G$7/$G$6),0)))),0)</f>
        <v>0</v>
      </c>
      <c r="AH14" s="754">
        <f t="shared" si="4"/>
        <v>0</v>
      </c>
      <c r="AI14" s="754">
        <f t="shared" si="4"/>
        <v>0</v>
      </c>
      <c r="AJ14" s="754">
        <f t="shared" si="4"/>
        <v>0</v>
      </c>
      <c r="AK14" s="754">
        <f t="shared" si="4"/>
        <v>0</v>
      </c>
      <c r="AL14" s="754">
        <f t="shared" si="4"/>
        <v>0</v>
      </c>
      <c r="AM14" s="754">
        <f t="shared" si="4"/>
        <v>0</v>
      </c>
      <c r="AN14" s="754">
        <f t="shared" si="4"/>
        <v>0</v>
      </c>
      <c r="AO14" s="754">
        <f t="shared" si="4"/>
        <v>0</v>
      </c>
      <c r="AP14" s="754">
        <f t="shared" si="4"/>
        <v>0</v>
      </c>
    </row>
    <row r="15" spans="2:42" s="682" customFormat="1" ht="36.75" customHeight="1" x14ac:dyDescent="0.35">
      <c r="B15" s="826"/>
      <c r="C15" s="855"/>
      <c r="D15" s="1844"/>
      <c r="E15" s="745">
        <v>1181</v>
      </c>
      <c r="F15" s="849" t="s">
        <v>3331</v>
      </c>
      <c r="G15" s="778" t="s">
        <v>6978</v>
      </c>
      <c r="H15" s="762" t="s">
        <v>1952</v>
      </c>
      <c r="I15" s="778" t="s">
        <v>7067</v>
      </c>
      <c r="J15" s="810" t="s">
        <v>6981</v>
      </c>
      <c r="K15" s="850">
        <v>1</v>
      </c>
      <c r="L15" s="851">
        <f t="shared" si="1"/>
        <v>1181</v>
      </c>
      <c r="M15" s="746" t="s">
        <v>3331</v>
      </c>
      <c r="N15" s="747">
        <v>13</v>
      </c>
      <c r="O15" s="747">
        <v>20</v>
      </c>
      <c r="P15" s="748">
        <v>1</v>
      </c>
      <c r="Q15" s="852">
        <f t="shared" ref="Q15:Q23" si="5">ROUND(O15*P15,0)</f>
        <v>20</v>
      </c>
      <c r="R15" s="853">
        <v>66</v>
      </c>
      <c r="S15" s="853">
        <f t="shared" si="2"/>
        <v>77946</v>
      </c>
      <c r="T15" s="854" t="e">
        <f t="shared" ref="T15:T24" si="6">U15</f>
        <v>#VALUE!</v>
      </c>
      <c r="U15" t="e">
        <f t="shared" ref="U15:U24" si="7">SUM(W15:AP15)</f>
        <v>#VALUE!</v>
      </c>
      <c r="V15" s="754">
        <f>SUBTOTAL(9,W15:AG15)</f>
        <v>0</v>
      </c>
      <c r="W15" s="754">
        <f t="shared" si="3"/>
        <v>0</v>
      </c>
      <c r="X15" s="754">
        <f t="shared" si="3"/>
        <v>0</v>
      </c>
      <c r="Y15" s="754">
        <f t="shared" si="3"/>
        <v>0</v>
      </c>
      <c r="Z15" s="754">
        <f t="shared" si="3"/>
        <v>0</v>
      </c>
      <c r="AA15" s="754">
        <f t="shared" si="3"/>
        <v>0</v>
      </c>
      <c r="AB15" s="754">
        <f t="shared" si="3"/>
        <v>0</v>
      </c>
      <c r="AC15" s="754">
        <f t="shared" si="3"/>
        <v>0</v>
      </c>
      <c r="AD15" s="754">
        <f t="shared" si="3"/>
        <v>0</v>
      </c>
      <c r="AE15" s="754">
        <f t="shared" si="3"/>
        <v>0</v>
      </c>
      <c r="AF15" s="754">
        <f t="shared" si="3"/>
        <v>0</v>
      </c>
      <c r="AG15" s="754">
        <f t="shared" si="4"/>
        <v>0</v>
      </c>
      <c r="AH15" s="754">
        <f t="shared" si="4"/>
        <v>0</v>
      </c>
      <c r="AI15" s="754" t="e">
        <f t="shared" si="4"/>
        <v>#VALUE!</v>
      </c>
      <c r="AJ15" s="754">
        <f t="shared" si="4"/>
        <v>0</v>
      </c>
      <c r="AK15" s="754">
        <f t="shared" si="4"/>
        <v>0</v>
      </c>
      <c r="AL15" s="754">
        <f t="shared" si="4"/>
        <v>0</v>
      </c>
      <c r="AM15" s="754">
        <f t="shared" si="4"/>
        <v>0</v>
      </c>
      <c r="AN15" s="754">
        <f t="shared" si="4"/>
        <v>0</v>
      </c>
      <c r="AO15" s="754">
        <f t="shared" si="4"/>
        <v>0</v>
      </c>
      <c r="AP15" s="754">
        <f t="shared" si="4"/>
        <v>0</v>
      </c>
    </row>
    <row r="16" spans="2:42" s="788" customFormat="1" ht="26.25" customHeight="1" x14ac:dyDescent="0.35">
      <c r="B16" s="857" t="s">
        <v>3658</v>
      </c>
      <c r="C16" s="858" t="s">
        <v>3659</v>
      </c>
      <c r="D16" s="838"/>
      <c r="E16"/>
      <c r="F16" s="826"/>
      <c r="G16"/>
      <c r="H16"/>
      <c r="I16"/>
      <c r="J16"/>
      <c r="K16" s="850"/>
      <c r="L16"/>
      <c r="M16"/>
      <c r="N16"/>
      <c r="O16"/>
      <c r="P16"/>
      <c r="Q16"/>
      <c r="R16" s="853"/>
      <c r="S16" s="853"/>
      <c r="T16"/>
      <c r="U16" s="733"/>
      <c r="V16" s="734"/>
      <c r="W16" s="734"/>
      <c r="X16" s="734"/>
      <c r="Y16" s="734"/>
      <c r="Z16" s="734"/>
      <c r="AA16" s="734"/>
      <c r="AB16" s="734"/>
      <c r="AC16" s="734"/>
      <c r="AD16" s="734"/>
      <c r="AE16" s="734"/>
      <c r="AF16" s="734"/>
      <c r="AG16" s="734"/>
      <c r="AH16" s="734"/>
      <c r="AI16" s="734"/>
      <c r="AJ16" s="734"/>
      <c r="AK16" s="734"/>
      <c r="AL16" s="734"/>
      <c r="AM16" s="734"/>
      <c r="AN16" s="734"/>
      <c r="AO16" s="734"/>
      <c r="AP16" s="734"/>
    </row>
    <row r="17" spans="2:42" s="682" customFormat="1" ht="36.75" customHeight="1" x14ac:dyDescent="0.35">
      <c r="B17" s="728" t="s">
        <v>3660</v>
      </c>
      <c r="C17" s="859" t="s">
        <v>3659</v>
      </c>
      <c r="D17" s="1843" t="s">
        <v>6982</v>
      </c>
      <c r="E17" s="745">
        <v>138</v>
      </c>
      <c r="F17" s="849" t="s">
        <v>3323</v>
      </c>
      <c r="G17" s="778" t="s">
        <v>6978</v>
      </c>
      <c r="H17" s="762" t="s">
        <v>6983</v>
      </c>
      <c r="I17" s="778" t="s">
        <v>7067</v>
      </c>
      <c r="J17" s="810" t="s">
        <v>6984</v>
      </c>
      <c r="K17" s="850">
        <v>1</v>
      </c>
      <c r="L17" s="851">
        <f t="shared" si="1"/>
        <v>138</v>
      </c>
      <c r="M17" s="746" t="s">
        <v>3323</v>
      </c>
      <c r="N17" s="747">
        <v>25</v>
      </c>
      <c r="O17" s="747">
        <v>40</v>
      </c>
      <c r="P17" s="748">
        <v>0.8</v>
      </c>
      <c r="Q17" s="852">
        <f t="shared" si="5"/>
        <v>32</v>
      </c>
      <c r="R17" s="853">
        <v>440.00000000000006</v>
      </c>
      <c r="S17" s="853">
        <f t="shared" si="2"/>
        <v>60720.000000000007</v>
      </c>
      <c r="T17" s="854">
        <f t="shared" si="6"/>
        <v>0</v>
      </c>
      <c r="U17">
        <f>SUM(W17:AP17)</f>
        <v>0</v>
      </c>
      <c r="V17" s="754">
        <f t="shared" ref="V17:V24" si="8">SUBTOTAL(9,W17:AG17)</f>
        <v>0</v>
      </c>
      <c r="W17" s="754">
        <f t="shared" ref="W17:AF24" si="9">IF($S17&lt;&gt;"",IF(W$10=$N17,$S17*($G$7/$G$6),IF((ROUND($O17*$P17,0)+$N17)/W$10=1,$S17*($G$7/$G$6),IF(W$10=ROUND($O17*$P17,0)+$N17,$S17*($G$7/$G$6),IF(AND(W$10&gt;(ROUND($O17*$P17,0)+$N17),MOD(W$10-(ROUND($O17*$P17,0)-$N17),($O17*$P17))=0),$S17*($G$7/$G$6),0)))),0)</f>
        <v>0</v>
      </c>
      <c r="X17" s="754">
        <f t="shared" si="9"/>
        <v>0</v>
      </c>
      <c r="Y17" s="754">
        <f t="shared" si="9"/>
        <v>0</v>
      </c>
      <c r="Z17" s="754">
        <f t="shared" si="9"/>
        <v>0</v>
      </c>
      <c r="AA17" s="754">
        <f t="shared" si="9"/>
        <v>0</v>
      </c>
      <c r="AB17" s="754">
        <f t="shared" si="9"/>
        <v>0</v>
      </c>
      <c r="AC17" s="754">
        <f t="shared" si="9"/>
        <v>0</v>
      </c>
      <c r="AD17" s="754">
        <f t="shared" si="9"/>
        <v>0</v>
      </c>
      <c r="AE17" s="754">
        <f t="shared" si="9"/>
        <v>0</v>
      </c>
      <c r="AF17" s="754">
        <f t="shared" si="9"/>
        <v>0</v>
      </c>
      <c r="AG17" s="754">
        <f t="shared" ref="AG17:AP24" si="10">IF($S17&lt;&gt;"",IF(AG$10=$N17,$S17*($G$7/$G$6),IF((ROUND($O17*$P17,0)+$N17)/AG$10=1,$S17*($G$7/$G$6),IF(AG$10=ROUND($O17*$P17,0)+$N17,$S17*($G$7/$G$6),IF(AND(AG$10&gt;(ROUND($O17*$P17,0)+$N17),MOD(AG$10-(ROUND($O17*$P17,0)-$N17),($O17*$P17))=0),$S17*($G$7/$G$6),0)))),0)</f>
        <v>0</v>
      </c>
      <c r="AH17" s="754">
        <f t="shared" si="10"/>
        <v>0</v>
      </c>
      <c r="AI17" s="754">
        <f t="shared" si="10"/>
        <v>0</v>
      </c>
      <c r="AJ17" s="754">
        <f t="shared" si="10"/>
        <v>0</v>
      </c>
      <c r="AK17" s="754">
        <f t="shared" si="10"/>
        <v>0</v>
      </c>
      <c r="AL17" s="754">
        <f t="shared" si="10"/>
        <v>0</v>
      </c>
      <c r="AM17" s="754">
        <f t="shared" si="10"/>
        <v>0</v>
      </c>
      <c r="AN17" s="754">
        <f t="shared" si="10"/>
        <v>0</v>
      </c>
      <c r="AO17" s="754">
        <f t="shared" si="10"/>
        <v>0</v>
      </c>
      <c r="AP17" s="754">
        <f t="shared" si="10"/>
        <v>0</v>
      </c>
    </row>
    <row r="18" spans="2:42" s="682" customFormat="1" ht="36.75" customHeight="1" x14ac:dyDescent="0.35">
      <c r="B18" s="860"/>
      <c r="C18" s="756"/>
      <c r="D18" s="1845"/>
      <c r="E18" s="745">
        <v>69</v>
      </c>
      <c r="F18" s="849" t="s">
        <v>3323</v>
      </c>
      <c r="G18" s="778" t="s">
        <v>6978</v>
      </c>
      <c r="H18" s="762" t="s">
        <v>1952</v>
      </c>
      <c r="I18" s="778" t="s">
        <v>7067</v>
      </c>
      <c r="J18" s="810" t="s">
        <v>6981</v>
      </c>
      <c r="K18" s="850">
        <v>1</v>
      </c>
      <c r="L18" s="851">
        <f>K18*E18</f>
        <v>69</v>
      </c>
      <c r="M18" s="746" t="s">
        <v>3323</v>
      </c>
      <c r="N18" s="747">
        <v>17</v>
      </c>
      <c r="O18" s="747">
        <v>20</v>
      </c>
      <c r="P18" s="748">
        <v>1</v>
      </c>
      <c r="Q18" s="852">
        <f t="shared" si="5"/>
        <v>20</v>
      </c>
      <c r="R18" s="853">
        <v>82.5</v>
      </c>
      <c r="S18" s="853">
        <f t="shared" si="2"/>
        <v>5692.5</v>
      </c>
      <c r="T18" s="854" t="e">
        <f t="shared" si="6"/>
        <v>#VALUE!</v>
      </c>
      <c r="U18" t="e">
        <f t="shared" si="7"/>
        <v>#VALUE!</v>
      </c>
      <c r="V18" s="754">
        <f t="shared" si="8"/>
        <v>0</v>
      </c>
      <c r="W18" s="754">
        <f t="shared" si="9"/>
        <v>0</v>
      </c>
      <c r="X18" s="754">
        <f t="shared" si="9"/>
        <v>0</v>
      </c>
      <c r="Y18" s="754">
        <f t="shared" si="9"/>
        <v>0</v>
      </c>
      <c r="Z18" s="754">
        <f t="shared" si="9"/>
        <v>0</v>
      </c>
      <c r="AA18" s="754">
        <f t="shared" si="9"/>
        <v>0</v>
      </c>
      <c r="AB18" s="754">
        <f t="shared" si="9"/>
        <v>0</v>
      </c>
      <c r="AC18" s="754">
        <f t="shared" si="9"/>
        <v>0</v>
      </c>
      <c r="AD18" s="754">
        <f t="shared" si="9"/>
        <v>0</v>
      </c>
      <c r="AE18" s="754">
        <f t="shared" si="9"/>
        <v>0</v>
      </c>
      <c r="AF18" s="754">
        <f t="shared" si="9"/>
        <v>0</v>
      </c>
      <c r="AG18" s="754">
        <f t="shared" si="10"/>
        <v>0</v>
      </c>
      <c r="AH18" s="754">
        <f t="shared" si="10"/>
        <v>0</v>
      </c>
      <c r="AI18" s="754">
        <f t="shared" si="10"/>
        <v>0</v>
      </c>
      <c r="AJ18" s="754">
        <f t="shared" si="10"/>
        <v>0</v>
      </c>
      <c r="AK18" s="754">
        <f t="shared" si="10"/>
        <v>0</v>
      </c>
      <c r="AL18" s="754">
        <f t="shared" si="10"/>
        <v>0</v>
      </c>
      <c r="AM18" s="754" t="e">
        <f t="shared" si="10"/>
        <v>#VALUE!</v>
      </c>
      <c r="AN18" s="754">
        <f t="shared" si="10"/>
        <v>0</v>
      </c>
      <c r="AO18" s="754">
        <f t="shared" si="10"/>
        <v>0</v>
      </c>
      <c r="AP18" s="754">
        <f t="shared" si="10"/>
        <v>0</v>
      </c>
    </row>
    <row r="19" spans="2:42" s="682" customFormat="1" ht="36.75" customHeight="1" x14ac:dyDescent="0.35">
      <c r="B19" s="860"/>
      <c r="C19" s="756"/>
      <c r="D19" s="1844"/>
      <c r="E19" s="745">
        <v>138</v>
      </c>
      <c r="F19" s="849" t="s">
        <v>3323</v>
      </c>
      <c r="G19" s="778" t="s">
        <v>6978</v>
      </c>
      <c r="H19" s="762" t="s">
        <v>6985</v>
      </c>
      <c r="I19" s="778" t="s">
        <v>7067</v>
      </c>
      <c r="J19" s="810" t="s">
        <v>6986</v>
      </c>
      <c r="K19" s="850">
        <v>1</v>
      </c>
      <c r="L19" s="851">
        <f t="shared" si="1"/>
        <v>138</v>
      </c>
      <c r="M19" s="746" t="s">
        <v>3323</v>
      </c>
      <c r="N19" s="747">
        <v>17</v>
      </c>
      <c r="O19" s="747">
        <v>20</v>
      </c>
      <c r="P19" s="748">
        <v>1</v>
      </c>
      <c r="Q19" s="852">
        <f t="shared" si="5"/>
        <v>20</v>
      </c>
      <c r="R19" s="853">
        <v>27.500000000000004</v>
      </c>
      <c r="S19" s="853">
        <f t="shared" si="2"/>
        <v>3795.0000000000005</v>
      </c>
      <c r="T19" s="854" t="e">
        <f t="shared" si="6"/>
        <v>#VALUE!</v>
      </c>
      <c r="U19" t="e">
        <f t="shared" si="7"/>
        <v>#VALUE!</v>
      </c>
      <c r="V19" s="754">
        <f t="shared" si="8"/>
        <v>0</v>
      </c>
      <c r="W19" s="754">
        <f t="shared" si="9"/>
        <v>0</v>
      </c>
      <c r="X19" s="754">
        <f t="shared" si="9"/>
        <v>0</v>
      </c>
      <c r="Y19" s="754">
        <f t="shared" si="9"/>
        <v>0</v>
      </c>
      <c r="Z19" s="754">
        <f t="shared" si="9"/>
        <v>0</v>
      </c>
      <c r="AA19" s="754">
        <f t="shared" si="9"/>
        <v>0</v>
      </c>
      <c r="AB19" s="754">
        <f t="shared" si="9"/>
        <v>0</v>
      </c>
      <c r="AC19" s="754">
        <f t="shared" si="9"/>
        <v>0</v>
      </c>
      <c r="AD19" s="754">
        <f t="shared" si="9"/>
        <v>0</v>
      </c>
      <c r="AE19" s="754">
        <f t="shared" si="9"/>
        <v>0</v>
      </c>
      <c r="AF19" s="754">
        <f t="shared" si="9"/>
        <v>0</v>
      </c>
      <c r="AG19" s="754">
        <f t="shared" si="10"/>
        <v>0</v>
      </c>
      <c r="AH19" s="754">
        <f t="shared" si="10"/>
        <v>0</v>
      </c>
      <c r="AI19" s="754">
        <f t="shared" si="10"/>
        <v>0</v>
      </c>
      <c r="AJ19" s="754">
        <f t="shared" si="10"/>
        <v>0</v>
      </c>
      <c r="AK19" s="754">
        <f t="shared" si="10"/>
        <v>0</v>
      </c>
      <c r="AL19" s="754">
        <f t="shared" si="10"/>
        <v>0</v>
      </c>
      <c r="AM19" s="754" t="e">
        <f t="shared" si="10"/>
        <v>#VALUE!</v>
      </c>
      <c r="AN19" s="754">
        <f t="shared" si="10"/>
        <v>0</v>
      </c>
      <c r="AO19" s="754">
        <f t="shared" si="10"/>
        <v>0</v>
      </c>
      <c r="AP19" s="754">
        <f t="shared" si="10"/>
        <v>0</v>
      </c>
    </row>
    <row r="20" spans="2:42" s="682" customFormat="1" ht="36.75" customHeight="1" x14ac:dyDescent="0.35">
      <c r="B20" s="860"/>
      <c r="C20" s="756"/>
      <c r="D20" s="1843" t="s">
        <v>6987</v>
      </c>
      <c r="E20" s="745">
        <v>20</v>
      </c>
      <c r="F20" s="849" t="s">
        <v>3323</v>
      </c>
      <c r="G20" s="778" t="s">
        <v>6978</v>
      </c>
      <c r="H20" s="762" t="s">
        <v>6983</v>
      </c>
      <c r="I20" s="778" t="s">
        <v>7067</v>
      </c>
      <c r="J20" s="810" t="s">
        <v>6988</v>
      </c>
      <c r="K20" s="850">
        <v>1</v>
      </c>
      <c r="L20" s="851">
        <f t="shared" si="1"/>
        <v>20</v>
      </c>
      <c r="M20" s="746" t="s">
        <v>3323</v>
      </c>
      <c r="N20" s="747">
        <v>13</v>
      </c>
      <c r="O20" s="747">
        <v>20</v>
      </c>
      <c r="P20" s="748">
        <v>0.8</v>
      </c>
      <c r="Q20" s="852">
        <f t="shared" si="5"/>
        <v>16</v>
      </c>
      <c r="R20" s="853">
        <v>264</v>
      </c>
      <c r="S20" s="853">
        <f t="shared" si="2"/>
        <v>5280</v>
      </c>
      <c r="T20" s="854" t="e">
        <f t="shared" si="6"/>
        <v>#VALUE!</v>
      </c>
      <c r="U20" t="e">
        <f t="shared" si="7"/>
        <v>#VALUE!</v>
      </c>
      <c r="V20" s="754">
        <f t="shared" si="8"/>
        <v>0</v>
      </c>
      <c r="W20" s="754">
        <f t="shared" si="9"/>
        <v>0</v>
      </c>
      <c r="X20" s="754">
        <f t="shared" si="9"/>
        <v>0</v>
      </c>
      <c r="Y20" s="754">
        <f t="shared" si="9"/>
        <v>0</v>
      </c>
      <c r="Z20" s="754">
        <f t="shared" si="9"/>
        <v>0</v>
      </c>
      <c r="AA20" s="754">
        <f t="shared" si="9"/>
        <v>0</v>
      </c>
      <c r="AB20" s="754">
        <f t="shared" si="9"/>
        <v>0</v>
      </c>
      <c r="AC20" s="754">
        <f t="shared" si="9"/>
        <v>0</v>
      </c>
      <c r="AD20" s="754">
        <f t="shared" si="9"/>
        <v>0</v>
      </c>
      <c r="AE20" s="754">
        <f t="shared" si="9"/>
        <v>0</v>
      </c>
      <c r="AF20" s="754">
        <f t="shared" si="9"/>
        <v>0</v>
      </c>
      <c r="AG20" s="754">
        <f t="shared" si="10"/>
        <v>0</v>
      </c>
      <c r="AH20" s="754">
        <f t="shared" si="10"/>
        <v>0</v>
      </c>
      <c r="AI20" s="754" t="e">
        <f t="shared" si="10"/>
        <v>#VALUE!</v>
      </c>
      <c r="AJ20" s="754">
        <f t="shared" si="10"/>
        <v>0</v>
      </c>
      <c r="AK20" s="754">
        <f t="shared" si="10"/>
        <v>0</v>
      </c>
      <c r="AL20" s="754">
        <f t="shared" si="10"/>
        <v>0</v>
      </c>
      <c r="AM20" s="754">
        <f t="shared" si="10"/>
        <v>0</v>
      </c>
      <c r="AN20" s="754">
        <f t="shared" si="10"/>
        <v>0</v>
      </c>
      <c r="AO20" s="754">
        <f t="shared" si="10"/>
        <v>0</v>
      </c>
      <c r="AP20" s="754">
        <f t="shared" si="10"/>
        <v>0</v>
      </c>
    </row>
    <row r="21" spans="2:42" s="682" customFormat="1" ht="36.75" customHeight="1" x14ac:dyDescent="0.35">
      <c r="B21" s="860"/>
      <c r="C21" s="756"/>
      <c r="D21" s="1845"/>
      <c r="E21" s="745">
        <v>10</v>
      </c>
      <c r="F21" s="849" t="s">
        <v>3323</v>
      </c>
      <c r="G21" s="778" t="s">
        <v>6978</v>
      </c>
      <c r="H21" s="762" t="s">
        <v>1952</v>
      </c>
      <c r="I21" s="778" t="s">
        <v>7067</v>
      </c>
      <c r="J21" s="810" t="s">
        <v>6981</v>
      </c>
      <c r="K21" s="850">
        <v>1</v>
      </c>
      <c r="L21" s="851">
        <f t="shared" si="1"/>
        <v>10</v>
      </c>
      <c r="M21" s="746" t="s">
        <v>3323</v>
      </c>
      <c r="N21" s="747">
        <v>17</v>
      </c>
      <c r="O21" s="747">
        <v>20</v>
      </c>
      <c r="P21" s="748">
        <v>1</v>
      </c>
      <c r="Q21" s="852">
        <f t="shared" si="5"/>
        <v>20</v>
      </c>
      <c r="R21" s="853">
        <v>49.500000000000007</v>
      </c>
      <c r="S21" s="853">
        <f t="shared" si="2"/>
        <v>495.00000000000006</v>
      </c>
      <c r="T21" s="854" t="e">
        <f t="shared" si="6"/>
        <v>#VALUE!</v>
      </c>
      <c r="U21" t="e">
        <f t="shared" si="7"/>
        <v>#VALUE!</v>
      </c>
      <c r="V21" s="754">
        <f t="shared" si="8"/>
        <v>0</v>
      </c>
      <c r="W21" s="754">
        <f t="shared" si="9"/>
        <v>0</v>
      </c>
      <c r="X21" s="754">
        <f t="shared" si="9"/>
        <v>0</v>
      </c>
      <c r="Y21" s="754">
        <f t="shared" si="9"/>
        <v>0</v>
      </c>
      <c r="Z21" s="754">
        <f t="shared" si="9"/>
        <v>0</v>
      </c>
      <c r="AA21" s="754">
        <f t="shared" si="9"/>
        <v>0</v>
      </c>
      <c r="AB21" s="754">
        <f t="shared" si="9"/>
        <v>0</v>
      </c>
      <c r="AC21" s="754">
        <f t="shared" si="9"/>
        <v>0</v>
      </c>
      <c r="AD21" s="754">
        <f t="shared" si="9"/>
        <v>0</v>
      </c>
      <c r="AE21" s="754">
        <f t="shared" si="9"/>
        <v>0</v>
      </c>
      <c r="AF21" s="754">
        <f t="shared" si="9"/>
        <v>0</v>
      </c>
      <c r="AG21" s="754">
        <f t="shared" si="10"/>
        <v>0</v>
      </c>
      <c r="AH21" s="754">
        <f t="shared" si="10"/>
        <v>0</v>
      </c>
      <c r="AI21" s="754">
        <f t="shared" si="10"/>
        <v>0</v>
      </c>
      <c r="AJ21" s="754">
        <f t="shared" si="10"/>
        <v>0</v>
      </c>
      <c r="AK21" s="754">
        <f t="shared" si="10"/>
        <v>0</v>
      </c>
      <c r="AL21" s="754">
        <f t="shared" si="10"/>
        <v>0</v>
      </c>
      <c r="AM21" s="754" t="e">
        <f t="shared" si="10"/>
        <v>#VALUE!</v>
      </c>
      <c r="AN21" s="754">
        <f t="shared" si="10"/>
        <v>0</v>
      </c>
      <c r="AO21" s="754">
        <f t="shared" si="10"/>
        <v>0</v>
      </c>
      <c r="AP21" s="754">
        <f t="shared" si="10"/>
        <v>0</v>
      </c>
    </row>
    <row r="22" spans="2:42" s="682" customFormat="1" ht="36.75" customHeight="1" x14ac:dyDescent="0.35">
      <c r="B22" s="860"/>
      <c r="C22" s="756"/>
      <c r="D22" s="1844"/>
      <c r="E22" s="745">
        <v>20</v>
      </c>
      <c r="F22" s="849" t="s">
        <v>3323</v>
      </c>
      <c r="G22" s="778" t="s">
        <v>6978</v>
      </c>
      <c r="H22" s="762" t="s">
        <v>6985</v>
      </c>
      <c r="I22" s="778" t="s">
        <v>7067</v>
      </c>
      <c r="J22" s="810" t="s">
        <v>6986</v>
      </c>
      <c r="K22" s="850">
        <v>1</v>
      </c>
      <c r="L22" s="851">
        <f>K22*E22</f>
        <v>20</v>
      </c>
      <c r="M22" s="746" t="s">
        <v>3323</v>
      </c>
      <c r="N22" s="747">
        <v>17</v>
      </c>
      <c r="O22" s="747">
        <v>20</v>
      </c>
      <c r="P22" s="748">
        <v>1</v>
      </c>
      <c r="Q22" s="852">
        <f t="shared" si="5"/>
        <v>20</v>
      </c>
      <c r="R22" s="853">
        <v>16.5</v>
      </c>
      <c r="S22" s="853">
        <f t="shared" si="2"/>
        <v>330</v>
      </c>
      <c r="T22" s="854" t="e">
        <f t="shared" si="6"/>
        <v>#VALUE!</v>
      </c>
      <c r="U22" t="e">
        <f t="shared" si="7"/>
        <v>#VALUE!</v>
      </c>
      <c r="V22" s="754">
        <f t="shared" si="8"/>
        <v>0</v>
      </c>
      <c r="W22" s="754">
        <f t="shared" si="9"/>
        <v>0</v>
      </c>
      <c r="X22" s="754">
        <f t="shared" si="9"/>
        <v>0</v>
      </c>
      <c r="Y22" s="754">
        <f t="shared" si="9"/>
        <v>0</v>
      </c>
      <c r="Z22" s="754">
        <f t="shared" si="9"/>
        <v>0</v>
      </c>
      <c r="AA22" s="754">
        <f t="shared" si="9"/>
        <v>0</v>
      </c>
      <c r="AB22" s="754">
        <f t="shared" si="9"/>
        <v>0</v>
      </c>
      <c r="AC22" s="754">
        <f t="shared" si="9"/>
        <v>0</v>
      </c>
      <c r="AD22" s="754">
        <f t="shared" si="9"/>
        <v>0</v>
      </c>
      <c r="AE22" s="754">
        <f t="shared" si="9"/>
        <v>0</v>
      </c>
      <c r="AF22" s="754">
        <f t="shared" si="9"/>
        <v>0</v>
      </c>
      <c r="AG22" s="754">
        <f t="shared" si="10"/>
        <v>0</v>
      </c>
      <c r="AH22" s="754">
        <f t="shared" si="10"/>
        <v>0</v>
      </c>
      <c r="AI22" s="754">
        <f t="shared" si="10"/>
        <v>0</v>
      </c>
      <c r="AJ22" s="754">
        <f t="shared" si="10"/>
        <v>0</v>
      </c>
      <c r="AK22" s="754">
        <f t="shared" si="10"/>
        <v>0</v>
      </c>
      <c r="AL22" s="754">
        <f t="shared" si="10"/>
        <v>0</v>
      </c>
      <c r="AM22" s="754" t="e">
        <f t="shared" si="10"/>
        <v>#VALUE!</v>
      </c>
      <c r="AN22" s="754">
        <f t="shared" si="10"/>
        <v>0</v>
      </c>
      <c r="AO22" s="754">
        <f t="shared" si="10"/>
        <v>0</v>
      </c>
      <c r="AP22" s="754">
        <f t="shared" si="10"/>
        <v>0</v>
      </c>
    </row>
    <row r="23" spans="2:42" s="682" customFormat="1" ht="51.75" customHeight="1" x14ac:dyDescent="0.35">
      <c r="B23" s="860"/>
      <c r="C23" s="862"/>
      <c r="D23" s="1843" t="s">
        <v>6989</v>
      </c>
      <c r="E23" s="745">
        <v>1</v>
      </c>
      <c r="F23" s="849" t="s">
        <v>3323</v>
      </c>
      <c r="G23" s="778" t="s">
        <v>6978</v>
      </c>
      <c r="H23" s="762" t="s">
        <v>6983</v>
      </c>
      <c r="I23" s="863" t="s">
        <v>7067</v>
      </c>
      <c r="J23" s="864" t="s">
        <v>6990</v>
      </c>
      <c r="K23" s="850">
        <v>1</v>
      </c>
      <c r="L23" s="865">
        <f>K23*E23</f>
        <v>1</v>
      </c>
      <c r="M23" s="800" t="s">
        <v>3323</v>
      </c>
      <c r="N23" s="747">
        <v>13</v>
      </c>
      <c r="O23" s="747">
        <v>20</v>
      </c>
      <c r="P23" s="748">
        <v>0.8</v>
      </c>
      <c r="Q23" s="852">
        <f t="shared" si="5"/>
        <v>16</v>
      </c>
      <c r="R23" s="853">
        <v>6600.0000000000009</v>
      </c>
      <c r="S23" s="853">
        <f t="shared" si="2"/>
        <v>6600.0000000000009</v>
      </c>
      <c r="T23" s="854" t="e">
        <f t="shared" si="6"/>
        <v>#VALUE!</v>
      </c>
      <c r="U23" t="e">
        <f t="shared" si="7"/>
        <v>#VALUE!</v>
      </c>
      <c r="V23" s="754">
        <f t="shared" si="8"/>
        <v>0</v>
      </c>
      <c r="W23" s="754">
        <f t="shared" si="9"/>
        <v>0</v>
      </c>
      <c r="X23" s="754">
        <f t="shared" si="9"/>
        <v>0</v>
      </c>
      <c r="Y23" s="754">
        <f t="shared" si="9"/>
        <v>0</v>
      </c>
      <c r="Z23" s="754">
        <f t="shared" si="9"/>
        <v>0</v>
      </c>
      <c r="AA23" s="754">
        <f t="shared" si="9"/>
        <v>0</v>
      </c>
      <c r="AB23" s="754">
        <f t="shared" si="9"/>
        <v>0</v>
      </c>
      <c r="AC23" s="754">
        <f t="shared" si="9"/>
        <v>0</v>
      </c>
      <c r="AD23" s="754">
        <f t="shared" si="9"/>
        <v>0</v>
      </c>
      <c r="AE23" s="754">
        <f t="shared" si="9"/>
        <v>0</v>
      </c>
      <c r="AF23" s="754">
        <f t="shared" si="9"/>
        <v>0</v>
      </c>
      <c r="AG23" s="754">
        <f t="shared" si="10"/>
        <v>0</v>
      </c>
      <c r="AH23" s="754">
        <f t="shared" si="10"/>
        <v>0</v>
      </c>
      <c r="AI23" s="754" t="e">
        <f t="shared" si="10"/>
        <v>#VALUE!</v>
      </c>
      <c r="AJ23" s="754">
        <f t="shared" si="10"/>
        <v>0</v>
      </c>
      <c r="AK23" s="754">
        <f t="shared" si="10"/>
        <v>0</v>
      </c>
      <c r="AL23" s="754">
        <f t="shared" si="10"/>
        <v>0</v>
      </c>
      <c r="AM23" s="754">
        <f t="shared" si="10"/>
        <v>0</v>
      </c>
      <c r="AN23" s="754">
        <f t="shared" si="10"/>
        <v>0</v>
      </c>
      <c r="AO23" s="754">
        <f t="shared" si="10"/>
        <v>0</v>
      </c>
      <c r="AP23" s="754">
        <f t="shared" si="10"/>
        <v>0</v>
      </c>
    </row>
    <row r="24" spans="2:42" s="682" customFormat="1" ht="36.75" customHeight="1" x14ac:dyDescent="0.35">
      <c r="B24" s="826"/>
      <c r="C24" s="855"/>
      <c r="D24" s="1844"/>
      <c r="E24" s="745">
        <v>1</v>
      </c>
      <c r="F24" s="849" t="s">
        <v>3323</v>
      </c>
      <c r="G24" s="778" t="s">
        <v>6978</v>
      </c>
      <c r="H24" s="770" t="s">
        <v>6991</v>
      </c>
      <c r="I24" s="863" t="s">
        <v>7067</v>
      </c>
      <c r="J24" s="866" t="s">
        <v>7068</v>
      </c>
      <c r="K24" s="850">
        <v>1</v>
      </c>
      <c r="L24" s="865">
        <f>K24*E24</f>
        <v>1</v>
      </c>
      <c r="M24" s="800" t="s">
        <v>3323</v>
      </c>
      <c r="N24" s="747">
        <v>17</v>
      </c>
      <c r="O24" s="747">
        <v>20</v>
      </c>
      <c r="P24" s="748">
        <v>1</v>
      </c>
      <c r="Q24" s="852">
        <f>ROUND(O24*P24,0)</f>
        <v>20</v>
      </c>
      <c r="R24" s="853">
        <v>1650.0000000000002</v>
      </c>
      <c r="S24" s="853">
        <f>R24*L24</f>
        <v>1650.0000000000002</v>
      </c>
      <c r="T24" s="854" t="e">
        <f t="shared" si="6"/>
        <v>#VALUE!</v>
      </c>
      <c r="U24" t="e">
        <f t="shared" si="7"/>
        <v>#VALUE!</v>
      </c>
      <c r="V24" s="754">
        <f t="shared" si="8"/>
        <v>0</v>
      </c>
      <c r="W24" s="754">
        <f t="shared" si="9"/>
        <v>0</v>
      </c>
      <c r="X24" s="754">
        <f t="shared" si="9"/>
        <v>0</v>
      </c>
      <c r="Y24" s="754">
        <f t="shared" si="9"/>
        <v>0</v>
      </c>
      <c r="Z24" s="754">
        <f t="shared" si="9"/>
        <v>0</v>
      </c>
      <c r="AA24" s="754">
        <f t="shared" si="9"/>
        <v>0</v>
      </c>
      <c r="AB24" s="754">
        <f t="shared" si="9"/>
        <v>0</v>
      </c>
      <c r="AC24" s="754">
        <f t="shared" si="9"/>
        <v>0</v>
      </c>
      <c r="AD24" s="754">
        <f t="shared" si="9"/>
        <v>0</v>
      </c>
      <c r="AE24" s="754">
        <f t="shared" si="9"/>
        <v>0</v>
      </c>
      <c r="AF24" s="754">
        <f t="shared" si="9"/>
        <v>0</v>
      </c>
      <c r="AG24" s="754">
        <f t="shared" si="10"/>
        <v>0</v>
      </c>
      <c r="AH24" s="754">
        <f t="shared" si="10"/>
        <v>0</v>
      </c>
      <c r="AI24" s="754">
        <f t="shared" si="10"/>
        <v>0</v>
      </c>
      <c r="AJ24" s="754">
        <f t="shared" si="10"/>
        <v>0</v>
      </c>
      <c r="AK24" s="754">
        <f t="shared" si="10"/>
        <v>0</v>
      </c>
      <c r="AL24" s="754">
        <f t="shared" si="10"/>
        <v>0</v>
      </c>
      <c r="AM24" s="754" t="e">
        <f t="shared" si="10"/>
        <v>#VALUE!</v>
      </c>
      <c r="AN24" s="754">
        <f t="shared" si="10"/>
        <v>0</v>
      </c>
      <c r="AO24" s="754">
        <f t="shared" si="10"/>
        <v>0</v>
      </c>
      <c r="AP24" s="754">
        <f t="shared" si="10"/>
        <v>0</v>
      </c>
    </row>
    <row r="25" spans="2:42" s="788" customFormat="1" x14ac:dyDescent="0.35">
      <c r="B25" s="787"/>
      <c r="C25" s="662"/>
      <c r="D25" s="822"/>
      <c r="G25" s="790"/>
      <c r="H25" s="790"/>
      <c r="I25" s="698"/>
      <c r="J25" s="790"/>
      <c r="K25" s="790"/>
      <c r="L25" s="790"/>
      <c r="AK25" s="789"/>
      <c r="AL25" s="789"/>
      <c r="AM25" s="682"/>
      <c r="AN25" s="790"/>
    </row>
    <row r="26" spans="2:42" s="792" customFormat="1" x14ac:dyDescent="0.35">
      <c r="B26" s="1813" t="s">
        <v>7069</v>
      </c>
      <c r="C26" s="1813"/>
      <c r="D26" s="867" t="s">
        <v>6994</v>
      </c>
      <c r="E26" s="794" t="s">
        <v>6995</v>
      </c>
      <c r="F26" s="794" t="s">
        <v>6996</v>
      </c>
      <c r="G26" s="794" t="s">
        <v>6997</v>
      </c>
      <c r="H26" s="794" t="s">
        <v>6999</v>
      </c>
      <c r="I26" s="794" t="s">
        <v>7000</v>
      </c>
      <c r="J26" s="794" t="s">
        <v>7001</v>
      </c>
      <c r="K26" s="794" t="s">
        <v>7002</v>
      </c>
      <c r="L26" t="s">
        <v>7070</v>
      </c>
      <c r="M26" s="794" t="s">
        <v>7004</v>
      </c>
      <c r="N26" s="794" t="s">
        <v>7005</v>
      </c>
      <c r="O26" s="794" t="s">
        <v>3310</v>
      </c>
      <c r="P26" s="794" t="s">
        <v>7071</v>
      </c>
      <c r="Q26" t="s">
        <v>7072</v>
      </c>
      <c r="R26" s="795" t="s">
        <v>7008</v>
      </c>
      <c r="S26" t="s">
        <v>7073</v>
      </c>
      <c r="T26" t="s">
        <v>7074</v>
      </c>
      <c r="V26" s="794"/>
      <c r="W26" s="794"/>
      <c r="X26" s="794"/>
      <c r="Y26" s="794"/>
      <c r="Z26" s="794"/>
      <c r="AA26" s="794"/>
      <c r="AB26" s="794"/>
      <c r="AC26" s="794"/>
      <c r="AD26" s="794"/>
      <c r="AE26" s="794"/>
      <c r="AF26" s="794"/>
      <c r="AG26" s="794"/>
      <c r="AI26" s="793"/>
      <c r="AJ26" s="793"/>
      <c r="AK26" s="793"/>
    </row>
    <row r="27" spans="2:42" s="662" customFormat="1" ht="5.25" customHeight="1" x14ac:dyDescent="0.35">
      <c r="B27" s="663"/>
      <c r="D27" s="822"/>
      <c r="G27" s="666"/>
      <c r="H27" s="666"/>
      <c r="I27"/>
      <c r="J27" s="666"/>
      <c r="K27" s="666"/>
      <c r="L27" s="666"/>
      <c r="U27" s="665"/>
      <c r="V27" s="666"/>
      <c r="W27" s="666"/>
      <c r="X27" s="666"/>
      <c r="Y27" s="666"/>
      <c r="Z27" s="666"/>
      <c r="AA27" s="666"/>
      <c r="AB27" s="666"/>
      <c r="AC27" s="666"/>
      <c r="AD27" s="666"/>
      <c r="AE27" s="666"/>
      <c r="AF27" s="666"/>
      <c r="AG27" s="666"/>
    </row>
    <row r="28" spans="2:42" s="665" customFormat="1" ht="27" x14ac:dyDescent="0.35">
      <c r="B28" s="660" t="s">
        <v>7012</v>
      </c>
      <c r="D28" s="825" t="s">
        <v>7058</v>
      </c>
      <c r="E28" s="1593" t="s">
        <v>7702</v>
      </c>
      <c r="F28" s="668" t="s">
        <v>6948</v>
      </c>
      <c r="G28" s="1593" t="s">
        <v>7701</v>
      </c>
      <c r="H28"/>
      <c r="I28"/>
      <c r="J28"/>
      <c r="K28"/>
      <c r="L28"/>
      <c r="O28" s="672"/>
      <c r="U28" s="672" t="s">
        <v>6949</v>
      </c>
      <c r="V28" s="673">
        <v>20</v>
      </c>
    </row>
    <row r="29" spans="2:42" s="665" customFormat="1" ht="27" x14ac:dyDescent="0.35">
      <c r="B29" s="660"/>
      <c r="D29" s="825" t="s">
        <v>6950</v>
      </c>
      <c r="E29" s="676" t="s">
        <v>7702</v>
      </c>
      <c r="F29" s="668" t="s">
        <v>6948</v>
      </c>
      <c r="G29" s="676" t="s">
        <v>7701</v>
      </c>
      <c r="H29"/>
      <c r="I29"/>
      <c r="J29"/>
      <c r="K29"/>
      <c r="L29"/>
      <c r="O29" s="672"/>
      <c r="U29" s="672"/>
      <c r="V29" s="678"/>
    </row>
    <row r="30" spans="2:42" s="665" customFormat="1" ht="18" customHeight="1" x14ac:dyDescent="0.25">
      <c r="B30" s="797"/>
      <c r="D30" s="827"/>
      <c r="G30"/>
      <c r="H30"/>
      <c r="I30"/>
      <c r="J30"/>
      <c r="K30"/>
      <c r="L30"/>
      <c r="M30" s="670"/>
      <c r="N30" s="670"/>
      <c r="AH30" s="672"/>
      <c r="AI30" s="678"/>
    </row>
    <row r="31" spans="2:42" s="662" customFormat="1" x14ac:dyDescent="0.35">
      <c r="B31" s="663"/>
      <c r="D31" s="822"/>
      <c r="G31" s="666"/>
      <c r="H31" s="666"/>
      <c r="I31"/>
      <c r="J31" s="666"/>
      <c r="K31" s="666"/>
      <c r="L31" s="666"/>
      <c r="U31" s="665"/>
      <c r="V31" s="666"/>
      <c r="W31" s="666"/>
      <c r="X31" s="666"/>
      <c r="Y31" s="666"/>
      <c r="Z31" s="666"/>
      <c r="AA31" s="666"/>
      <c r="AB31" s="666"/>
      <c r="AC31" s="666"/>
      <c r="AD31" s="666"/>
      <c r="AE31" s="666"/>
      <c r="AF31" s="666"/>
      <c r="AG31" s="666"/>
    </row>
    <row r="32" spans="2:42" s="682" customFormat="1" ht="50.25" customHeight="1" x14ac:dyDescent="0.35">
      <c r="B32" s="1838" t="s">
        <v>6951</v>
      </c>
      <c r="C32" s="1838"/>
      <c r="D32" s="1839" t="s">
        <v>7059</v>
      </c>
      <c r="E32" s="1839"/>
      <c r="F32" s="1839"/>
      <c r="G32" s="1824" t="s">
        <v>6953</v>
      </c>
      <c r="H32" s="1824"/>
      <c r="I32" s="1824"/>
      <c r="J32" s="1824"/>
      <c r="K32" s="1824"/>
      <c r="L32" s="1824"/>
      <c r="M32" s="1824"/>
      <c r="N32" s="1825"/>
      <c r="O32" s="1835" t="s">
        <v>6954</v>
      </c>
      <c r="P32" s="1836"/>
      <c r="Q32" s="1837"/>
      <c r="R32" s="1823" t="s">
        <v>7060</v>
      </c>
      <c r="S32" s="1824"/>
      <c r="T32" s="1825"/>
      <c r="U32" s="1826" t="s">
        <v>6956</v>
      </c>
      <c r="V32" s="1812"/>
      <c r="W32" s="1812"/>
      <c r="X32" s="1812"/>
      <c r="Y32" s="1812"/>
      <c r="Z32" s="1812"/>
      <c r="AA32" s="1812"/>
      <c r="AB32" s="1812"/>
      <c r="AC32" s="1812"/>
      <c r="AD32" s="1812"/>
      <c r="AE32" s="1812"/>
      <c r="AF32" s="1812"/>
      <c r="AG32" s="1812"/>
      <c r="AH32" s="1812"/>
      <c r="AI32" s="1812"/>
      <c r="AJ32" s="1812"/>
      <c r="AK32" s="1812"/>
      <c r="AL32" s="1812"/>
      <c r="AM32" s="1812"/>
      <c r="AN32" s="1812"/>
      <c r="AO32" s="1812"/>
      <c r="AP32" s="1812"/>
    </row>
    <row r="33" spans="2:42" s="698" customFormat="1" ht="74.25" customHeight="1" x14ac:dyDescent="0.25">
      <c r="B33" s="1838"/>
      <c r="C33" s="1838"/>
      <c r="D33" s="829" t="s">
        <v>6957</v>
      </c>
      <c r="E33" s="829" t="s">
        <v>6958</v>
      </c>
      <c r="F33" s="829" t="s">
        <v>6959</v>
      </c>
      <c r="G33" s="868" t="s">
        <v>7061</v>
      </c>
      <c r="H33" s="868" t="s">
        <v>6963</v>
      </c>
      <c r="I33" s="868" t="s">
        <v>7062</v>
      </c>
      <c r="J33" s="868" t="s">
        <v>6964</v>
      </c>
      <c r="K33" s="687" t="s">
        <v>6965</v>
      </c>
      <c r="L33" s="687" t="s">
        <v>6966</v>
      </c>
      <c r="M33" s="833" t="s">
        <v>6967</v>
      </c>
      <c r="N33" s="869" t="s">
        <v>7063</v>
      </c>
      <c r="O33" s="694" t="s">
        <v>6968</v>
      </c>
      <c r="P33" s="694" t="s">
        <v>6969</v>
      </c>
      <c r="Q33" s="694" t="s">
        <v>6970</v>
      </c>
      <c r="R33" s="835" t="s">
        <v>7064</v>
      </c>
      <c r="S33" s="694" t="s">
        <v>6974</v>
      </c>
      <c r="T33" s="694" t="s">
        <v>6975</v>
      </c>
      <c r="U33" t="s">
        <v>7065</v>
      </c>
      <c r="V33" t="s">
        <v>7066</v>
      </c>
      <c r="W33">
        <v>1</v>
      </c>
      <c r="X33">
        <v>2</v>
      </c>
      <c r="Y33">
        <v>3</v>
      </c>
      <c r="Z33">
        <v>4</v>
      </c>
      <c r="AA33">
        <v>5</v>
      </c>
      <c r="AB33">
        <v>6</v>
      </c>
      <c r="AC33">
        <v>7</v>
      </c>
      <c r="AD33">
        <v>8</v>
      </c>
      <c r="AE33">
        <v>9</v>
      </c>
      <c r="AF33">
        <v>10</v>
      </c>
      <c r="AG33">
        <v>11</v>
      </c>
      <c r="AH33">
        <v>12</v>
      </c>
      <c r="AI33">
        <v>13</v>
      </c>
      <c r="AJ33">
        <v>14</v>
      </c>
      <c r="AK33">
        <v>15</v>
      </c>
      <c r="AL33">
        <v>16</v>
      </c>
      <c r="AM33">
        <v>17</v>
      </c>
      <c r="AN33">
        <v>18</v>
      </c>
      <c r="AO33">
        <v>19</v>
      </c>
      <c r="AP33">
        <v>20</v>
      </c>
    </row>
    <row r="34" spans="2:42" s="682" customFormat="1" ht="26.25" customHeight="1" x14ac:dyDescent="0.35">
      <c r="B34" s="870">
        <v>2</v>
      </c>
      <c r="C34" s="871" t="s">
        <v>3133</v>
      </c>
      <c r="D34" s="872"/>
      <c r="E34" s="840"/>
      <c r="F34" s="840"/>
      <c r="G34"/>
      <c r="H34"/>
      <c r="I34"/>
      <c r="J34"/>
      <c r="K34"/>
      <c r="L34"/>
      <c r="M34" s="840"/>
      <c r="N34" s="840"/>
      <c r="O34" s="840"/>
      <c r="P34" s="840"/>
      <c r="Q34" s="840"/>
      <c r="R34" s="840"/>
      <c r="S34" s="840"/>
      <c r="T34" s="840"/>
      <c r="U34" t="e">
        <f>SUM(W34:AP34)</f>
        <v>#VALUE!</v>
      </c>
      <c r="V34" s="715" t="e">
        <f>SUM(V36:V48)</f>
        <v>#VALUE!</v>
      </c>
      <c r="W34" s="715">
        <f t="shared" ref="W34:AP34" si="11">SUM(W36:W48)</f>
        <v>0</v>
      </c>
      <c r="X34" s="715" t="e">
        <f t="shared" si="11"/>
        <v>#VALUE!</v>
      </c>
      <c r="Y34" s="715">
        <f t="shared" si="11"/>
        <v>0</v>
      </c>
      <c r="Z34" s="715">
        <f t="shared" si="11"/>
        <v>0</v>
      </c>
      <c r="AA34" s="715">
        <f t="shared" si="11"/>
        <v>0</v>
      </c>
      <c r="AB34" s="715">
        <f t="shared" si="11"/>
        <v>0</v>
      </c>
      <c r="AC34" s="715" t="e">
        <f t="shared" si="11"/>
        <v>#VALUE!</v>
      </c>
      <c r="AD34" s="715">
        <f t="shared" si="11"/>
        <v>0</v>
      </c>
      <c r="AE34" s="715" t="e">
        <f t="shared" si="11"/>
        <v>#VALUE!</v>
      </c>
      <c r="AF34" s="715" t="e">
        <f t="shared" si="11"/>
        <v>#VALUE!</v>
      </c>
      <c r="AG34" s="715">
        <f t="shared" si="11"/>
        <v>0</v>
      </c>
      <c r="AH34" s="715" t="e">
        <f t="shared" si="11"/>
        <v>#VALUE!</v>
      </c>
      <c r="AI34" s="715">
        <f t="shared" si="11"/>
        <v>0</v>
      </c>
      <c r="AJ34" s="715">
        <f t="shared" si="11"/>
        <v>0</v>
      </c>
      <c r="AK34" s="715" t="e">
        <f t="shared" si="11"/>
        <v>#VALUE!</v>
      </c>
      <c r="AL34" s="715">
        <f t="shared" si="11"/>
        <v>0</v>
      </c>
      <c r="AM34" s="715">
        <f t="shared" si="11"/>
        <v>0</v>
      </c>
      <c r="AN34" s="715">
        <f t="shared" si="11"/>
        <v>0</v>
      </c>
      <c r="AO34" s="715" t="e">
        <f t="shared" si="11"/>
        <v>#VALUE!</v>
      </c>
      <c r="AP34" s="715" t="e">
        <f t="shared" si="11"/>
        <v>#VALUE!</v>
      </c>
    </row>
    <row r="35" spans="2:42" s="788" customFormat="1" ht="26.25" customHeight="1" x14ac:dyDescent="0.35">
      <c r="B35" s="843">
        <v>2.8</v>
      </c>
      <c r="C35" s="843" t="s">
        <v>3711</v>
      </c>
      <c r="D35" s="838"/>
      <c r="E35"/>
      <c r="F35"/>
      <c r="G35"/>
      <c r="H35"/>
      <c r="I35"/>
      <c r="J35"/>
      <c r="K35"/>
      <c r="L35"/>
      <c r="M35"/>
      <c r="N35"/>
      <c r="O35"/>
      <c r="P35"/>
      <c r="Q35"/>
      <c r="R35"/>
      <c r="S35"/>
      <c r="T35"/>
      <c r="U35"/>
      <c r="V35" s="734"/>
      <c r="W35" s="734"/>
      <c r="X35" s="734"/>
      <c r="Y35" s="734"/>
      <c r="Z35" s="734"/>
      <c r="AA35" s="734"/>
      <c r="AB35" s="734"/>
      <c r="AC35" s="734"/>
      <c r="AD35" s="734"/>
      <c r="AE35" s="734"/>
      <c r="AF35" s="734"/>
      <c r="AG35" s="734"/>
      <c r="AH35" s="734"/>
      <c r="AI35" s="734"/>
      <c r="AJ35" s="734"/>
      <c r="AK35" s="734"/>
      <c r="AL35" s="734"/>
      <c r="AM35" s="734"/>
      <c r="AN35" s="734"/>
      <c r="AO35" s="734"/>
      <c r="AP35" s="734"/>
    </row>
    <row r="36" spans="2:42" s="788" customFormat="1" ht="26.25" customHeight="1" x14ac:dyDescent="0.35">
      <c r="B36" s="873" t="s">
        <v>3712</v>
      </c>
      <c r="C36" s="874" t="s">
        <v>3711</v>
      </c>
      <c r="D36" s="838"/>
      <c r="E36"/>
      <c r="F36"/>
      <c r="G36"/>
      <c r="H36"/>
      <c r="I36"/>
      <c r="J36"/>
      <c r="K36"/>
      <c r="L36"/>
      <c r="M36"/>
      <c r="N36"/>
      <c r="O36"/>
      <c r="P36"/>
      <c r="Q36"/>
      <c r="R36"/>
      <c r="S36"/>
      <c r="T36"/>
      <c r="U36"/>
      <c r="V36" s="734"/>
      <c r="W36" s="734"/>
      <c r="X36" s="734"/>
      <c r="Y36" s="734"/>
      <c r="Z36" s="734"/>
      <c r="AA36" s="734"/>
      <c r="AB36" s="734"/>
      <c r="AC36" s="734"/>
      <c r="AD36" s="734"/>
      <c r="AE36" s="734"/>
      <c r="AF36" s="734"/>
      <c r="AG36" s="734"/>
      <c r="AH36" s="734"/>
      <c r="AI36" s="734"/>
      <c r="AJ36" s="734"/>
      <c r="AK36" s="734"/>
      <c r="AL36" s="734"/>
      <c r="AM36" s="734"/>
      <c r="AN36" s="734"/>
      <c r="AO36" s="734"/>
      <c r="AP36" s="734"/>
    </row>
    <row r="37" spans="2:42" s="682" customFormat="1" ht="69.75" x14ac:dyDescent="0.35">
      <c r="B37" s="875" t="s">
        <v>3713</v>
      </c>
      <c r="C37" s="876" t="s">
        <v>3711</v>
      </c>
      <c r="D37" s="877" t="s">
        <v>7013</v>
      </c>
      <c r="E37" s="799">
        <v>6</v>
      </c>
      <c r="F37" s="849" t="s">
        <v>3323</v>
      </c>
      <c r="G37" s="778" t="s">
        <v>6978</v>
      </c>
      <c r="H37" s="798" t="s">
        <v>7014</v>
      </c>
      <c r="I37" s="800" t="s">
        <v>7075</v>
      </c>
      <c r="J37" s="798" t="s">
        <v>7076</v>
      </c>
      <c r="K37" s="878">
        <v>1</v>
      </c>
      <c r="L37" s="799">
        <f t="shared" ref="L37:L48" si="12">K37*E37</f>
        <v>6</v>
      </c>
      <c r="M37" s="800" t="s">
        <v>3323</v>
      </c>
      <c r="N37" s="747">
        <v>35</v>
      </c>
      <c r="O37" s="747">
        <v>40</v>
      </c>
      <c r="P37" s="748">
        <v>1</v>
      </c>
      <c r="Q37" s="801">
        <f>ROUND(O37*P37,0)</f>
        <v>40</v>
      </c>
      <c r="R37" s="849">
        <v>165</v>
      </c>
      <c r="S37" s="849">
        <f>R37*L37</f>
        <v>990</v>
      </c>
      <c r="T37" s="753">
        <f>U37</f>
        <v>0</v>
      </c>
      <c r="U37">
        <f t="shared" ref="U37:U48" si="13">SUM(W37:AP37)</f>
        <v>0</v>
      </c>
      <c r="V37" s="754">
        <f>SUBTOTAL(9,W37:AG37)</f>
        <v>0</v>
      </c>
      <c r="W37" s="754">
        <f t="shared" ref="W37:AL48" si="14">IF($S37&lt;&gt;"",IF(W$33=$N37,$S37*($E$29/$E$28),IF((ROUND($O37*$P37,0)+$N37)/W$33=1,$S37*($E$29/$E$28),IF(W$33=ROUND($O37*$P37,0)+$N37,$S37*($E$29/$E$28),IF(AND(W$33&gt;(ROUND($O37*$P37,0)+$N37),MOD(W$33-(ROUND($O37*$P37,0)-$N37),($O37*$P37))=0),$S37*($E$29/$E$28),0)))),0)</f>
        <v>0</v>
      </c>
      <c r="X37" s="754">
        <f t="shared" si="14"/>
        <v>0</v>
      </c>
      <c r="Y37" s="754">
        <f t="shared" si="14"/>
        <v>0</v>
      </c>
      <c r="Z37" s="754">
        <f t="shared" si="14"/>
        <v>0</v>
      </c>
      <c r="AA37" s="754">
        <f t="shared" si="14"/>
        <v>0</v>
      </c>
      <c r="AB37" s="754">
        <f t="shared" si="14"/>
        <v>0</v>
      </c>
      <c r="AC37" s="754">
        <f t="shared" si="14"/>
        <v>0</v>
      </c>
      <c r="AD37" s="754">
        <f t="shared" si="14"/>
        <v>0</v>
      </c>
      <c r="AE37" s="754">
        <f t="shared" si="14"/>
        <v>0</v>
      </c>
      <c r="AF37" s="754">
        <f t="shared" si="14"/>
        <v>0</v>
      </c>
      <c r="AG37" s="754">
        <f t="shared" si="14"/>
        <v>0</v>
      </c>
      <c r="AH37" s="754">
        <f t="shared" si="14"/>
        <v>0</v>
      </c>
      <c r="AI37" s="754">
        <f t="shared" si="14"/>
        <v>0</v>
      </c>
      <c r="AJ37" s="754">
        <f t="shared" si="14"/>
        <v>0</v>
      </c>
      <c r="AK37" s="754">
        <f t="shared" si="14"/>
        <v>0</v>
      </c>
      <c r="AL37" s="754">
        <f t="shared" si="14"/>
        <v>0</v>
      </c>
      <c r="AM37" s="754">
        <f t="shared" ref="AG37:AP48" si="15">IF($S37&lt;&gt;"",IF(AM$33=$N37,$S37*($E$29/$E$28),IF((ROUND($O37*$P37,0)+$N37)/AM$33=1,$S37*($E$29/$E$28),IF(AM$33=ROUND($O37*$P37,0)+$N37,$S37*($E$29/$E$28),IF(AND(AM$33&gt;(ROUND($O37*$P37,0)+$N37),MOD(AM$33-(ROUND($O37*$P37,0)-$N37),($O37*$P37))=0),$S37*($E$29/$E$28),0)))),0)</f>
        <v>0</v>
      </c>
      <c r="AN37" s="754">
        <f t="shared" si="15"/>
        <v>0</v>
      </c>
      <c r="AO37" s="754">
        <f t="shared" si="15"/>
        <v>0</v>
      </c>
      <c r="AP37" s="754">
        <f t="shared" si="15"/>
        <v>0</v>
      </c>
    </row>
    <row r="38" spans="2:42" s="682" customFormat="1" ht="36.75" customHeight="1" x14ac:dyDescent="0.35">
      <c r="B38"/>
      <c r="C38" s="879"/>
      <c r="D38" s="877" t="s">
        <v>7017</v>
      </c>
      <c r="E38" s="799">
        <v>6</v>
      </c>
      <c r="F38" s="849" t="s">
        <v>3323</v>
      </c>
      <c r="G38" s="778" t="s">
        <v>6978</v>
      </c>
      <c r="H38" s="798" t="s">
        <v>7016</v>
      </c>
      <c r="I38" s="800" t="s">
        <v>7077</v>
      </c>
      <c r="J38" s="798" t="s">
        <v>7078</v>
      </c>
      <c r="K38" s="878">
        <v>1</v>
      </c>
      <c r="L38" s="799">
        <f t="shared" si="12"/>
        <v>6</v>
      </c>
      <c r="M38" s="800" t="s">
        <v>3323</v>
      </c>
      <c r="N38" s="747">
        <v>2</v>
      </c>
      <c r="O38" s="747">
        <v>7</v>
      </c>
      <c r="P38" s="748">
        <v>1</v>
      </c>
      <c r="Q38" s="801">
        <f t="shared" ref="Q38:Q46" si="16">ROUND(O38*P38,0)</f>
        <v>7</v>
      </c>
      <c r="R38" s="849">
        <v>4.95</v>
      </c>
      <c r="S38" s="849">
        <f t="shared" ref="S38:S48" si="17">R38*L38</f>
        <v>29.700000000000003</v>
      </c>
      <c r="T38" s="753" t="e">
        <f t="shared" ref="T38:T48" si="18">U38</f>
        <v>#VALUE!</v>
      </c>
      <c r="U38" t="e">
        <f t="shared" si="13"/>
        <v>#VALUE!</v>
      </c>
      <c r="V38" s="754" t="e">
        <f>SUBTOTAL(9,W38:AG38)</f>
        <v>#VALUE!</v>
      </c>
      <c r="W38" s="754">
        <f t="shared" si="14"/>
        <v>0</v>
      </c>
      <c r="X38" s="754" t="e">
        <f t="shared" si="14"/>
        <v>#VALUE!</v>
      </c>
      <c r="Y38" s="754">
        <f t="shared" si="14"/>
        <v>0</v>
      </c>
      <c r="Z38" s="754">
        <f t="shared" si="14"/>
        <v>0</v>
      </c>
      <c r="AA38" s="754">
        <f t="shared" si="14"/>
        <v>0</v>
      </c>
      <c r="AB38" s="754">
        <f t="shared" si="14"/>
        <v>0</v>
      </c>
      <c r="AC38" s="754">
        <f t="shared" si="14"/>
        <v>0</v>
      </c>
      <c r="AD38" s="754">
        <f t="shared" si="14"/>
        <v>0</v>
      </c>
      <c r="AE38" s="754" t="e">
        <f t="shared" si="14"/>
        <v>#VALUE!</v>
      </c>
      <c r="AF38" s="754">
        <f t="shared" si="14"/>
        <v>0</v>
      </c>
      <c r="AG38" s="754">
        <f t="shared" si="15"/>
        <v>0</v>
      </c>
      <c r="AH38" s="754" t="e">
        <f t="shared" si="15"/>
        <v>#VALUE!</v>
      </c>
      <c r="AI38" s="754">
        <f t="shared" si="15"/>
        <v>0</v>
      </c>
      <c r="AJ38" s="754">
        <f t="shared" si="15"/>
        <v>0</v>
      </c>
      <c r="AK38" s="754">
        <f t="shared" si="15"/>
        <v>0</v>
      </c>
      <c r="AL38" s="754">
        <f t="shared" si="15"/>
        <v>0</v>
      </c>
      <c r="AM38" s="754">
        <f t="shared" si="15"/>
        <v>0</v>
      </c>
      <c r="AN38" s="754">
        <f t="shared" si="15"/>
        <v>0</v>
      </c>
      <c r="AO38" s="754" t="e">
        <f t="shared" si="15"/>
        <v>#VALUE!</v>
      </c>
      <c r="AP38" s="754">
        <f t="shared" si="15"/>
        <v>0</v>
      </c>
    </row>
    <row r="39" spans="2:42" s="682" customFormat="1" ht="36.75" customHeight="1" x14ac:dyDescent="0.35">
      <c r="B39"/>
      <c r="C39" s="879"/>
      <c r="D39" s="877" t="s">
        <v>7019</v>
      </c>
      <c r="E39" s="799">
        <v>6</v>
      </c>
      <c r="F39" s="849" t="s">
        <v>3323</v>
      </c>
      <c r="G39" s="778" t="s">
        <v>6978</v>
      </c>
      <c r="H39" s="798" t="s">
        <v>7018</v>
      </c>
      <c r="I39" s="800" t="s">
        <v>7077</v>
      </c>
      <c r="J39" s="798" t="s">
        <v>7079</v>
      </c>
      <c r="K39" s="878">
        <v>1</v>
      </c>
      <c r="L39" s="799">
        <f t="shared" si="12"/>
        <v>6</v>
      </c>
      <c r="M39" s="800" t="s">
        <v>3323</v>
      </c>
      <c r="N39" s="747">
        <v>2</v>
      </c>
      <c r="O39" s="747">
        <v>7</v>
      </c>
      <c r="P39" s="748">
        <v>1</v>
      </c>
      <c r="Q39" s="801">
        <f t="shared" si="16"/>
        <v>7</v>
      </c>
      <c r="R39" s="849">
        <v>3.3</v>
      </c>
      <c r="S39" s="849">
        <f t="shared" si="17"/>
        <v>19.799999999999997</v>
      </c>
      <c r="T39" s="753" t="e">
        <f t="shared" si="18"/>
        <v>#VALUE!</v>
      </c>
      <c r="U39" t="e">
        <f>SUM(W39:AP39)</f>
        <v>#VALUE!</v>
      </c>
      <c r="V39" s="754" t="e">
        <f t="shared" ref="V39:V48" si="19">SUBTOTAL(9,W39:AG39)</f>
        <v>#VALUE!</v>
      </c>
      <c r="W39" s="754">
        <f t="shared" si="14"/>
        <v>0</v>
      </c>
      <c r="X39" s="754" t="e">
        <f t="shared" si="14"/>
        <v>#VALUE!</v>
      </c>
      <c r="Y39" s="754">
        <f t="shared" si="14"/>
        <v>0</v>
      </c>
      <c r="Z39" s="754">
        <f t="shared" si="14"/>
        <v>0</v>
      </c>
      <c r="AA39" s="754">
        <f t="shared" si="14"/>
        <v>0</v>
      </c>
      <c r="AB39" s="754">
        <f t="shared" si="14"/>
        <v>0</v>
      </c>
      <c r="AC39" s="754">
        <f t="shared" si="14"/>
        <v>0</v>
      </c>
      <c r="AD39" s="754">
        <f t="shared" si="14"/>
        <v>0</v>
      </c>
      <c r="AE39" s="754" t="e">
        <f t="shared" si="14"/>
        <v>#VALUE!</v>
      </c>
      <c r="AF39" s="754">
        <f t="shared" si="14"/>
        <v>0</v>
      </c>
      <c r="AG39" s="754">
        <f t="shared" si="15"/>
        <v>0</v>
      </c>
      <c r="AH39" s="754" t="e">
        <f t="shared" si="15"/>
        <v>#VALUE!</v>
      </c>
      <c r="AI39" s="754">
        <f t="shared" si="15"/>
        <v>0</v>
      </c>
      <c r="AJ39" s="754">
        <f t="shared" si="15"/>
        <v>0</v>
      </c>
      <c r="AK39" s="754">
        <f t="shared" si="15"/>
        <v>0</v>
      </c>
      <c r="AL39" s="754">
        <f t="shared" si="15"/>
        <v>0</v>
      </c>
      <c r="AM39" s="754">
        <f t="shared" si="15"/>
        <v>0</v>
      </c>
      <c r="AN39" s="754">
        <f t="shared" si="15"/>
        <v>0</v>
      </c>
      <c r="AO39" s="754" t="e">
        <f t="shared" si="15"/>
        <v>#VALUE!</v>
      </c>
      <c r="AP39" s="754">
        <f t="shared" si="15"/>
        <v>0</v>
      </c>
    </row>
    <row r="40" spans="2:42" s="682" customFormat="1" ht="36.75" customHeight="1" x14ac:dyDescent="0.35">
      <c r="B40"/>
      <c r="C40" s="879"/>
      <c r="D40" s="877" t="s">
        <v>1952</v>
      </c>
      <c r="E40" s="799">
        <v>3</v>
      </c>
      <c r="F40" s="849" t="s">
        <v>3323</v>
      </c>
      <c r="G40" s="778" t="s">
        <v>6978</v>
      </c>
      <c r="H40" s="798" t="s">
        <v>1952</v>
      </c>
      <c r="I40" s="800" t="s">
        <v>7067</v>
      </c>
      <c r="J40" s="798" t="s">
        <v>6981</v>
      </c>
      <c r="K40" s="878">
        <v>1</v>
      </c>
      <c r="L40" s="799">
        <f t="shared" si="12"/>
        <v>3</v>
      </c>
      <c r="M40" s="800" t="s">
        <v>3323</v>
      </c>
      <c r="N40" s="747">
        <v>15</v>
      </c>
      <c r="O40" s="747">
        <v>20</v>
      </c>
      <c r="P40" s="748">
        <v>1</v>
      </c>
      <c r="Q40" s="801">
        <f t="shared" si="16"/>
        <v>20</v>
      </c>
      <c r="R40" s="849">
        <v>24.75</v>
      </c>
      <c r="S40" s="849">
        <f t="shared" si="17"/>
        <v>74.25</v>
      </c>
      <c r="T40" s="753" t="e">
        <f t="shared" si="18"/>
        <v>#VALUE!</v>
      </c>
      <c r="U40" t="e">
        <f t="shared" si="13"/>
        <v>#VALUE!</v>
      </c>
      <c r="V40" s="754">
        <f t="shared" si="19"/>
        <v>0</v>
      </c>
      <c r="W40" s="754">
        <f t="shared" si="14"/>
        <v>0</v>
      </c>
      <c r="X40" s="754">
        <f t="shared" si="14"/>
        <v>0</v>
      </c>
      <c r="Y40" s="754">
        <f t="shared" si="14"/>
        <v>0</v>
      </c>
      <c r="Z40" s="754">
        <f t="shared" si="14"/>
        <v>0</v>
      </c>
      <c r="AA40" s="754">
        <f t="shared" si="14"/>
        <v>0</v>
      </c>
      <c r="AB40" s="754">
        <f t="shared" si="14"/>
        <v>0</v>
      </c>
      <c r="AC40" s="754">
        <f t="shared" si="14"/>
        <v>0</v>
      </c>
      <c r="AD40" s="754">
        <f t="shared" si="14"/>
        <v>0</v>
      </c>
      <c r="AE40" s="754">
        <f t="shared" si="14"/>
        <v>0</v>
      </c>
      <c r="AF40" s="754">
        <f t="shared" si="14"/>
        <v>0</v>
      </c>
      <c r="AG40" s="754">
        <f t="shared" si="15"/>
        <v>0</v>
      </c>
      <c r="AH40" s="754">
        <f t="shared" si="15"/>
        <v>0</v>
      </c>
      <c r="AI40" s="754">
        <f t="shared" si="15"/>
        <v>0</v>
      </c>
      <c r="AJ40" s="754">
        <f t="shared" si="15"/>
        <v>0</v>
      </c>
      <c r="AK40" s="754" t="e">
        <f t="shared" si="15"/>
        <v>#VALUE!</v>
      </c>
      <c r="AL40" s="754">
        <f t="shared" si="15"/>
        <v>0</v>
      </c>
      <c r="AM40" s="754">
        <f t="shared" si="15"/>
        <v>0</v>
      </c>
      <c r="AN40" s="754">
        <f t="shared" si="15"/>
        <v>0</v>
      </c>
      <c r="AO40" s="754">
        <f t="shared" si="15"/>
        <v>0</v>
      </c>
      <c r="AP40" s="754">
        <f t="shared" si="15"/>
        <v>0</v>
      </c>
    </row>
    <row r="41" spans="2:42" s="682" customFormat="1" ht="36.75" customHeight="1" x14ac:dyDescent="0.35">
      <c r="B41" s="755"/>
      <c r="C41" s="879"/>
      <c r="D41" s="877" t="s">
        <v>7080</v>
      </c>
      <c r="E41" s="799">
        <v>6</v>
      </c>
      <c r="F41" s="849" t="s">
        <v>3323</v>
      </c>
      <c r="G41" s="778" t="s">
        <v>6978</v>
      </c>
      <c r="H41" s="770" t="s">
        <v>6985</v>
      </c>
      <c r="I41" s="880" t="s">
        <v>7067</v>
      </c>
      <c r="J41" s="881" t="s">
        <v>6986</v>
      </c>
      <c r="K41" s="878">
        <v>1</v>
      </c>
      <c r="L41" s="799">
        <f t="shared" si="12"/>
        <v>6</v>
      </c>
      <c r="M41" s="800" t="s">
        <v>3323</v>
      </c>
      <c r="N41" s="747">
        <v>15</v>
      </c>
      <c r="O41" s="747">
        <v>20</v>
      </c>
      <c r="P41" s="748">
        <v>1</v>
      </c>
      <c r="Q41" s="801">
        <f t="shared" si="16"/>
        <v>20</v>
      </c>
      <c r="R41" s="849">
        <v>8.25</v>
      </c>
      <c r="S41" s="849">
        <f t="shared" si="17"/>
        <v>49.5</v>
      </c>
      <c r="T41" s="753" t="e">
        <f t="shared" si="18"/>
        <v>#VALUE!</v>
      </c>
      <c r="U41" t="e">
        <f t="shared" si="13"/>
        <v>#VALUE!</v>
      </c>
      <c r="V41" s="754">
        <f t="shared" si="19"/>
        <v>0</v>
      </c>
      <c r="W41" s="754">
        <f t="shared" si="14"/>
        <v>0</v>
      </c>
      <c r="X41" s="754">
        <f t="shared" si="14"/>
        <v>0</v>
      </c>
      <c r="Y41" s="754">
        <f t="shared" si="14"/>
        <v>0</v>
      </c>
      <c r="Z41" s="754">
        <f t="shared" si="14"/>
        <v>0</v>
      </c>
      <c r="AA41" s="754">
        <f t="shared" si="14"/>
        <v>0</v>
      </c>
      <c r="AB41" s="754">
        <f t="shared" si="14"/>
        <v>0</v>
      </c>
      <c r="AC41" s="754">
        <f t="shared" si="14"/>
        <v>0</v>
      </c>
      <c r="AD41" s="754">
        <f t="shared" si="14"/>
        <v>0</v>
      </c>
      <c r="AE41" s="754">
        <f t="shared" si="14"/>
        <v>0</v>
      </c>
      <c r="AF41" s="754">
        <f t="shared" si="14"/>
        <v>0</v>
      </c>
      <c r="AG41" s="754">
        <f t="shared" si="15"/>
        <v>0</v>
      </c>
      <c r="AH41" s="754">
        <f t="shared" si="15"/>
        <v>0</v>
      </c>
      <c r="AI41" s="754">
        <f t="shared" si="15"/>
        <v>0</v>
      </c>
      <c r="AJ41" s="754">
        <f t="shared" si="15"/>
        <v>0</v>
      </c>
      <c r="AK41" s="754" t="e">
        <f t="shared" si="15"/>
        <v>#VALUE!</v>
      </c>
      <c r="AL41" s="754">
        <f t="shared" si="15"/>
        <v>0</v>
      </c>
      <c r="AM41" s="754">
        <f t="shared" si="15"/>
        <v>0</v>
      </c>
      <c r="AN41" s="754">
        <f t="shared" si="15"/>
        <v>0</v>
      </c>
      <c r="AO41" s="754">
        <f t="shared" si="15"/>
        <v>0</v>
      </c>
      <c r="AP41" s="754">
        <f t="shared" si="15"/>
        <v>0</v>
      </c>
    </row>
    <row r="42" spans="2:42" s="682" customFormat="1" ht="69.75" x14ac:dyDescent="0.35">
      <c r="B42" s="755"/>
      <c r="C42" s="879"/>
      <c r="D42" s="877" t="s">
        <v>7020</v>
      </c>
      <c r="E42" s="799">
        <v>1</v>
      </c>
      <c r="F42" s="849" t="s">
        <v>3323</v>
      </c>
      <c r="G42" s="778" t="s">
        <v>6978</v>
      </c>
      <c r="H42" s="798" t="s">
        <v>7021</v>
      </c>
      <c r="I42" s="800" t="s">
        <v>7067</v>
      </c>
      <c r="J42" s="798" t="s">
        <v>7022</v>
      </c>
      <c r="K42" s="878">
        <v>1</v>
      </c>
      <c r="L42" s="799">
        <f t="shared" si="12"/>
        <v>1</v>
      </c>
      <c r="M42" s="800" t="s">
        <v>3323</v>
      </c>
      <c r="N42" s="747">
        <v>10</v>
      </c>
      <c r="O42" s="747">
        <v>15</v>
      </c>
      <c r="P42" s="748">
        <v>1</v>
      </c>
      <c r="Q42" s="801">
        <f t="shared" si="16"/>
        <v>15</v>
      </c>
      <c r="R42" s="849">
        <v>6600</v>
      </c>
      <c r="S42" s="849">
        <f t="shared" si="17"/>
        <v>6600</v>
      </c>
      <c r="T42" s="753" t="e">
        <f t="shared" si="18"/>
        <v>#VALUE!</v>
      </c>
      <c r="U42" t="e">
        <f t="shared" si="13"/>
        <v>#VALUE!</v>
      </c>
      <c r="V42" s="754" t="e">
        <f t="shared" si="19"/>
        <v>#VALUE!</v>
      </c>
      <c r="W42" s="754">
        <f t="shared" si="14"/>
        <v>0</v>
      </c>
      <c r="X42" s="754">
        <f t="shared" si="14"/>
        <v>0</v>
      </c>
      <c r="Y42" s="754">
        <f t="shared" si="14"/>
        <v>0</v>
      </c>
      <c r="Z42" s="754">
        <f t="shared" si="14"/>
        <v>0</v>
      </c>
      <c r="AA42" s="754">
        <f t="shared" si="14"/>
        <v>0</v>
      </c>
      <c r="AB42" s="754">
        <f t="shared" si="14"/>
        <v>0</v>
      </c>
      <c r="AC42" s="754">
        <f t="shared" si="14"/>
        <v>0</v>
      </c>
      <c r="AD42" s="754">
        <f t="shared" si="14"/>
        <v>0</v>
      </c>
      <c r="AE42" s="754">
        <f t="shared" si="14"/>
        <v>0</v>
      </c>
      <c r="AF42" s="754" t="e">
        <f t="shared" si="14"/>
        <v>#VALUE!</v>
      </c>
      <c r="AG42" s="754">
        <f t="shared" si="15"/>
        <v>0</v>
      </c>
      <c r="AH42" s="754">
        <f t="shared" si="15"/>
        <v>0</v>
      </c>
      <c r="AI42" s="754">
        <f t="shared" si="15"/>
        <v>0</v>
      </c>
      <c r="AJ42" s="754">
        <f t="shared" si="15"/>
        <v>0</v>
      </c>
      <c r="AK42" s="754">
        <f t="shared" si="15"/>
        <v>0</v>
      </c>
      <c r="AL42" s="754">
        <f t="shared" si="15"/>
        <v>0</v>
      </c>
      <c r="AM42" s="754">
        <f t="shared" si="15"/>
        <v>0</v>
      </c>
      <c r="AN42" s="754">
        <f t="shared" si="15"/>
        <v>0</v>
      </c>
      <c r="AO42" s="754">
        <f t="shared" si="15"/>
        <v>0</v>
      </c>
      <c r="AP42" s="754">
        <f t="shared" si="15"/>
        <v>0</v>
      </c>
    </row>
    <row r="43" spans="2:42" s="682" customFormat="1" ht="36.75" customHeight="1" x14ac:dyDescent="0.35">
      <c r="B43" s="755"/>
      <c r="C43" s="879"/>
      <c r="D43" s="877"/>
      <c r="E43" s="799">
        <v>1</v>
      </c>
      <c r="F43" s="849" t="s">
        <v>3323</v>
      </c>
      <c r="G43" s="778" t="s">
        <v>6978</v>
      </c>
      <c r="H43" s="770" t="s">
        <v>7023</v>
      </c>
      <c r="I43" s="880" t="s">
        <v>1220</v>
      </c>
      <c r="J43" s="881" t="s">
        <v>7024</v>
      </c>
      <c r="K43" s="878">
        <v>1</v>
      </c>
      <c r="L43" s="799">
        <f t="shared" si="12"/>
        <v>1</v>
      </c>
      <c r="M43" s="800" t="s">
        <v>3323</v>
      </c>
      <c r="N43" s="747">
        <v>2</v>
      </c>
      <c r="O43" s="747">
        <v>7</v>
      </c>
      <c r="P43" s="748">
        <v>1</v>
      </c>
      <c r="Q43" s="801">
        <f t="shared" si="16"/>
        <v>7</v>
      </c>
      <c r="R43" s="849">
        <v>990</v>
      </c>
      <c r="S43" s="849">
        <f t="shared" si="17"/>
        <v>990</v>
      </c>
      <c r="T43" s="753" t="e">
        <f t="shared" si="18"/>
        <v>#VALUE!</v>
      </c>
      <c r="U43" t="e">
        <f t="shared" si="13"/>
        <v>#VALUE!</v>
      </c>
      <c r="V43" s="754" t="e">
        <f t="shared" si="19"/>
        <v>#VALUE!</v>
      </c>
      <c r="W43" s="754">
        <f t="shared" si="14"/>
        <v>0</v>
      </c>
      <c r="X43" s="754" t="e">
        <f t="shared" si="14"/>
        <v>#VALUE!</v>
      </c>
      <c r="Y43" s="754">
        <f t="shared" si="14"/>
        <v>0</v>
      </c>
      <c r="Z43" s="754">
        <f t="shared" si="14"/>
        <v>0</v>
      </c>
      <c r="AA43" s="754">
        <f t="shared" si="14"/>
        <v>0</v>
      </c>
      <c r="AB43" s="754">
        <f t="shared" si="14"/>
        <v>0</v>
      </c>
      <c r="AC43" s="754">
        <f t="shared" si="14"/>
        <v>0</v>
      </c>
      <c r="AD43" s="754">
        <f t="shared" si="14"/>
        <v>0</v>
      </c>
      <c r="AE43" s="754" t="e">
        <f t="shared" si="14"/>
        <v>#VALUE!</v>
      </c>
      <c r="AF43" s="754">
        <f t="shared" si="14"/>
        <v>0</v>
      </c>
      <c r="AG43" s="754">
        <f t="shared" si="15"/>
        <v>0</v>
      </c>
      <c r="AH43" s="754" t="e">
        <f t="shared" si="15"/>
        <v>#VALUE!</v>
      </c>
      <c r="AI43" s="754">
        <f t="shared" si="15"/>
        <v>0</v>
      </c>
      <c r="AJ43" s="754">
        <f t="shared" si="15"/>
        <v>0</v>
      </c>
      <c r="AK43" s="754">
        <f t="shared" si="15"/>
        <v>0</v>
      </c>
      <c r="AL43" s="754">
        <f t="shared" si="15"/>
        <v>0</v>
      </c>
      <c r="AM43" s="754">
        <f t="shared" si="15"/>
        <v>0</v>
      </c>
      <c r="AN43" s="754">
        <f t="shared" si="15"/>
        <v>0</v>
      </c>
      <c r="AO43" s="754" t="e">
        <f t="shared" si="15"/>
        <v>#VALUE!</v>
      </c>
      <c r="AP43" s="754">
        <f t="shared" si="15"/>
        <v>0</v>
      </c>
    </row>
    <row r="44" spans="2:42" s="682" customFormat="1" ht="69.75" x14ac:dyDescent="0.35">
      <c r="B44" s="755"/>
      <c r="C44" s="879"/>
      <c r="D44" s="877" t="s">
        <v>7025</v>
      </c>
      <c r="E44" s="799">
        <v>36</v>
      </c>
      <c r="F44" s="849" t="s">
        <v>3323</v>
      </c>
      <c r="G44" s="778" t="s">
        <v>6978</v>
      </c>
      <c r="H44" s="798" t="s">
        <v>7014</v>
      </c>
      <c r="I44" s="746" t="s">
        <v>7075</v>
      </c>
      <c r="J44" s="798" t="s">
        <v>7076</v>
      </c>
      <c r="K44" s="878">
        <v>1</v>
      </c>
      <c r="L44" s="799">
        <f t="shared" si="12"/>
        <v>36</v>
      </c>
      <c r="M44" s="800" t="s">
        <v>3323</v>
      </c>
      <c r="N44" s="747">
        <v>35</v>
      </c>
      <c r="O44" s="747">
        <v>40</v>
      </c>
      <c r="P44" s="748">
        <v>1</v>
      </c>
      <c r="Q44" s="801">
        <f t="shared" si="16"/>
        <v>40</v>
      </c>
      <c r="R44" s="849">
        <v>198</v>
      </c>
      <c r="S44" s="849">
        <f t="shared" si="17"/>
        <v>7128</v>
      </c>
      <c r="T44" s="753">
        <f t="shared" si="18"/>
        <v>0</v>
      </c>
      <c r="U44">
        <f t="shared" si="13"/>
        <v>0</v>
      </c>
      <c r="V44" s="754">
        <f t="shared" si="19"/>
        <v>0</v>
      </c>
      <c r="W44" s="754">
        <f t="shared" si="14"/>
        <v>0</v>
      </c>
      <c r="X44" s="754">
        <f t="shared" si="14"/>
        <v>0</v>
      </c>
      <c r="Y44" s="754">
        <f t="shared" si="14"/>
        <v>0</v>
      </c>
      <c r="Z44" s="754">
        <f t="shared" si="14"/>
        <v>0</v>
      </c>
      <c r="AA44" s="754">
        <f t="shared" si="14"/>
        <v>0</v>
      </c>
      <c r="AB44" s="754">
        <f t="shared" si="14"/>
        <v>0</v>
      </c>
      <c r="AC44" s="754">
        <f t="shared" si="14"/>
        <v>0</v>
      </c>
      <c r="AD44" s="754">
        <f t="shared" si="14"/>
        <v>0</v>
      </c>
      <c r="AE44" s="754">
        <f t="shared" si="14"/>
        <v>0</v>
      </c>
      <c r="AF44" s="754">
        <f t="shared" si="14"/>
        <v>0</v>
      </c>
      <c r="AG44" s="754">
        <f t="shared" si="15"/>
        <v>0</v>
      </c>
      <c r="AH44" s="754">
        <f t="shared" si="15"/>
        <v>0</v>
      </c>
      <c r="AI44" s="754">
        <f t="shared" si="15"/>
        <v>0</v>
      </c>
      <c r="AJ44" s="754">
        <f t="shared" si="15"/>
        <v>0</v>
      </c>
      <c r="AK44" s="754">
        <f t="shared" si="15"/>
        <v>0</v>
      </c>
      <c r="AL44" s="754">
        <f t="shared" si="15"/>
        <v>0</v>
      </c>
      <c r="AM44" s="754">
        <f t="shared" si="15"/>
        <v>0</v>
      </c>
      <c r="AN44" s="754">
        <f t="shared" si="15"/>
        <v>0</v>
      </c>
      <c r="AO44" s="754">
        <f t="shared" si="15"/>
        <v>0</v>
      </c>
      <c r="AP44" s="754">
        <f t="shared" si="15"/>
        <v>0</v>
      </c>
    </row>
    <row r="45" spans="2:42" s="682" customFormat="1" ht="36.75" customHeight="1" x14ac:dyDescent="0.35">
      <c r="B45" s="755"/>
      <c r="C45" s="879"/>
      <c r="D45" s="877" t="s">
        <v>1952</v>
      </c>
      <c r="E45" s="799">
        <v>18</v>
      </c>
      <c r="F45" s="849" t="s">
        <v>3323</v>
      </c>
      <c r="G45" s="778" t="s">
        <v>6978</v>
      </c>
      <c r="H45" s="798" t="s">
        <v>1952</v>
      </c>
      <c r="I45" s="800" t="s">
        <v>7067</v>
      </c>
      <c r="J45" s="798" t="s">
        <v>6981</v>
      </c>
      <c r="K45" s="878">
        <v>1</v>
      </c>
      <c r="L45" s="799">
        <f t="shared" si="12"/>
        <v>18</v>
      </c>
      <c r="M45" s="800" t="s">
        <v>3323</v>
      </c>
      <c r="N45" s="747">
        <v>15</v>
      </c>
      <c r="O45" s="747">
        <v>20</v>
      </c>
      <c r="P45" s="748">
        <v>1</v>
      </c>
      <c r="Q45" s="801">
        <f t="shared" si="16"/>
        <v>20</v>
      </c>
      <c r="R45" s="849">
        <v>29.7</v>
      </c>
      <c r="S45" s="849">
        <f t="shared" si="17"/>
        <v>534.6</v>
      </c>
      <c r="T45" s="753" t="e">
        <f t="shared" si="18"/>
        <v>#VALUE!</v>
      </c>
      <c r="U45" t="e">
        <f t="shared" si="13"/>
        <v>#VALUE!</v>
      </c>
      <c r="V45" s="754">
        <f t="shared" si="19"/>
        <v>0</v>
      </c>
      <c r="W45" s="754">
        <f t="shared" si="14"/>
        <v>0</v>
      </c>
      <c r="X45" s="754">
        <f t="shared" si="14"/>
        <v>0</v>
      </c>
      <c r="Y45" s="754">
        <f t="shared" si="14"/>
        <v>0</v>
      </c>
      <c r="Z45" s="754">
        <f t="shared" si="14"/>
        <v>0</v>
      </c>
      <c r="AA45" s="754">
        <f t="shared" si="14"/>
        <v>0</v>
      </c>
      <c r="AB45" s="754">
        <f t="shared" si="14"/>
        <v>0</v>
      </c>
      <c r="AC45" s="754">
        <f t="shared" si="14"/>
        <v>0</v>
      </c>
      <c r="AD45" s="754">
        <f t="shared" si="14"/>
        <v>0</v>
      </c>
      <c r="AE45" s="754">
        <f t="shared" si="14"/>
        <v>0</v>
      </c>
      <c r="AF45" s="754">
        <f t="shared" si="14"/>
        <v>0</v>
      </c>
      <c r="AG45" s="754">
        <f t="shared" si="15"/>
        <v>0</v>
      </c>
      <c r="AH45" s="754">
        <f t="shared" si="15"/>
        <v>0</v>
      </c>
      <c r="AI45" s="754">
        <f t="shared" si="15"/>
        <v>0</v>
      </c>
      <c r="AJ45" s="754">
        <f t="shared" si="15"/>
        <v>0</v>
      </c>
      <c r="AK45" s="754" t="e">
        <f t="shared" si="15"/>
        <v>#VALUE!</v>
      </c>
      <c r="AL45" s="754">
        <f t="shared" si="15"/>
        <v>0</v>
      </c>
      <c r="AM45" s="754">
        <f t="shared" si="15"/>
        <v>0</v>
      </c>
      <c r="AN45" s="754">
        <f t="shared" si="15"/>
        <v>0</v>
      </c>
      <c r="AO45" s="754">
        <f t="shared" si="15"/>
        <v>0</v>
      </c>
      <c r="AP45" s="754">
        <f t="shared" si="15"/>
        <v>0</v>
      </c>
    </row>
    <row r="46" spans="2:42" s="682" customFormat="1" ht="36.75" customHeight="1" x14ac:dyDescent="0.35">
      <c r="B46" s="755"/>
      <c r="C46" s="879"/>
      <c r="D46" s="877" t="s">
        <v>7080</v>
      </c>
      <c r="E46" s="799">
        <v>36</v>
      </c>
      <c r="F46" s="849" t="s">
        <v>3323</v>
      </c>
      <c r="G46" s="778" t="s">
        <v>6978</v>
      </c>
      <c r="H46" s="770" t="s">
        <v>6985</v>
      </c>
      <c r="I46" s="863" t="s">
        <v>7067</v>
      </c>
      <c r="J46" s="882" t="s">
        <v>6986</v>
      </c>
      <c r="K46" s="878">
        <v>1</v>
      </c>
      <c r="L46" s="799">
        <f t="shared" si="12"/>
        <v>36</v>
      </c>
      <c r="M46" s="800" t="s">
        <v>3323</v>
      </c>
      <c r="N46" s="747">
        <v>15</v>
      </c>
      <c r="O46" s="747">
        <v>20</v>
      </c>
      <c r="P46" s="748">
        <v>1</v>
      </c>
      <c r="Q46" s="801">
        <f t="shared" si="16"/>
        <v>20</v>
      </c>
      <c r="R46" s="849">
        <v>9.9</v>
      </c>
      <c r="S46" s="849">
        <f>R46*L46</f>
        <v>356.40000000000003</v>
      </c>
      <c r="T46" s="753" t="e">
        <f t="shared" si="18"/>
        <v>#VALUE!</v>
      </c>
      <c r="U46" t="e">
        <f t="shared" si="13"/>
        <v>#VALUE!</v>
      </c>
      <c r="V46" s="754">
        <f t="shared" si="19"/>
        <v>0</v>
      </c>
      <c r="W46" s="754">
        <f t="shared" si="14"/>
        <v>0</v>
      </c>
      <c r="X46" s="754">
        <f t="shared" si="14"/>
        <v>0</v>
      </c>
      <c r="Y46" s="754">
        <f t="shared" si="14"/>
        <v>0</v>
      </c>
      <c r="Z46" s="754">
        <f t="shared" si="14"/>
        <v>0</v>
      </c>
      <c r="AA46" s="754">
        <f t="shared" si="14"/>
        <v>0</v>
      </c>
      <c r="AB46" s="754">
        <f t="shared" si="14"/>
        <v>0</v>
      </c>
      <c r="AC46" s="754">
        <f t="shared" si="14"/>
        <v>0</v>
      </c>
      <c r="AD46" s="754">
        <f t="shared" si="14"/>
        <v>0</v>
      </c>
      <c r="AE46" s="754">
        <f t="shared" si="14"/>
        <v>0</v>
      </c>
      <c r="AF46" s="754">
        <f t="shared" si="14"/>
        <v>0</v>
      </c>
      <c r="AG46" s="754">
        <f t="shared" si="15"/>
        <v>0</v>
      </c>
      <c r="AH46" s="754">
        <f t="shared" si="15"/>
        <v>0</v>
      </c>
      <c r="AI46" s="754">
        <f t="shared" si="15"/>
        <v>0</v>
      </c>
      <c r="AJ46" s="754">
        <f t="shared" si="15"/>
        <v>0</v>
      </c>
      <c r="AK46" s="754" t="e">
        <f t="shared" si="15"/>
        <v>#VALUE!</v>
      </c>
      <c r="AL46" s="754">
        <f t="shared" si="15"/>
        <v>0</v>
      </c>
      <c r="AM46" s="754">
        <f t="shared" si="15"/>
        <v>0</v>
      </c>
      <c r="AN46" s="754">
        <f t="shared" si="15"/>
        <v>0</v>
      </c>
      <c r="AO46" s="754">
        <f t="shared" si="15"/>
        <v>0</v>
      </c>
      <c r="AP46" s="754">
        <f t="shared" si="15"/>
        <v>0</v>
      </c>
    </row>
    <row r="47" spans="2:42" s="682" customFormat="1" ht="52.5" customHeight="1" x14ac:dyDescent="0.35">
      <c r="B47" s="755"/>
      <c r="C47" s="879"/>
      <c r="D47" s="877" t="s">
        <v>7027</v>
      </c>
      <c r="E47" s="799">
        <v>1</v>
      </c>
      <c r="F47" s="849" t="s">
        <v>3323</v>
      </c>
      <c r="G47" s="778" t="s">
        <v>6978</v>
      </c>
      <c r="H47" s="798" t="s">
        <v>7028</v>
      </c>
      <c r="I47" s="800" t="s">
        <v>7067</v>
      </c>
      <c r="J47" s="798" t="s">
        <v>7029</v>
      </c>
      <c r="K47" s="878">
        <v>1</v>
      </c>
      <c r="L47" s="799">
        <f t="shared" si="12"/>
        <v>1</v>
      </c>
      <c r="M47" s="800" t="s">
        <v>3323</v>
      </c>
      <c r="N47" s="747">
        <v>20</v>
      </c>
      <c r="O47" s="747">
        <v>25</v>
      </c>
      <c r="P47" s="748">
        <v>1</v>
      </c>
      <c r="Q47" s="801">
        <f>ROUND(O47*P47,0)</f>
        <v>25</v>
      </c>
      <c r="R47" s="849">
        <v>1430</v>
      </c>
      <c r="S47" s="849">
        <f t="shared" si="17"/>
        <v>1430</v>
      </c>
      <c r="T47" s="753" t="e">
        <f t="shared" si="18"/>
        <v>#VALUE!</v>
      </c>
      <c r="U47" t="e">
        <f t="shared" si="13"/>
        <v>#VALUE!</v>
      </c>
      <c r="V47" s="754">
        <f t="shared" si="19"/>
        <v>0</v>
      </c>
      <c r="W47" s="754">
        <f t="shared" si="14"/>
        <v>0</v>
      </c>
      <c r="X47" s="754">
        <f t="shared" si="14"/>
        <v>0</v>
      </c>
      <c r="Y47" s="754">
        <f t="shared" si="14"/>
        <v>0</v>
      </c>
      <c r="Z47" s="754">
        <f t="shared" si="14"/>
        <v>0</v>
      </c>
      <c r="AA47" s="754">
        <f t="shared" si="14"/>
        <v>0</v>
      </c>
      <c r="AB47" s="754">
        <f t="shared" si="14"/>
        <v>0</v>
      </c>
      <c r="AC47" s="754">
        <f t="shared" si="14"/>
        <v>0</v>
      </c>
      <c r="AD47" s="754">
        <f t="shared" si="14"/>
        <v>0</v>
      </c>
      <c r="AE47" s="754">
        <f t="shared" si="14"/>
        <v>0</v>
      </c>
      <c r="AF47" s="754">
        <f t="shared" si="14"/>
        <v>0</v>
      </c>
      <c r="AG47" s="754">
        <f t="shared" si="15"/>
        <v>0</v>
      </c>
      <c r="AH47" s="754">
        <f t="shared" si="15"/>
        <v>0</v>
      </c>
      <c r="AI47" s="754">
        <f t="shared" si="15"/>
        <v>0</v>
      </c>
      <c r="AJ47" s="754">
        <f t="shared" si="15"/>
        <v>0</v>
      </c>
      <c r="AK47" s="754">
        <f t="shared" si="15"/>
        <v>0</v>
      </c>
      <c r="AL47" s="754">
        <f t="shared" si="15"/>
        <v>0</v>
      </c>
      <c r="AM47" s="754">
        <f t="shared" si="15"/>
        <v>0</v>
      </c>
      <c r="AN47" s="754">
        <f t="shared" si="15"/>
        <v>0</v>
      </c>
      <c r="AO47" s="754">
        <f t="shared" si="15"/>
        <v>0</v>
      </c>
      <c r="AP47" s="754" t="e">
        <f t="shared" si="15"/>
        <v>#VALUE!</v>
      </c>
    </row>
    <row r="48" spans="2:42" s="682" customFormat="1" ht="36.75" customHeight="1" x14ac:dyDescent="0.35">
      <c r="B48" s="647"/>
      <c r="C48" s="883"/>
      <c r="D48" s="877"/>
      <c r="E48" s="799">
        <v>1</v>
      </c>
      <c r="F48" s="849" t="s">
        <v>3323</v>
      </c>
      <c r="G48" s="778" t="s">
        <v>6978</v>
      </c>
      <c r="H48" s="770" t="s">
        <v>7023</v>
      </c>
      <c r="I48" s="880" t="s">
        <v>1220</v>
      </c>
      <c r="J48" s="881" t="s">
        <v>7024</v>
      </c>
      <c r="K48" s="878">
        <v>1</v>
      </c>
      <c r="L48" s="799">
        <f t="shared" si="12"/>
        <v>1</v>
      </c>
      <c r="M48" s="800" t="s">
        <v>3323</v>
      </c>
      <c r="N48" s="747">
        <v>7</v>
      </c>
      <c r="O48" s="747">
        <v>13</v>
      </c>
      <c r="P48" s="748">
        <v>1</v>
      </c>
      <c r="Q48" s="801">
        <f>ROUND(O48*P48,0)</f>
        <v>13</v>
      </c>
      <c r="R48" s="849">
        <v>357.5</v>
      </c>
      <c r="S48" s="849">
        <f t="shared" si="17"/>
        <v>357.5</v>
      </c>
      <c r="T48" s="753" t="e">
        <f t="shared" si="18"/>
        <v>#VALUE!</v>
      </c>
      <c r="U48" t="e">
        <f t="shared" si="13"/>
        <v>#VALUE!</v>
      </c>
      <c r="V48" s="754" t="e">
        <f t="shared" si="19"/>
        <v>#VALUE!</v>
      </c>
      <c r="W48" s="754">
        <f t="shared" si="14"/>
        <v>0</v>
      </c>
      <c r="X48" s="754">
        <f t="shared" si="14"/>
        <v>0</v>
      </c>
      <c r="Y48" s="754">
        <f t="shared" si="14"/>
        <v>0</v>
      </c>
      <c r="Z48" s="754">
        <f t="shared" si="14"/>
        <v>0</v>
      </c>
      <c r="AA48" s="754">
        <f t="shared" si="14"/>
        <v>0</v>
      </c>
      <c r="AB48" s="754">
        <f t="shared" si="14"/>
        <v>0</v>
      </c>
      <c r="AC48" s="754" t="e">
        <f t="shared" si="14"/>
        <v>#VALUE!</v>
      </c>
      <c r="AD48" s="754">
        <f t="shared" si="14"/>
        <v>0</v>
      </c>
      <c r="AE48" s="754">
        <f t="shared" si="14"/>
        <v>0</v>
      </c>
      <c r="AF48" s="754">
        <f t="shared" si="14"/>
        <v>0</v>
      </c>
      <c r="AG48" s="754">
        <f t="shared" si="15"/>
        <v>0</v>
      </c>
      <c r="AH48" s="754">
        <f t="shared" si="15"/>
        <v>0</v>
      </c>
      <c r="AI48" s="754">
        <f t="shared" si="15"/>
        <v>0</v>
      </c>
      <c r="AJ48" s="754">
        <f t="shared" si="15"/>
        <v>0</v>
      </c>
      <c r="AK48" s="754">
        <f t="shared" si="15"/>
        <v>0</v>
      </c>
      <c r="AL48" s="754">
        <f t="shared" si="15"/>
        <v>0</v>
      </c>
      <c r="AM48" s="754">
        <f t="shared" si="15"/>
        <v>0</v>
      </c>
      <c r="AN48" s="754">
        <f t="shared" si="15"/>
        <v>0</v>
      </c>
      <c r="AO48" s="754">
        <f t="shared" si="15"/>
        <v>0</v>
      </c>
      <c r="AP48" s="754" t="e">
        <f t="shared" si="15"/>
        <v>#VALUE!</v>
      </c>
    </row>
    <row r="49" spans="2:42" s="788" customFormat="1" x14ac:dyDescent="0.35">
      <c r="B49"/>
      <c r="C49" s="662"/>
      <c r="D49" s="822"/>
      <c r="G49" s="790"/>
      <c r="H49" s="790"/>
      <c r="I49" s="698"/>
      <c r="J49" s="790"/>
      <c r="K49" s="790"/>
      <c r="L49" s="790"/>
      <c r="AK49" s="789"/>
      <c r="AL49" s="789"/>
      <c r="AM49" s="682"/>
      <c r="AN49" s="790"/>
    </row>
    <row r="50" spans="2:42" s="792" customFormat="1" x14ac:dyDescent="0.35">
      <c r="B50" s="1813" t="s">
        <v>7069</v>
      </c>
      <c r="C50" s="1813"/>
      <c r="D50" s="867" t="s">
        <v>6994</v>
      </c>
      <c r="E50" s="794" t="s">
        <v>6995</v>
      </c>
      <c r="F50" s="794" t="s">
        <v>6996</v>
      </c>
      <c r="G50" s="794" t="s">
        <v>6997</v>
      </c>
      <c r="H50" s="794" t="s">
        <v>6999</v>
      </c>
      <c r="I50" s="794" t="s">
        <v>7000</v>
      </c>
      <c r="J50" s="794" t="s">
        <v>7001</v>
      </c>
      <c r="K50" s="794" t="s">
        <v>7002</v>
      </c>
      <c r="L50" t="s">
        <v>7070</v>
      </c>
      <c r="M50" s="794" t="s">
        <v>7004</v>
      </c>
      <c r="N50" s="794" t="s">
        <v>7005</v>
      </c>
      <c r="O50" s="794" t="s">
        <v>3310</v>
      </c>
      <c r="P50" s="794" t="s">
        <v>7071</v>
      </c>
      <c r="Q50" t="s">
        <v>7072</v>
      </c>
      <c r="R50" s="795" t="s">
        <v>7008</v>
      </c>
      <c r="S50" t="s">
        <v>7073</v>
      </c>
      <c r="T50" t="s">
        <v>7074</v>
      </c>
      <c r="V50" s="794"/>
      <c r="W50" s="794"/>
      <c r="X50" s="794"/>
      <c r="Y50" s="794"/>
      <c r="Z50" s="794"/>
      <c r="AA50" s="794"/>
      <c r="AB50" s="794"/>
      <c r="AC50" s="794"/>
      <c r="AD50" s="794"/>
      <c r="AE50" s="794"/>
      <c r="AF50" s="794"/>
      <c r="AG50" s="794"/>
      <c r="AI50" s="793"/>
      <c r="AJ50" s="793"/>
      <c r="AK50" s="793"/>
    </row>
    <row r="51" spans="2:42" s="662" customFormat="1" x14ac:dyDescent="0.35">
      <c r="D51" s="822"/>
      <c r="G51" s="666"/>
      <c r="H51" s="666"/>
      <c r="I51"/>
      <c r="J51" s="666"/>
      <c r="K51" s="666"/>
      <c r="L51" s="666"/>
      <c r="AK51" s="664"/>
      <c r="AL51" s="664"/>
      <c r="AM51" s="665"/>
      <c r="AN51" s="666"/>
    </row>
    <row r="52" spans="2:42" ht="27" x14ac:dyDescent="0.35">
      <c r="B52" s="660" t="s">
        <v>7032</v>
      </c>
      <c r="D52" s="825" t="s">
        <v>7058</v>
      </c>
      <c r="E52" s="1593" t="s">
        <v>7702</v>
      </c>
      <c r="F52" s="668" t="s">
        <v>6948</v>
      </c>
      <c r="G52" s="1593" t="s">
        <v>7701</v>
      </c>
      <c r="M52" s="656"/>
      <c r="N52" s="656"/>
      <c r="U52" s="654"/>
      <c r="V52" s="654"/>
      <c r="W52" s="654"/>
      <c r="X52" s="654"/>
      <c r="Y52" s="654"/>
      <c r="Z52" s="654"/>
      <c r="AA52" s="654"/>
      <c r="AB52" s="654"/>
      <c r="AC52" s="654"/>
      <c r="AD52" s="654"/>
      <c r="AE52" s="654"/>
      <c r="AF52" s="654"/>
      <c r="AG52" s="654"/>
      <c r="AJ52" s="659"/>
    </row>
    <row r="53" spans="2:42" x14ac:dyDescent="0.25">
      <c r="B53" s="654"/>
      <c r="D53" s="825" t="s">
        <v>6950</v>
      </c>
      <c r="E53" s="676" t="s">
        <v>7702</v>
      </c>
      <c r="F53" s="668" t="s">
        <v>6948</v>
      </c>
      <c r="G53" s="676" t="s">
        <v>7701</v>
      </c>
      <c r="H53"/>
      <c r="J53"/>
      <c r="K53"/>
      <c r="L53"/>
      <c r="M53"/>
      <c r="N53"/>
      <c r="P53"/>
      <c r="Q53"/>
    </row>
    <row r="54" spans="2:42" s="665" customFormat="1" ht="18" customHeight="1" x14ac:dyDescent="0.25">
      <c r="B54" s="674"/>
      <c r="D54" s="827"/>
      <c r="G54"/>
      <c r="H54"/>
      <c r="I54"/>
      <c r="J54"/>
      <c r="K54"/>
      <c r="L54"/>
      <c r="O54" s="672"/>
      <c r="P54" s="678"/>
    </row>
    <row r="55" spans="2:42" s="662" customFormat="1" x14ac:dyDescent="0.35">
      <c r="B55" s="663"/>
      <c r="D55" s="822"/>
      <c r="G55" s="666"/>
      <c r="H55" s="666"/>
      <c r="I55"/>
      <c r="J55" s="666"/>
      <c r="K55" s="666"/>
      <c r="L55" s="666"/>
      <c r="U55" s="665"/>
      <c r="V55" s="666"/>
      <c r="W55" s="666"/>
      <c r="X55" s="666"/>
      <c r="Y55" s="666"/>
      <c r="Z55" s="666"/>
      <c r="AA55" s="666"/>
      <c r="AB55" s="666"/>
      <c r="AC55" s="666"/>
      <c r="AD55" s="666"/>
      <c r="AE55" s="666"/>
      <c r="AF55" s="666"/>
      <c r="AG55" s="666"/>
    </row>
    <row r="56" spans="2:42" s="665" customFormat="1" ht="44.25" customHeight="1" x14ac:dyDescent="0.35">
      <c r="B56" s="1838" t="s">
        <v>6951</v>
      </c>
      <c r="C56" s="1838"/>
      <c r="D56" s="1839" t="s">
        <v>7059</v>
      </c>
      <c r="E56" s="1839"/>
      <c r="F56" s="1839"/>
      <c r="G56" s="1824" t="s">
        <v>6953</v>
      </c>
      <c r="H56" s="1824"/>
      <c r="I56" s="1824"/>
      <c r="J56" s="1824"/>
      <c r="K56" s="1824"/>
      <c r="L56" s="1824"/>
      <c r="M56" s="1824"/>
      <c r="N56" s="1825"/>
      <c r="O56" s="1840" t="s">
        <v>6954</v>
      </c>
      <c r="P56" s="1841"/>
      <c r="Q56" s="1842"/>
      <c r="R56" s="1823" t="s">
        <v>7060</v>
      </c>
      <c r="S56" s="1824"/>
      <c r="T56" s="1825"/>
      <c r="U56" s="1812" t="s">
        <v>6956</v>
      </c>
      <c r="V56" s="1812"/>
      <c r="W56" s="1812"/>
      <c r="X56" s="1812"/>
      <c r="Y56" s="1812"/>
      <c r="Z56" s="1812"/>
      <c r="AA56" s="1812"/>
      <c r="AB56" s="1812"/>
      <c r="AC56" s="1812"/>
      <c r="AD56" s="1812"/>
      <c r="AE56" s="1812"/>
      <c r="AF56" s="1812"/>
      <c r="AG56" s="1812"/>
      <c r="AH56" s="1812"/>
      <c r="AI56" s="1812"/>
      <c r="AJ56" s="1812"/>
      <c r="AK56" s="1812"/>
      <c r="AL56" s="1812"/>
      <c r="AM56" s="1812"/>
      <c r="AN56" s="1812"/>
      <c r="AO56" s="1812"/>
      <c r="AP56" s="1812"/>
    </row>
    <row r="57" spans="2:42" customFormat="1" ht="74.25" customHeight="1" x14ac:dyDescent="0.25">
      <c r="B57" s="1838"/>
      <c r="C57" s="1838"/>
      <c r="D57" s="828" t="s">
        <v>6957</v>
      </c>
      <c r="E57" s="884" t="s">
        <v>6958</v>
      </c>
      <c r="F57" s="884" t="s">
        <v>6959</v>
      </c>
      <c r="G57" s="868" t="s">
        <v>7061</v>
      </c>
      <c r="H57" s="868" t="s">
        <v>6963</v>
      </c>
      <c r="I57" s="885" t="s">
        <v>7062</v>
      </c>
      <c r="J57" s="868" t="s">
        <v>6964</v>
      </c>
      <c r="K57" s="687" t="s">
        <v>6965</v>
      </c>
      <c r="L57" s="687" t="s">
        <v>6966</v>
      </c>
      <c r="M57" s="833" t="s">
        <v>6967</v>
      </c>
      <c r="N57" s="869" t="s">
        <v>7063</v>
      </c>
      <c r="O57" s="694" t="s">
        <v>6968</v>
      </c>
      <c r="P57" s="694" t="s">
        <v>6969</v>
      </c>
      <c r="Q57" s="694" t="s">
        <v>6970</v>
      </c>
      <c r="R57" s="835" t="s">
        <v>7064</v>
      </c>
      <c r="S57" s="694" t="s">
        <v>6974</v>
      </c>
      <c r="T57" s="694" t="s">
        <v>6975</v>
      </c>
      <c r="U57" t="s">
        <v>7065</v>
      </c>
      <c r="V57" t="s">
        <v>7066</v>
      </c>
      <c r="W57">
        <v>1</v>
      </c>
      <c r="X57">
        <v>2</v>
      </c>
      <c r="Y57">
        <v>3</v>
      </c>
      <c r="Z57">
        <v>4</v>
      </c>
      <c r="AA57">
        <v>5</v>
      </c>
      <c r="AB57">
        <v>6</v>
      </c>
      <c r="AC57">
        <v>7</v>
      </c>
      <c r="AD57">
        <v>8</v>
      </c>
      <c r="AE57">
        <v>9</v>
      </c>
      <c r="AF57">
        <v>10</v>
      </c>
      <c r="AG57">
        <v>11</v>
      </c>
      <c r="AH57">
        <v>12</v>
      </c>
      <c r="AI57">
        <v>13</v>
      </c>
      <c r="AJ57">
        <v>14</v>
      </c>
      <c r="AK57">
        <v>15</v>
      </c>
      <c r="AL57">
        <v>16</v>
      </c>
      <c r="AM57">
        <v>17</v>
      </c>
      <c r="AN57">
        <v>18</v>
      </c>
      <c r="AO57">
        <v>19</v>
      </c>
      <c r="AP57">
        <v>20</v>
      </c>
    </row>
    <row r="58" spans="2:42" s="682" customFormat="1" ht="20.25" customHeight="1" x14ac:dyDescent="0.35">
      <c r="B58" s="886">
        <v>3</v>
      </c>
      <c r="C58" s="886" t="s">
        <v>7033</v>
      </c>
      <c r="D58" s="838"/>
      <c r="E58" s="839"/>
      <c r="F58" s="839"/>
      <c r="G58"/>
      <c r="H58"/>
      <c r="I58" s="887"/>
      <c r="J58"/>
      <c r="K58"/>
      <c r="L58"/>
      <c r="M58" s="840"/>
      <c r="N58" s="839"/>
      <c r="O58" s="888"/>
      <c r="P58" s="839"/>
      <c r="Q58" s="839"/>
      <c r="R58" s="841"/>
      <c r="S58" s="841"/>
      <c r="T58" s="839"/>
      <c r="U58" t="e">
        <f>SUM(W58:AP58)</f>
        <v>#VALUE!</v>
      </c>
      <c r="V58" s="715" t="e">
        <f>SUM(V60:V68)</f>
        <v>#VALUE!</v>
      </c>
      <c r="W58" s="715" t="e">
        <f t="shared" ref="W58:AP58" si="20">SUM(W60:W68)</f>
        <v>#VALUE!</v>
      </c>
      <c r="X58" s="715" t="e">
        <f t="shared" si="20"/>
        <v>#VALUE!</v>
      </c>
      <c r="Y58" s="715" t="e">
        <f t="shared" si="20"/>
        <v>#VALUE!</v>
      </c>
      <c r="Z58" s="715">
        <f t="shared" si="20"/>
        <v>0</v>
      </c>
      <c r="AA58" s="715">
        <f t="shared" si="20"/>
        <v>0</v>
      </c>
      <c r="AB58" s="715" t="e">
        <f t="shared" si="20"/>
        <v>#VALUE!</v>
      </c>
      <c r="AC58" s="715" t="e">
        <f t="shared" si="20"/>
        <v>#VALUE!</v>
      </c>
      <c r="AD58" s="715">
        <f t="shared" si="20"/>
        <v>0</v>
      </c>
      <c r="AE58" s="715" t="e">
        <f t="shared" si="20"/>
        <v>#VALUE!</v>
      </c>
      <c r="AF58" s="715" t="e">
        <f t="shared" si="20"/>
        <v>#VALUE!</v>
      </c>
      <c r="AG58" s="715">
        <f t="shared" si="20"/>
        <v>0</v>
      </c>
      <c r="AH58" s="715" t="e">
        <f t="shared" si="20"/>
        <v>#VALUE!</v>
      </c>
      <c r="AI58" s="715" t="e">
        <f t="shared" si="20"/>
        <v>#VALUE!</v>
      </c>
      <c r="AJ58" s="715" t="e">
        <f t="shared" si="20"/>
        <v>#VALUE!</v>
      </c>
      <c r="AK58" s="715" t="e">
        <f t="shared" si="20"/>
        <v>#VALUE!</v>
      </c>
      <c r="AL58" s="715">
        <f t="shared" si="20"/>
        <v>0</v>
      </c>
      <c r="AM58" s="715" t="e">
        <f t="shared" si="20"/>
        <v>#VALUE!</v>
      </c>
      <c r="AN58" s="715">
        <f t="shared" si="20"/>
        <v>0</v>
      </c>
      <c r="AO58" s="715" t="e">
        <f t="shared" si="20"/>
        <v>#VALUE!</v>
      </c>
      <c r="AP58" s="715">
        <f t="shared" si="20"/>
        <v>0</v>
      </c>
    </row>
    <row r="59" spans="2:42" s="788" customFormat="1" ht="33.75" customHeight="1" x14ac:dyDescent="0.35">
      <c r="B59" s="886">
        <v>3.2</v>
      </c>
      <c r="C59" s="886" t="s">
        <v>3790</v>
      </c>
      <c r="D59" s="838"/>
      <c r="E59" s="889"/>
      <c r="F59" s="889"/>
      <c r="G59"/>
      <c r="H59"/>
      <c r="I59"/>
      <c r="J59"/>
      <c r="K59"/>
      <c r="L59"/>
      <c r="M59"/>
      <c r="N59"/>
      <c r="O59"/>
      <c r="P59"/>
      <c r="Q59"/>
      <c r="R59"/>
      <c r="S59"/>
      <c r="T59"/>
      <c r="U59" s="733"/>
      <c r="V59" s="734"/>
      <c r="W59" s="734"/>
      <c r="X59" s="734"/>
      <c r="Y59" s="734"/>
      <c r="Z59" s="734"/>
      <c r="AA59" s="734"/>
      <c r="AB59" s="734"/>
      <c r="AC59" s="734"/>
      <c r="AD59" s="734"/>
      <c r="AE59" s="734"/>
      <c r="AF59" s="734"/>
      <c r="AG59" s="734"/>
      <c r="AH59" s="734"/>
      <c r="AI59" s="734"/>
      <c r="AJ59" s="734"/>
      <c r="AK59" s="734"/>
      <c r="AL59" s="734"/>
      <c r="AM59" s="734"/>
      <c r="AN59" s="734"/>
      <c r="AO59" s="734"/>
      <c r="AP59" s="734"/>
    </row>
    <row r="60" spans="2:42" s="788" customFormat="1" ht="33.75" customHeight="1" x14ac:dyDescent="0.35">
      <c r="B60" s="873" t="s">
        <v>3791</v>
      </c>
      <c r="C60" s="843" t="s">
        <v>2907</v>
      </c>
      <c r="D60" s="838"/>
      <c r="E60"/>
      <c r="F60"/>
      <c r="G60"/>
      <c r="H60"/>
      <c r="I60"/>
      <c r="J60"/>
      <c r="K60"/>
      <c r="L60"/>
      <c r="M60"/>
      <c r="N60"/>
      <c r="O60"/>
      <c r="P60"/>
      <c r="Q60"/>
      <c r="R60"/>
      <c r="S60"/>
      <c r="T60"/>
      <c r="U60" s="733"/>
      <c r="V60" s="734"/>
      <c r="W60" s="734"/>
      <c r="X60" s="734"/>
      <c r="Y60" s="734"/>
      <c r="Z60" s="734"/>
      <c r="AA60" s="734"/>
      <c r="AB60" s="734"/>
      <c r="AC60" s="734"/>
      <c r="AD60" s="734"/>
      <c r="AE60" s="734"/>
      <c r="AF60" s="734"/>
      <c r="AG60" s="734"/>
      <c r="AH60" s="734"/>
      <c r="AI60" s="734"/>
      <c r="AJ60" s="734"/>
      <c r="AK60" s="734"/>
      <c r="AL60" s="734"/>
      <c r="AM60" s="734"/>
      <c r="AN60" s="734"/>
      <c r="AO60" s="734"/>
      <c r="AP60" s="734"/>
    </row>
    <row r="61" spans="2:42" s="682" customFormat="1" ht="46.5" x14ac:dyDescent="0.35">
      <c r="B61" s="890" t="s">
        <v>3792</v>
      </c>
      <c r="C61" s="891" t="s">
        <v>2907</v>
      </c>
      <c r="D61" s="848" t="s">
        <v>7081</v>
      </c>
      <c r="E61" s="865">
        <v>82</v>
      </c>
      <c r="F61" s="849" t="s">
        <v>3331</v>
      </c>
      <c r="G61" s="778" t="s">
        <v>6978</v>
      </c>
      <c r="H61" s="762" t="s">
        <v>7035</v>
      </c>
      <c r="I61" s="746" t="s">
        <v>7067</v>
      </c>
      <c r="J61" s="743" t="s">
        <v>7036</v>
      </c>
      <c r="K61" s="849">
        <v>1</v>
      </c>
      <c r="L61" s="745">
        <f t="shared" ref="L61:L68" si="21">K61*E61</f>
        <v>82</v>
      </c>
      <c r="M61" s="746" t="s">
        <v>3331</v>
      </c>
      <c r="N61" s="747">
        <v>7</v>
      </c>
      <c r="O61" s="747">
        <v>10</v>
      </c>
      <c r="P61" s="748">
        <v>1</v>
      </c>
      <c r="Q61" s="801">
        <f>ROUND(O61*P61,0)</f>
        <v>10</v>
      </c>
      <c r="R61" s="892">
        <v>45.9</v>
      </c>
      <c r="S61" s="892">
        <f t="shared" ref="S61:S68" si="22">R61*L61</f>
        <v>3763.7999999999997</v>
      </c>
      <c r="T61" s="753" t="e">
        <f>U61</f>
        <v>#VALUE!</v>
      </c>
      <c r="U61" t="e">
        <f t="shared" ref="U61:U68" si="23">SUM(W61:AP61)</f>
        <v>#VALUE!</v>
      </c>
      <c r="V61" s="754" t="e">
        <f>SUBTOTAL(9,W61:AG61)</f>
        <v>#VALUE!</v>
      </c>
      <c r="W61" s="754">
        <f t="shared" ref="W61:AL68" si="24">IF($S61&lt;&gt;"",IF(W$57=$N61,$S61*($E$53/$E$52),IF((ROUND($O61*$P61,0)+$N61)/W$57=1,$S61*($E$53/$E$52),IF(W$57=ROUND($O61*$P61,0)+$N61,$S61*($E$53/$E$52),IF(AND(W$57&gt;(ROUND($O61*$P61,0)+$N61),MOD(W$57-(ROUND($O61*$P61,0)-$N61),($O61*$P61))=0),$S61*($E$53/$E$52),0)))),0)</f>
        <v>0</v>
      </c>
      <c r="X61" s="754">
        <f t="shared" si="24"/>
        <v>0</v>
      </c>
      <c r="Y61" s="754">
        <f t="shared" si="24"/>
        <v>0</v>
      </c>
      <c r="Z61" s="754">
        <f t="shared" si="24"/>
        <v>0</v>
      </c>
      <c r="AA61" s="754">
        <f t="shared" si="24"/>
        <v>0</v>
      </c>
      <c r="AB61" s="754">
        <f t="shared" si="24"/>
        <v>0</v>
      </c>
      <c r="AC61" s="754" t="e">
        <f t="shared" si="24"/>
        <v>#VALUE!</v>
      </c>
      <c r="AD61" s="754">
        <f t="shared" si="24"/>
        <v>0</v>
      </c>
      <c r="AE61" s="754">
        <f t="shared" si="24"/>
        <v>0</v>
      </c>
      <c r="AF61" s="754">
        <f t="shared" si="24"/>
        <v>0</v>
      </c>
      <c r="AG61" s="754">
        <f t="shared" si="24"/>
        <v>0</v>
      </c>
      <c r="AH61" s="754">
        <f t="shared" si="24"/>
        <v>0</v>
      </c>
      <c r="AI61" s="754">
        <f t="shared" si="24"/>
        <v>0</v>
      </c>
      <c r="AJ61" s="754">
        <f t="shared" si="24"/>
        <v>0</v>
      </c>
      <c r="AK61" s="754">
        <f t="shared" si="24"/>
        <v>0</v>
      </c>
      <c r="AL61" s="754">
        <f t="shared" si="24"/>
        <v>0</v>
      </c>
      <c r="AM61" s="754" t="e">
        <f t="shared" ref="AG61:AP68" si="25">IF($S61&lt;&gt;"",IF(AM$57=$N61,$S61*($E$53/$E$52),IF((ROUND($O61*$P61,0)+$N61)/AM$57=1,$S61*($E$53/$E$52),IF(AM$57=ROUND($O61*$P61,0)+$N61,$S61*($E$53/$E$52),IF(AND(AM$57&gt;(ROUND($O61*$P61,0)+$N61),MOD(AM$57-(ROUND($O61*$P61,0)-$N61),($O61*$P61))=0),$S61*($E$53/$E$52),0)))),0)</f>
        <v>#VALUE!</v>
      </c>
      <c r="AN61" s="754">
        <f t="shared" si="25"/>
        <v>0</v>
      </c>
      <c r="AO61" s="754">
        <f t="shared" si="25"/>
        <v>0</v>
      </c>
      <c r="AP61" s="754">
        <f t="shared" si="25"/>
        <v>0</v>
      </c>
    </row>
    <row r="62" spans="2:42" s="682" customFormat="1" ht="46.5" x14ac:dyDescent="0.35">
      <c r="B62"/>
      <c r="C62" s="862"/>
      <c r="D62" s="848" t="s">
        <v>7082</v>
      </c>
      <c r="E62" s="865">
        <v>106</v>
      </c>
      <c r="F62" s="849" t="s">
        <v>3331</v>
      </c>
      <c r="G62" s="778" t="s">
        <v>6978</v>
      </c>
      <c r="H62" s="762" t="s">
        <v>7038</v>
      </c>
      <c r="I62" s="746" t="s">
        <v>7067</v>
      </c>
      <c r="J62" s="743" t="s">
        <v>7039</v>
      </c>
      <c r="K62" s="849">
        <v>1</v>
      </c>
      <c r="L62" s="745">
        <f t="shared" si="21"/>
        <v>106</v>
      </c>
      <c r="M62" s="746" t="s">
        <v>3331</v>
      </c>
      <c r="N62" s="747">
        <v>7</v>
      </c>
      <c r="O62" s="747">
        <v>10</v>
      </c>
      <c r="P62" s="748">
        <v>1</v>
      </c>
      <c r="Q62" s="801">
        <f t="shared" ref="Q62:Q68" si="26">ROUND(O62*P62,0)</f>
        <v>10</v>
      </c>
      <c r="R62" s="892">
        <v>31.5</v>
      </c>
      <c r="S62" s="892">
        <f t="shared" si="22"/>
        <v>3339</v>
      </c>
      <c r="T62" s="753" t="e">
        <f t="shared" ref="T62:T68" si="27">U62</f>
        <v>#VALUE!</v>
      </c>
      <c r="U62" t="e">
        <f t="shared" si="23"/>
        <v>#VALUE!</v>
      </c>
      <c r="V62" s="754" t="e">
        <f t="shared" ref="V62:V68" si="28">SUBTOTAL(9,W62:AG62)</f>
        <v>#VALUE!</v>
      </c>
      <c r="W62" s="754">
        <f t="shared" si="24"/>
        <v>0</v>
      </c>
      <c r="X62" s="754">
        <f t="shared" si="24"/>
        <v>0</v>
      </c>
      <c r="Y62" s="754">
        <f t="shared" si="24"/>
        <v>0</v>
      </c>
      <c r="Z62" s="754">
        <f t="shared" si="24"/>
        <v>0</v>
      </c>
      <c r="AA62" s="754">
        <f t="shared" si="24"/>
        <v>0</v>
      </c>
      <c r="AB62" s="754">
        <f t="shared" si="24"/>
        <v>0</v>
      </c>
      <c r="AC62" s="754" t="e">
        <f t="shared" si="24"/>
        <v>#VALUE!</v>
      </c>
      <c r="AD62" s="754">
        <f t="shared" si="24"/>
        <v>0</v>
      </c>
      <c r="AE62" s="754">
        <f t="shared" si="24"/>
        <v>0</v>
      </c>
      <c r="AF62" s="754">
        <f t="shared" si="24"/>
        <v>0</v>
      </c>
      <c r="AG62" s="754">
        <f t="shared" si="25"/>
        <v>0</v>
      </c>
      <c r="AH62" s="754">
        <f t="shared" si="25"/>
        <v>0</v>
      </c>
      <c r="AI62" s="754">
        <f t="shared" si="25"/>
        <v>0</v>
      </c>
      <c r="AJ62" s="754">
        <f t="shared" si="25"/>
        <v>0</v>
      </c>
      <c r="AK62" s="754">
        <f t="shared" si="25"/>
        <v>0</v>
      </c>
      <c r="AL62" s="754">
        <f t="shared" si="25"/>
        <v>0</v>
      </c>
      <c r="AM62" s="754" t="e">
        <f t="shared" si="25"/>
        <v>#VALUE!</v>
      </c>
      <c r="AN62" s="754">
        <f t="shared" si="25"/>
        <v>0</v>
      </c>
      <c r="AO62" s="754">
        <f t="shared" si="25"/>
        <v>0</v>
      </c>
      <c r="AP62" s="754">
        <f t="shared" si="25"/>
        <v>0</v>
      </c>
    </row>
    <row r="63" spans="2:42" s="682" customFormat="1" ht="46.5" x14ac:dyDescent="0.35">
      <c r="B63" s="763"/>
      <c r="C63" s="862"/>
      <c r="D63" s="856"/>
      <c r="E63" s="865">
        <v>27</v>
      </c>
      <c r="F63" s="849" t="s">
        <v>3331</v>
      </c>
      <c r="G63" s="778" t="s">
        <v>6978</v>
      </c>
      <c r="H63" s="762" t="s">
        <v>7038</v>
      </c>
      <c r="I63" s="746" t="s">
        <v>7083</v>
      </c>
      <c r="J63" s="743" t="s">
        <v>7040</v>
      </c>
      <c r="K63" s="849">
        <v>1</v>
      </c>
      <c r="L63" s="745">
        <f t="shared" si="21"/>
        <v>27</v>
      </c>
      <c r="M63" s="746" t="s">
        <v>3331</v>
      </c>
      <c r="N63" s="747">
        <v>1</v>
      </c>
      <c r="O63" s="747">
        <v>5</v>
      </c>
      <c r="P63" s="748">
        <v>1</v>
      </c>
      <c r="Q63" s="801">
        <f t="shared" si="26"/>
        <v>5</v>
      </c>
      <c r="R63" s="892">
        <v>31.5</v>
      </c>
      <c r="S63" s="892">
        <f t="shared" si="22"/>
        <v>850.5</v>
      </c>
      <c r="T63" s="753" t="e">
        <f t="shared" si="27"/>
        <v>#VALUE!</v>
      </c>
      <c r="U63" t="e">
        <f t="shared" si="23"/>
        <v>#VALUE!</v>
      </c>
      <c r="V63" s="754" t="e">
        <f t="shared" si="28"/>
        <v>#VALUE!</v>
      </c>
      <c r="W63" s="754" t="e">
        <f t="shared" si="24"/>
        <v>#VALUE!</v>
      </c>
      <c r="X63" s="754">
        <f t="shared" si="24"/>
        <v>0</v>
      </c>
      <c r="Y63" s="754">
        <f t="shared" si="24"/>
        <v>0</v>
      </c>
      <c r="Z63" s="754">
        <f t="shared" si="24"/>
        <v>0</v>
      </c>
      <c r="AA63" s="754">
        <f t="shared" si="24"/>
        <v>0</v>
      </c>
      <c r="AB63" s="754" t="e">
        <f t="shared" si="24"/>
        <v>#VALUE!</v>
      </c>
      <c r="AC63" s="754">
        <f t="shared" si="24"/>
        <v>0</v>
      </c>
      <c r="AD63" s="754">
        <f t="shared" si="24"/>
        <v>0</v>
      </c>
      <c r="AE63" s="754" t="e">
        <f t="shared" si="24"/>
        <v>#VALUE!</v>
      </c>
      <c r="AF63" s="754">
        <f t="shared" si="24"/>
        <v>0</v>
      </c>
      <c r="AG63" s="754">
        <f t="shared" si="25"/>
        <v>0</v>
      </c>
      <c r="AH63" s="754">
        <f t="shared" si="25"/>
        <v>0</v>
      </c>
      <c r="AI63" s="754">
        <f t="shared" si="25"/>
        <v>0</v>
      </c>
      <c r="AJ63" s="754" t="e">
        <f t="shared" si="25"/>
        <v>#VALUE!</v>
      </c>
      <c r="AK63" s="754">
        <f t="shared" si="25"/>
        <v>0</v>
      </c>
      <c r="AL63" s="754">
        <f t="shared" si="25"/>
        <v>0</v>
      </c>
      <c r="AM63" s="754">
        <f t="shared" si="25"/>
        <v>0</v>
      </c>
      <c r="AN63" s="754">
        <f t="shared" si="25"/>
        <v>0</v>
      </c>
      <c r="AO63" s="754" t="e">
        <f t="shared" si="25"/>
        <v>#VALUE!</v>
      </c>
      <c r="AP63" s="754">
        <f t="shared" si="25"/>
        <v>0</v>
      </c>
    </row>
    <row r="64" spans="2:42" s="682" customFormat="1" ht="69.75" x14ac:dyDescent="0.35">
      <c r="B64" s="763"/>
      <c r="C64" s="862"/>
      <c r="D64" s="861" t="s">
        <v>7041</v>
      </c>
      <c r="E64" s="865">
        <v>1073</v>
      </c>
      <c r="F64" s="849" t="s">
        <v>3331</v>
      </c>
      <c r="G64" s="778" t="s">
        <v>6978</v>
      </c>
      <c r="H64" s="762" t="s">
        <v>7042</v>
      </c>
      <c r="I64" s="746" t="s">
        <v>7077</v>
      </c>
      <c r="J64" s="743" t="s">
        <v>7043</v>
      </c>
      <c r="K64" s="849">
        <v>1</v>
      </c>
      <c r="L64" s="745">
        <f t="shared" si="21"/>
        <v>1073</v>
      </c>
      <c r="M64" s="746" t="s">
        <v>3331</v>
      </c>
      <c r="N64" s="769">
        <v>3</v>
      </c>
      <c r="O64" s="769">
        <v>10</v>
      </c>
      <c r="P64" s="748">
        <v>1</v>
      </c>
      <c r="Q64" s="801">
        <f t="shared" si="26"/>
        <v>10</v>
      </c>
      <c r="R64" s="892">
        <v>45</v>
      </c>
      <c r="S64" s="892">
        <f t="shared" si="22"/>
        <v>48285</v>
      </c>
      <c r="T64" s="753" t="e">
        <f t="shared" si="27"/>
        <v>#VALUE!</v>
      </c>
      <c r="U64" t="e">
        <f t="shared" si="23"/>
        <v>#VALUE!</v>
      </c>
      <c r="V64" s="754" t="e">
        <f t="shared" si="28"/>
        <v>#VALUE!</v>
      </c>
      <c r="W64" s="754">
        <f t="shared" si="24"/>
        <v>0</v>
      </c>
      <c r="X64" s="754">
        <f t="shared" si="24"/>
        <v>0</v>
      </c>
      <c r="Y64" s="754" t="e">
        <f t="shared" si="24"/>
        <v>#VALUE!</v>
      </c>
      <c r="Z64" s="754">
        <f t="shared" si="24"/>
        <v>0</v>
      </c>
      <c r="AA64" s="754">
        <f t="shared" si="24"/>
        <v>0</v>
      </c>
      <c r="AB64" s="754">
        <f t="shared" si="24"/>
        <v>0</v>
      </c>
      <c r="AC64" s="754">
        <f t="shared" si="24"/>
        <v>0</v>
      </c>
      <c r="AD64" s="754">
        <f t="shared" si="24"/>
        <v>0</v>
      </c>
      <c r="AE64" s="754">
        <f t="shared" si="24"/>
        <v>0</v>
      </c>
      <c r="AF64" s="754">
        <f t="shared" si="24"/>
        <v>0</v>
      </c>
      <c r="AG64" s="754">
        <f t="shared" si="25"/>
        <v>0</v>
      </c>
      <c r="AH64" s="754">
        <f t="shared" si="25"/>
        <v>0</v>
      </c>
      <c r="AI64" s="754" t="e">
        <f t="shared" si="25"/>
        <v>#VALUE!</v>
      </c>
      <c r="AJ64" s="754">
        <f t="shared" si="25"/>
        <v>0</v>
      </c>
      <c r="AK64" s="754">
        <f t="shared" si="25"/>
        <v>0</v>
      </c>
      <c r="AL64" s="754">
        <f t="shared" si="25"/>
        <v>0</v>
      </c>
      <c r="AM64" s="754" t="e">
        <f t="shared" si="25"/>
        <v>#VALUE!</v>
      </c>
      <c r="AN64" s="754">
        <f t="shared" si="25"/>
        <v>0</v>
      </c>
      <c r="AO64" s="754">
        <f t="shared" si="25"/>
        <v>0</v>
      </c>
      <c r="AP64" s="754">
        <f t="shared" si="25"/>
        <v>0</v>
      </c>
    </row>
    <row r="65" spans="2:42" s="682" customFormat="1" ht="36.75" customHeight="1" x14ac:dyDescent="0.35">
      <c r="B65" s="893" t="s">
        <v>3821</v>
      </c>
      <c r="C65" s="894" t="s">
        <v>7044</v>
      </c>
      <c r="D65" s="848" t="s">
        <v>7045</v>
      </c>
      <c r="E65" s="865">
        <v>816</v>
      </c>
      <c r="F65" s="849" t="s">
        <v>3339</v>
      </c>
      <c r="G65" s="778" t="s">
        <v>6978</v>
      </c>
      <c r="H65" s="895" t="s">
        <v>7084</v>
      </c>
      <c r="I65" s="746" t="s">
        <v>7075</v>
      </c>
      <c r="J65" s="743" t="s">
        <v>7047</v>
      </c>
      <c r="K65" s="849">
        <v>1</v>
      </c>
      <c r="L65" s="745">
        <f>K65*E65</f>
        <v>816</v>
      </c>
      <c r="M65" s="746" t="s">
        <v>3339</v>
      </c>
      <c r="N65" s="747">
        <v>47</v>
      </c>
      <c r="O65" s="747">
        <v>50</v>
      </c>
      <c r="P65" s="748">
        <v>1</v>
      </c>
      <c r="Q65" s="801">
        <f t="shared" si="26"/>
        <v>50</v>
      </c>
      <c r="R65" s="892">
        <v>19.5</v>
      </c>
      <c r="S65" s="892">
        <f t="shared" si="22"/>
        <v>15912</v>
      </c>
      <c r="T65" s="753">
        <f t="shared" si="27"/>
        <v>0</v>
      </c>
      <c r="U65">
        <f t="shared" si="23"/>
        <v>0</v>
      </c>
      <c r="V65" s="754">
        <f t="shared" si="28"/>
        <v>0</v>
      </c>
      <c r="W65" s="754">
        <f t="shared" si="24"/>
        <v>0</v>
      </c>
      <c r="X65" s="754">
        <f t="shared" si="24"/>
        <v>0</v>
      </c>
      <c r="Y65" s="754">
        <f t="shared" si="24"/>
        <v>0</v>
      </c>
      <c r="Z65" s="754">
        <f t="shared" si="24"/>
        <v>0</v>
      </c>
      <c r="AA65" s="754">
        <f t="shared" si="24"/>
        <v>0</v>
      </c>
      <c r="AB65" s="754">
        <f t="shared" si="24"/>
        <v>0</v>
      </c>
      <c r="AC65" s="754">
        <f t="shared" si="24"/>
        <v>0</v>
      </c>
      <c r="AD65" s="754">
        <f t="shared" si="24"/>
        <v>0</v>
      </c>
      <c r="AE65" s="754">
        <f t="shared" si="24"/>
        <v>0</v>
      </c>
      <c r="AF65" s="754">
        <f t="shared" si="24"/>
        <v>0</v>
      </c>
      <c r="AG65" s="754">
        <f t="shared" si="25"/>
        <v>0</v>
      </c>
      <c r="AH65" s="754">
        <f t="shared" si="25"/>
        <v>0</v>
      </c>
      <c r="AI65" s="754">
        <f t="shared" si="25"/>
        <v>0</v>
      </c>
      <c r="AJ65" s="754">
        <f t="shared" si="25"/>
        <v>0</v>
      </c>
      <c r="AK65" s="754">
        <f t="shared" si="25"/>
        <v>0</v>
      </c>
      <c r="AL65" s="754">
        <f t="shared" si="25"/>
        <v>0</v>
      </c>
      <c r="AM65" s="754">
        <f t="shared" si="25"/>
        <v>0</v>
      </c>
      <c r="AN65" s="754">
        <f t="shared" si="25"/>
        <v>0</v>
      </c>
      <c r="AO65" s="754">
        <f t="shared" si="25"/>
        <v>0</v>
      </c>
      <c r="AP65" s="754">
        <f t="shared" si="25"/>
        <v>0</v>
      </c>
    </row>
    <row r="66" spans="2:42" s="682" customFormat="1" ht="46.5" x14ac:dyDescent="0.35">
      <c r="B66" s="896"/>
      <c r="C66" s="897"/>
      <c r="D66" s="856"/>
      <c r="E66"/>
      <c r="F66" s="849"/>
      <c r="G66" s="778" t="s">
        <v>6978</v>
      </c>
      <c r="H66" s="895" t="s">
        <v>7085</v>
      </c>
      <c r="I66" s="746" t="s">
        <v>7077</v>
      </c>
      <c r="J66" s="743" t="s">
        <v>7049</v>
      </c>
      <c r="K66" s="849">
        <v>1</v>
      </c>
      <c r="L66" s="745">
        <f>K66*E65</f>
        <v>816</v>
      </c>
      <c r="M66" s="746" t="s">
        <v>3339</v>
      </c>
      <c r="N66" s="747">
        <v>3</v>
      </c>
      <c r="O66" s="747">
        <v>6</v>
      </c>
      <c r="P66" s="748">
        <v>1</v>
      </c>
      <c r="Q66" s="801">
        <f t="shared" si="26"/>
        <v>6</v>
      </c>
      <c r="R66" s="892">
        <f>5</f>
        <v>5</v>
      </c>
      <c r="S66" s="892">
        <f t="shared" si="22"/>
        <v>4080</v>
      </c>
      <c r="T66" s="753" t="e">
        <f t="shared" si="27"/>
        <v>#VALUE!</v>
      </c>
      <c r="U66" t="e">
        <f t="shared" si="23"/>
        <v>#VALUE!</v>
      </c>
      <c r="V66" s="754" t="e">
        <f t="shared" si="28"/>
        <v>#VALUE!</v>
      </c>
      <c r="W66" s="754">
        <f t="shared" si="24"/>
        <v>0</v>
      </c>
      <c r="X66" s="754">
        <f t="shared" si="24"/>
        <v>0</v>
      </c>
      <c r="Y66" s="754" t="e">
        <f t="shared" si="24"/>
        <v>#VALUE!</v>
      </c>
      <c r="Z66" s="754">
        <f t="shared" si="24"/>
        <v>0</v>
      </c>
      <c r="AA66" s="754">
        <f t="shared" si="24"/>
        <v>0</v>
      </c>
      <c r="AB66" s="754">
        <f t="shared" si="24"/>
        <v>0</v>
      </c>
      <c r="AC66" s="754">
        <f t="shared" si="24"/>
        <v>0</v>
      </c>
      <c r="AD66" s="754">
        <f t="shared" si="24"/>
        <v>0</v>
      </c>
      <c r="AE66" s="754" t="e">
        <f t="shared" si="24"/>
        <v>#VALUE!</v>
      </c>
      <c r="AF66" s="754">
        <f t="shared" si="24"/>
        <v>0</v>
      </c>
      <c r="AG66" s="754">
        <f t="shared" si="25"/>
        <v>0</v>
      </c>
      <c r="AH66" s="754">
        <f t="shared" si="25"/>
        <v>0</v>
      </c>
      <c r="AI66" s="754">
        <f t="shared" si="25"/>
        <v>0</v>
      </c>
      <c r="AJ66" s="754">
        <f t="shared" si="25"/>
        <v>0</v>
      </c>
      <c r="AK66" s="754" t="e">
        <f t="shared" si="25"/>
        <v>#VALUE!</v>
      </c>
      <c r="AL66" s="754">
        <f t="shared" si="25"/>
        <v>0</v>
      </c>
      <c r="AM66" s="754">
        <f t="shared" si="25"/>
        <v>0</v>
      </c>
      <c r="AN66" s="754">
        <f t="shared" si="25"/>
        <v>0</v>
      </c>
      <c r="AO66" s="754">
        <f t="shared" si="25"/>
        <v>0</v>
      </c>
      <c r="AP66" s="754">
        <f t="shared" si="25"/>
        <v>0</v>
      </c>
    </row>
    <row r="67" spans="2:42" s="682" customFormat="1" ht="36.75" customHeight="1" x14ac:dyDescent="0.35">
      <c r="B67" s="898" t="s">
        <v>3823</v>
      </c>
      <c r="C67" s="899" t="s">
        <v>3822</v>
      </c>
      <c r="D67" s="900" t="s">
        <v>7051</v>
      </c>
      <c r="E67" s="865">
        <v>1</v>
      </c>
      <c r="F67" s="849" t="s">
        <v>3323</v>
      </c>
      <c r="G67" s="778" t="s">
        <v>6978</v>
      </c>
      <c r="H67" s="895" t="s">
        <v>7086</v>
      </c>
      <c r="I67" s="746" t="s">
        <v>7083</v>
      </c>
      <c r="J67" s="743" t="s">
        <v>7053</v>
      </c>
      <c r="K67" s="849">
        <v>1</v>
      </c>
      <c r="L67" s="745">
        <f t="shared" si="21"/>
        <v>1</v>
      </c>
      <c r="M67" s="746" t="s">
        <v>3323</v>
      </c>
      <c r="N67" s="747">
        <v>2</v>
      </c>
      <c r="O67" s="747">
        <v>8</v>
      </c>
      <c r="P67" s="748">
        <v>1</v>
      </c>
      <c r="Q67" s="801">
        <f t="shared" si="26"/>
        <v>8</v>
      </c>
      <c r="R67" s="892">
        <v>65.56</v>
      </c>
      <c r="S67" s="892">
        <f t="shared" si="22"/>
        <v>65.56</v>
      </c>
      <c r="T67" s="753" t="e">
        <f t="shared" si="27"/>
        <v>#VALUE!</v>
      </c>
      <c r="U67" t="e">
        <f t="shared" si="23"/>
        <v>#VALUE!</v>
      </c>
      <c r="V67" s="754" t="e">
        <f t="shared" si="28"/>
        <v>#VALUE!</v>
      </c>
      <c r="W67" s="754">
        <f t="shared" si="24"/>
        <v>0</v>
      </c>
      <c r="X67" s="754" t="e">
        <f t="shared" si="24"/>
        <v>#VALUE!</v>
      </c>
      <c r="Y67" s="754">
        <f t="shared" si="24"/>
        <v>0</v>
      </c>
      <c r="Z67" s="754">
        <f t="shared" si="24"/>
        <v>0</v>
      </c>
      <c r="AA67" s="754">
        <f t="shared" si="24"/>
        <v>0</v>
      </c>
      <c r="AB67" s="754">
        <f t="shared" si="24"/>
        <v>0</v>
      </c>
      <c r="AC67" s="754">
        <f t="shared" si="24"/>
        <v>0</v>
      </c>
      <c r="AD67" s="754">
        <f t="shared" si="24"/>
        <v>0</v>
      </c>
      <c r="AE67" s="754">
        <f t="shared" si="24"/>
        <v>0</v>
      </c>
      <c r="AF67" s="754" t="e">
        <f t="shared" si="24"/>
        <v>#VALUE!</v>
      </c>
      <c r="AG67" s="754">
        <f t="shared" si="25"/>
        <v>0</v>
      </c>
      <c r="AH67" s="754">
        <f t="shared" si="25"/>
        <v>0</v>
      </c>
      <c r="AI67" s="754">
        <f t="shared" si="25"/>
        <v>0</v>
      </c>
      <c r="AJ67" s="754" t="e">
        <f t="shared" si="25"/>
        <v>#VALUE!</v>
      </c>
      <c r="AK67" s="754">
        <f t="shared" si="25"/>
        <v>0</v>
      </c>
      <c r="AL67" s="754">
        <f t="shared" si="25"/>
        <v>0</v>
      </c>
      <c r="AM67" s="754">
        <f t="shared" si="25"/>
        <v>0</v>
      </c>
      <c r="AN67" s="754">
        <f t="shared" si="25"/>
        <v>0</v>
      </c>
      <c r="AO67" s="754">
        <f t="shared" si="25"/>
        <v>0</v>
      </c>
      <c r="AP67" s="754">
        <f t="shared" si="25"/>
        <v>0</v>
      </c>
    </row>
    <row r="68" spans="2:42" s="682" customFormat="1" ht="36.75" customHeight="1" x14ac:dyDescent="0.35">
      <c r="B68" s="896"/>
      <c r="C68" s="901"/>
      <c r="D68" s="877"/>
      <c r="E68" s="865">
        <v>1</v>
      </c>
      <c r="F68" s="849" t="s">
        <v>3323</v>
      </c>
      <c r="G68" s="778" t="s">
        <v>6978</v>
      </c>
      <c r="H68" s="895" t="s">
        <v>7087</v>
      </c>
      <c r="I68" s="746" t="s">
        <v>7067</v>
      </c>
      <c r="J68" s="743" t="s">
        <v>7055</v>
      </c>
      <c r="K68" s="849">
        <v>1</v>
      </c>
      <c r="L68" s="745">
        <f t="shared" si="21"/>
        <v>1</v>
      </c>
      <c r="M68" s="746" t="s">
        <v>3323</v>
      </c>
      <c r="N68" s="747">
        <v>12</v>
      </c>
      <c r="O68" s="747">
        <v>16</v>
      </c>
      <c r="P68" s="748">
        <v>1</v>
      </c>
      <c r="Q68" s="801">
        <f t="shared" si="26"/>
        <v>16</v>
      </c>
      <c r="R68" s="892">
        <v>107.27999999999999</v>
      </c>
      <c r="S68" s="892">
        <f t="shared" si="22"/>
        <v>107.27999999999999</v>
      </c>
      <c r="T68" s="753" t="e">
        <f t="shared" si="27"/>
        <v>#VALUE!</v>
      </c>
      <c r="U68" t="e">
        <f t="shared" si="23"/>
        <v>#VALUE!</v>
      </c>
      <c r="V68" s="754">
        <f t="shared" si="28"/>
        <v>0</v>
      </c>
      <c r="W68" s="754">
        <f t="shared" si="24"/>
        <v>0</v>
      </c>
      <c r="X68" s="754">
        <f t="shared" si="24"/>
        <v>0</v>
      </c>
      <c r="Y68" s="754">
        <f t="shared" si="24"/>
        <v>0</v>
      </c>
      <c r="Z68" s="754">
        <f t="shared" si="24"/>
        <v>0</v>
      </c>
      <c r="AA68" s="754">
        <f t="shared" si="24"/>
        <v>0</v>
      </c>
      <c r="AB68" s="754">
        <f t="shared" si="24"/>
        <v>0</v>
      </c>
      <c r="AC68" s="754">
        <f t="shared" si="24"/>
        <v>0</v>
      </c>
      <c r="AD68" s="754">
        <f t="shared" si="24"/>
        <v>0</v>
      </c>
      <c r="AE68" s="754">
        <f t="shared" si="24"/>
        <v>0</v>
      </c>
      <c r="AF68" s="754">
        <f t="shared" si="24"/>
        <v>0</v>
      </c>
      <c r="AG68" s="754">
        <f t="shared" si="25"/>
        <v>0</v>
      </c>
      <c r="AH68" s="754" t="e">
        <f t="shared" si="25"/>
        <v>#VALUE!</v>
      </c>
      <c r="AI68" s="754">
        <f t="shared" si="25"/>
        <v>0</v>
      </c>
      <c r="AJ68" s="754">
        <f t="shared" si="25"/>
        <v>0</v>
      </c>
      <c r="AK68" s="754">
        <f t="shared" si="25"/>
        <v>0</v>
      </c>
      <c r="AL68" s="754">
        <f t="shared" si="25"/>
        <v>0</v>
      </c>
      <c r="AM68" s="754">
        <f t="shared" si="25"/>
        <v>0</v>
      </c>
      <c r="AN68" s="754">
        <f t="shared" si="25"/>
        <v>0</v>
      </c>
      <c r="AO68" s="754">
        <f t="shared" si="25"/>
        <v>0</v>
      </c>
      <c r="AP68" s="754">
        <f t="shared" si="25"/>
        <v>0</v>
      </c>
    </row>
    <row r="69" spans="2:42" s="788" customFormat="1" x14ac:dyDescent="0.35">
      <c r="C69" s="662"/>
      <c r="D69" s="822"/>
      <c r="G69" s="790"/>
      <c r="H69" s="790"/>
      <c r="I69" s="698"/>
      <c r="J69" s="790"/>
      <c r="K69" s="790"/>
      <c r="L69" s="790"/>
      <c r="AK69" s="789"/>
      <c r="AL69" s="789"/>
      <c r="AM69" s="682"/>
      <c r="AN69" s="790"/>
    </row>
    <row r="70" spans="2:42" s="792" customFormat="1" x14ac:dyDescent="0.35">
      <c r="B70" s="1813" t="s">
        <v>7069</v>
      </c>
      <c r="C70" s="1813"/>
      <c r="D70" s="867" t="s">
        <v>6994</v>
      </c>
      <c r="E70" s="794" t="s">
        <v>6995</v>
      </c>
      <c r="F70" s="794" t="s">
        <v>6996</v>
      </c>
      <c r="G70" s="794" t="s">
        <v>6997</v>
      </c>
      <c r="H70" s="794" t="s">
        <v>6999</v>
      </c>
      <c r="I70" s="794" t="s">
        <v>7000</v>
      </c>
      <c r="J70" s="794" t="s">
        <v>7001</v>
      </c>
      <c r="K70" s="794" t="s">
        <v>7002</v>
      </c>
      <c r="L70" t="s">
        <v>7070</v>
      </c>
      <c r="M70" s="794" t="s">
        <v>7004</v>
      </c>
      <c r="N70" s="794" t="s">
        <v>7005</v>
      </c>
      <c r="O70" s="794" t="s">
        <v>3310</v>
      </c>
      <c r="P70" s="794" t="s">
        <v>7071</v>
      </c>
      <c r="Q70" t="s">
        <v>7072</v>
      </c>
      <c r="R70" s="795" t="s">
        <v>7008</v>
      </c>
      <c r="S70" t="s">
        <v>7073</v>
      </c>
      <c r="T70" t="s">
        <v>7074</v>
      </c>
      <c r="V70" s="794"/>
      <c r="W70" s="794"/>
      <c r="X70" s="794"/>
      <c r="Y70" s="794"/>
      <c r="Z70" s="794"/>
      <c r="AA70" s="794"/>
      <c r="AB70" s="794"/>
      <c r="AC70" s="794"/>
      <c r="AD70" s="794"/>
      <c r="AE70" s="794"/>
      <c r="AF70" s="794"/>
      <c r="AG70" s="794"/>
      <c r="AI70" s="793"/>
      <c r="AJ70" s="793"/>
      <c r="AK70" s="793"/>
    </row>
    <row r="71" spans="2:42" s="788" customFormat="1" ht="15" customHeight="1" x14ac:dyDescent="0.35">
      <c r="C71" s="902"/>
      <c r="D71" s="838"/>
      <c r="E71"/>
      <c r="F71"/>
      <c r="G71" s="790"/>
      <c r="H71" s="790"/>
      <c r="I71" s="698"/>
      <c r="J71" s="790"/>
      <c r="K71" s="790"/>
      <c r="L71" s="790"/>
      <c r="O71"/>
      <c r="P71"/>
      <c r="Q71"/>
      <c r="R71"/>
      <c r="S71"/>
      <c r="T71"/>
      <c r="AH71"/>
      <c r="AK71" s="789"/>
      <c r="AL71" s="789"/>
      <c r="AM71" s="682"/>
      <c r="AN71" s="790"/>
    </row>
    <row r="72" spans="2:42" s="788" customFormat="1" ht="15" customHeight="1" x14ac:dyDescent="0.35">
      <c r="B72"/>
      <c r="C72" s="662"/>
      <c r="D72" s="822"/>
      <c r="G72" s="790"/>
      <c r="H72" s="790"/>
      <c r="I72" s="698"/>
      <c r="J72" s="790"/>
      <c r="K72" s="790"/>
      <c r="L72" s="790"/>
      <c r="AK72" s="789"/>
      <c r="AL72" s="789"/>
      <c r="AM72" s="682"/>
      <c r="AN72" s="790"/>
    </row>
    <row r="73" spans="2:42" s="662" customFormat="1" ht="15" customHeight="1" x14ac:dyDescent="0.35">
      <c r="B73"/>
      <c r="D73" s="822"/>
      <c r="G73" s="666"/>
      <c r="H73" s="666"/>
      <c r="I73"/>
      <c r="J73" s="666"/>
      <c r="K73" s="666"/>
      <c r="L73" s="666"/>
      <c r="AK73" s="664"/>
      <c r="AL73" s="664"/>
      <c r="AM73" s="665"/>
      <c r="AN73" s="666"/>
    </row>
    <row r="74" spans="2:42" s="662" customFormat="1" ht="15" customHeight="1" x14ac:dyDescent="0.35">
      <c r="B74"/>
      <c r="D74" s="822"/>
      <c r="G74" s="666"/>
      <c r="H74" s="666"/>
      <c r="I74"/>
      <c r="J74" s="666"/>
      <c r="K74" s="666"/>
      <c r="L74" s="666"/>
      <c r="AK74" s="664"/>
      <c r="AL74" s="664"/>
      <c r="AM74" s="665"/>
      <c r="AN74" s="666"/>
    </row>
    <row r="75" spans="2:42" s="662" customFormat="1" ht="15" customHeight="1" x14ac:dyDescent="0.35">
      <c r="B75"/>
      <c r="D75" s="822"/>
      <c r="G75" s="666"/>
      <c r="H75" s="666"/>
      <c r="I75"/>
      <c r="J75" s="666"/>
      <c r="K75" s="666"/>
      <c r="L75" s="666"/>
      <c r="AK75" s="664"/>
      <c r="AL75" s="664"/>
      <c r="AM75" s="665"/>
      <c r="AN75" s="666"/>
    </row>
    <row r="76" spans="2:42" s="662" customFormat="1" ht="15" customHeight="1" x14ac:dyDescent="0.35">
      <c r="B76"/>
      <c r="D76" s="822"/>
      <c r="G76" s="666"/>
      <c r="H76" s="666"/>
      <c r="I76"/>
      <c r="J76" s="666"/>
      <c r="K76" s="666"/>
      <c r="L76" s="666"/>
      <c r="AK76" s="664"/>
      <c r="AL76" s="664"/>
      <c r="AM76" s="665"/>
      <c r="AN76" s="666"/>
    </row>
    <row r="77" spans="2:42" s="662" customFormat="1" ht="15" customHeight="1" x14ac:dyDescent="0.35">
      <c r="B77"/>
      <c r="D77" s="822"/>
      <c r="G77" s="666"/>
      <c r="H77" s="666"/>
      <c r="I77"/>
      <c r="J77" s="666"/>
      <c r="K77" s="666"/>
      <c r="L77" s="666"/>
      <c r="AK77" s="664"/>
      <c r="AL77" s="664"/>
      <c r="AM77" s="665"/>
      <c r="AN77" s="666"/>
    </row>
    <row r="78" spans="2:42" s="662" customFormat="1" ht="15" customHeight="1" x14ac:dyDescent="0.35">
      <c r="B78"/>
      <c r="D78" s="822"/>
      <c r="G78" s="666"/>
      <c r="H78" s="666"/>
      <c r="I78"/>
      <c r="J78" s="666"/>
      <c r="K78" s="666"/>
      <c r="L78" s="666"/>
      <c r="AK78" s="664"/>
      <c r="AL78" s="664"/>
      <c r="AM78" s="665"/>
      <c r="AN78" s="666"/>
    </row>
    <row r="79" spans="2:42" s="662" customFormat="1" ht="15" customHeight="1" x14ac:dyDescent="0.35">
      <c r="B79"/>
      <c r="D79" s="822"/>
      <c r="G79" s="666"/>
      <c r="H79" s="666"/>
      <c r="I79"/>
      <c r="J79" s="666"/>
      <c r="K79" s="666"/>
      <c r="L79" s="666"/>
      <c r="AK79" s="664"/>
      <c r="AL79" s="664"/>
      <c r="AM79" s="665"/>
      <c r="AN79" s="666"/>
    </row>
    <row r="80" spans="2:42" s="662" customFormat="1" ht="15" customHeight="1" x14ac:dyDescent="0.35">
      <c r="B80"/>
      <c r="D80" s="822"/>
      <c r="G80" s="666"/>
      <c r="H80" s="666"/>
      <c r="I80"/>
      <c r="J80" s="666"/>
      <c r="K80" s="666"/>
      <c r="L80" s="666"/>
      <c r="AK80" s="664"/>
      <c r="AL80" s="664"/>
      <c r="AM80" s="665"/>
      <c r="AN80" s="666"/>
    </row>
    <row r="81" spans="2:40" s="662" customFormat="1" ht="15" customHeight="1" x14ac:dyDescent="0.35">
      <c r="B81"/>
      <c r="D81" s="822"/>
      <c r="G81" s="666"/>
      <c r="H81" s="666"/>
      <c r="I81"/>
      <c r="J81" s="666"/>
      <c r="K81" s="666"/>
      <c r="L81" s="666"/>
      <c r="AK81" s="664"/>
      <c r="AL81" s="664"/>
      <c r="AM81" s="665"/>
      <c r="AN81" s="666"/>
    </row>
    <row r="82" spans="2:40" s="662" customFormat="1" ht="15" customHeight="1" x14ac:dyDescent="0.35">
      <c r="B82"/>
      <c r="D82" s="822"/>
      <c r="G82" s="666"/>
      <c r="H82" s="666"/>
      <c r="I82"/>
      <c r="J82" s="666"/>
      <c r="K82" s="666"/>
      <c r="L82" s="666"/>
      <c r="AK82" s="664"/>
      <c r="AL82" s="664"/>
      <c r="AM82" s="665"/>
      <c r="AN82" s="666"/>
    </row>
    <row r="83" spans="2:40" s="662" customFormat="1" ht="15" customHeight="1" x14ac:dyDescent="0.35">
      <c r="B83"/>
      <c r="D83" s="822"/>
      <c r="G83" s="666"/>
      <c r="H83" s="666"/>
      <c r="I83"/>
      <c r="J83" s="666"/>
      <c r="K83" s="666"/>
      <c r="L83" s="666"/>
      <c r="AK83" s="664"/>
      <c r="AL83" s="664"/>
      <c r="AM83" s="665"/>
      <c r="AN83" s="666"/>
    </row>
    <row r="84" spans="2:40" s="662" customFormat="1" ht="15" customHeight="1" x14ac:dyDescent="0.35">
      <c r="B84"/>
      <c r="D84" s="822"/>
      <c r="G84" s="666"/>
      <c r="H84" s="666"/>
      <c r="I84"/>
      <c r="J84" s="666"/>
      <c r="K84" s="666"/>
      <c r="L84" s="666"/>
      <c r="AK84" s="664"/>
      <c r="AL84" s="664"/>
      <c r="AM84" s="665"/>
      <c r="AN84" s="666"/>
    </row>
  </sheetData>
  <mergeCells count="25">
    <mergeCell ref="U9:AP9"/>
    <mergeCell ref="B9:C10"/>
    <mergeCell ref="D9:F9"/>
    <mergeCell ref="G9:N9"/>
    <mergeCell ref="O9:Q9"/>
    <mergeCell ref="R9:T9"/>
    <mergeCell ref="D14:D15"/>
    <mergeCell ref="D17:D19"/>
    <mergeCell ref="D20:D22"/>
    <mergeCell ref="D23:D24"/>
    <mergeCell ref="B26:C26"/>
    <mergeCell ref="U56:AP56"/>
    <mergeCell ref="B70:C70"/>
    <mergeCell ref="G32:N32"/>
    <mergeCell ref="O32:Q32"/>
    <mergeCell ref="R32:T32"/>
    <mergeCell ref="U32:AP32"/>
    <mergeCell ref="B50:C50"/>
    <mergeCell ref="B56:C57"/>
    <mergeCell ref="D56:F56"/>
    <mergeCell ref="G56:N56"/>
    <mergeCell ref="O56:Q56"/>
    <mergeCell ref="R56:T56"/>
    <mergeCell ref="B32:C33"/>
    <mergeCell ref="D32:F3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662DF-A5EE-4104-B744-C0FF986068E8}">
  <dimension ref="B1:AM179"/>
  <sheetViews>
    <sheetView zoomScale="41" zoomScaleNormal="41" workbookViewId="0">
      <selection activeCell="M7" sqref="M7:M8"/>
    </sheetView>
  </sheetViews>
  <sheetFormatPr defaultColWidth="9.140625" defaultRowHeight="12.75" outlineLevelCol="1" x14ac:dyDescent="0.25"/>
  <cols>
    <col min="1" max="1" width="9.140625" style="659"/>
    <col min="2" max="2" width="13.140625" style="818" customWidth="1"/>
    <col min="3" max="3" width="73.28515625" style="659" customWidth="1"/>
    <col min="4" max="4" width="14.5703125" style="659" customWidth="1"/>
    <col min="5" max="5" width="10.42578125" style="680" hidden="1" customWidth="1"/>
    <col min="6" max="6" width="57" style="659" customWidth="1"/>
    <col min="7" max="7" width="34.85546875" style="680" customWidth="1"/>
    <col min="8" max="8" width="43.85546875" style="659" customWidth="1"/>
    <col min="9" max="9" width="12.28515625" style="680" customWidth="1" outlineLevel="1"/>
    <col min="10" max="10" width="21.140625" style="680" customWidth="1" outlineLevel="1"/>
    <col min="11" max="11" width="12.42578125" style="680" customWidth="1" outlineLevel="1"/>
    <col min="12" max="12" width="12.28515625" style="680" customWidth="1" outlineLevel="1"/>
    <col min="13" max="13" width="19.42578125" style="680" customWidth="1" outlineLevel="1"/>
    <col min="14" max="14" width="39.42578125" style="903" customWidth="1"/>
    <col min="15" max="15" width="24.5703125" style="903" customWidth="1" collapsed="1"/>
    <col min="16" max="16" width="28.42578125" style="904" customWidth="1" collapsed="1"/>
    <col min="17" max="21" width="19.85546875" style="905" bestFit="1" customWidth="1"/>
    <col min="22" max="22" width="13.42578125" style="905" hidden="1" customWidth="1"/>
    <col min="23" max="23" width="19.42578125" style="905" hidden="1" customWidth="1"/>
    <col min="24" max="24" width="13.42578125" style="905" hidden="1" customWidth="1"/>
    <col min="25" max="36" width="15.85546875" style="905" hidden="1" customWidth="1"/>
    <col min="37" max="37" width="6.85546875" style="905" customWidth="1"/>
    <col min="38" max="38" width="28" style="905" customWidth="1"/>
    <col min="39" max="39" width="18.140625" style="905" hidden="1" customWidth="1"/>
    <col min="40" max="257" width="9.140625" style="659"/>
    <col min="258" max="258" width="13.140625" style="659" customWidth="1"/>
    <col min="259" max="259" width="73.28515625" style="659" customWidth="1"/>
    <col min="260" max="260" width="14.5703125" style="659" customWidth="1"/>
    <col min="261" max="261" width="0" style="659" hidden="1" customWidth="1"/>
    <col min="262" max="262" width="57" style="659" customWidth="1"/>
    <col min="263" max="263" width="34.85546875" style="659" customWidth="1"/>
    <col min="264" max="264" width="43.85546875" style="659" customWidth="1"/>
    <col min="265" max="265" width="12.28515625" style="659" customWidth="1"/>
    <col min="266" max="266" width="21.140625" style="659" customWidth="1"/>
    <col min="267" max="267" width="12.42578125" style="659" customWidth="1"/>
    <col min="268" max="268" width="12.28515625" style="659" customWidth="1"/>
    <col min="269" max="269" width="19.42578125" style="659" customWidth="1"/>
    <col min="270" max="270" width="39.42578125" style="659" customWidth="1"/>
    <col min="271" max="271" width="24.5703125" style="659" customWidth="1"/>
    <col min="272" max="272" width="28.42578125" style="659" customWidth="1"/>
    <col min="273" max="277" width="19.85546875" style="659" bestFit="1" customWidth="1"/>
    <col min="278" max="292" width="0" style="659" hidden="1" customWidth="1"/>
    <col min="293" max="293" width="6.85546875" style="659" customWidth="1"/>
    <col min="294" max="294" width="28" style="659" customWidth="1"/>
    <col min="295" max="295" width="0" style="659" hidden="1" customWidth="1"/>
    <col min="296" max="513" width="9.140625" style="659"/>
    <col min="514" max="514" width="13.140625" style="659" customWidth="1"/>
    <col min="515" max="515" width="73.28515625" style="659" customWidth="1"/>
    <col min="516" max="516" width="14.5703125" style="659" customWidth="1"/>
    <col min="517" max="517" width="0" style="659" hidden="1" customWidth="1"/>
    <col min="518" max="518" width="57" style="659" customWidth="1"/>
    <col min="519" max="519" width="34.85546875" style="659" customWidth="1"/>
    <col min="520" max="520" width="43.85546875" style="659" customWidth="1"/>
    <col min="521" max="521" width="12.28515625" style="659" customWidth="1"/>
    <col min="522" max="522" width="21.140625" style="659" customWidth="1"/>
    <col min="523" max="523" width="12.42578125" style="659" customWidth="1"/>
    <col min="524" max="524" width="12.28515625" style="659" customWidth="1"/>
    <col min="525" max="525" width="19.42578125" style="659" customWidth="1"/>
    <col min="526" max="526" width="39.42578125" style="659" customWidth="1"/>
    <col min="527" max="527" width="24.5703125" style="659" customWidth="1"/>
    <col min="528" max="528" width="28.42578125" style="659" customWidth="1"/>
    <col min="529" max="533" width="19.85546875" style="659" bestFit="1" customWidth="1"/>
    <col min="534" max="548" width="0" style="659" hidden="1" customWidth="1"/>
    <col min="549" max="549" width="6.85546875" style="659" customWidth="1"/>
    <col min="550" max="550" width="28" style="659" customWidth="1"/>
    <col min="551" max="551" width="0" style="659" hidden="1" customWidth="1"/>
    <col min="552" max="769" width="9.140625" style="659"/>
    <col min="770" max="770" width="13.140625" style="659" customWidth="1"/>
    <col min="771" max="771" width="73.28515625" style="659" customWidth="1"/>
    <col min="772" max="772" width="14.5703125" style="659" customWidth="1"/>
    <col min="773" max="773" width="0" style="659" hidden="1" customWidth="1"/>
    <col min="774" max="774" width="57" style="659" customWidth="1"/>
    <col min="775" max="775" width="34.85546875" style="659" customWidth="1"/>
    <col min="776" max="776" width="43.85546875" style="659" customWidth="1"/>
    <col min="777" max="777" width="12.28515625" style="659" customWidth="1"/>
    <col min="778" max="778" width="21.140625" style="659" customWidth="1"/>
    <col min="779" max="779" width="12.42578125" style="659" customWidth="1"/>
    <col min="780" max="780" width="12.28515625" style="659" customWidth="1"/>
    <col min="781" max="781" width="19.42578125" style="659" customWidth="1"/>
    <col min="782" max="782" width="39.42578125" style="659" customWidth="1"/>
    <col min="783" max="783" width="24.5703125" style="659" customWidth="1"/>
    <col min="784" max="784" width="28.42578125" style="659" customWidth="1"/>
    <col min="785" max="789" width="19.85546875" style="659" bestFit="1" customWidth="1"/>
    <col min="790" max="804" width="0" style="659" hidden="1" customWidth="1"/>
    <col min="805" max="805" width="6.85546875" style="659" customWidth="1"/>
    <col min="806" max="806" width="28" style="659" customWidth="1"/>
    <col min="807" max="807" width="0" style="659" hidden="1" customWidth="1"/>
    <col min="808" max="1025" width="9.140625" style="659"/>
    <col min="1026" max="1026" width="13.140625" style="659" customWidth="1"/>
    <col min="1027" max="1027" width="73.28515625" style="659" customWidth="1"/>
    <col min="1028" max="1028" width="14.5703125" style="659" customWidth="1"/>
    <col min="1029" max="1029" width="0" style="659" hidden="1" customWidth="1"/>
    <col min="1030" max="1030" width="57" style="659" customWidth="1"/>
    <col min="1031" max="1031" width="34.85546875" style="659" customWidth="1"/>
    <col min="1032" max="1032" width="43.85546875" style="659" customWidth="1"/>
    <col min="1033" max="1033" width="12.28515625" style="659" customWidth="1"/>
    <col min="1034" max="1034" width="21.140625" style="659" customWidth="1"/>
    <col min="1035" max="1035" width="12.42578125" style="659" customWidth="1"/>
    <col min="1036" max="1036" width="12.28515625" style="659" customWidth="1"/>
    <col min="1037" max="1037" width="19.42578125" style="659" customWidth="1"/>
    <col min="1038" max="1038" width="39.42578125" style="659" customWidth="1"/>
    <col min="1039" max="1039" width="24.5703125" style="659" customWidth="1"/>
    <col min="1040" max="1040" width="28.42578125" style="659" customWidth="1"/>
    <col min="1041" max="1045" width="19.85546875" style="659" bestFit="1" customWidth="1"/>
    <col min="1046" max="1060" width="0" style="659" hidden="1" customWidth="1"/>
    <col min="1061" max="1061" width="6.85546875" style="659" customWidth="1"/>
    <col min="1062" max="1062" width="28" style="659" customWidth="1"/>
    <col min="1063" max="1063" width="0" style="659" hidden="1" customWidth="1"/>
    <col min="1064" max="1281" width="9.140625" style="659"/>
    <col min="1282" max="1282" width="13.140625" style="659" customWidth="1"/>
    <col min="1283" max="1283" width="73.28515625" style="659" customWidth="1"/>
    <col min="1284" max="1284" width="14.5703125" style="659" customWidth="1"/>
    <col min="1285" max="1285" width="0" style="659" hidden="1" customWidth="1"/>
    <col min="1286" max="1286" width="57" style="659" customWidth="1"/>
    <col min="1287" max="1287" width="34.85546875" style="659" customWidth="1"/>
    <col min="1288" max="1288" width="43.85546875" style="659" customWidth="1"/>
    <col min="1289" max="1289" width="12.28515625" style="659" customWidth="1"/>
    <col min="1290" max="1290" width="21.140625" style="659" customWidth="1"/>
    <col min="1291" max="1291" width="12.42578125" style="659" customWidth="1"/>
    <col min="1292" max="1292" width="12.28515625" style="659" customWidth="1"/>
    <col min="1293" max="1293" width="19.42578125" style="659" customWidth="1"/>
    <col min="1294" max="1294" width="39.42578125" style="659" customWidth="1"/>
    <col min="1295" max="1295" width="24.5703125" style="659" customWidth="1"/>
    <col min="1296" max="1296" width="28.42578125" style="659" customWidth="1"/>
    <col min="1297" max="1301" width="19.85546875" style="659" bestFit="1" customWidth="1"/>
    <col min="1302" max="1316" width="0" style="659" hidden="1" customWidth="1"/>
    <col min="1317" max="1317" width="6.85546875" style="659" customWidth="1"/>
    <col min="1318" max="1318" width="28" style="659" customWidth="1"/>
    <col min="1319" max="1319" width="0" style="659" hidden="1" customWidth="1"/>
    <col min="1320" max="1537" width="9.140625" style="659"/>
    <col min="1538" max="1538" width="13.140625" style="659" customWidth="1"/>
    <col min="1539" max="1539" width="73.28515625" style="659" customWidth="1"/>
    <col min="1540" max="1540" width="14.5703125" style="659" customWidth="1"/>
    <col min="1541" max="1541" width="0" style="659" hidden="1" customWidth="1"/>
    <col min="1542" max="1542" width="57" style="659" customWidth="1"/>
    <col min="1543" max="1543" width="34.85546875" style="659" customWidth="1"/>
    <col min="1544" max="1544" width="43.85546875" style="659" customWidth="1"/>
    <col min="1545" max="1545" width="12.28515625" style="659" customWidth="1"/>
    <col min="1546" max="1546" width="21.140625" style="659" customWidth="1"/>
    <col min="1547" max="1547" width="12.42578125" style="659" customWidth="1"/>
    <col min="1548" max="1548" width="12.28515625" style="659" customWidth="1"/>
    <col min="1549" max="1549" width="19.42578125" style="659" customWidth="1"/>
    <col min="1550" max="1550" width="39.42578125" style="659" customWidth="1"/>
    <col min="1551" max="1551" width="24.5703125" style="659" customWidth="1"/>
    <col min="1552" max="1552" width="28.42578125" style="659" customWidth="1"/>
    <col min="1553" max="1557" width="19.85546875" style="659" bestFit="1" customWidth="1"/>
    <col min="1558" max="1572" width="0" style="659" hidden="1" customWidth="1"/>
    <col min="1573" max="1573" width="6.85546875" style="659" customWidth="1"/>
    <col min="1574" max="1574" width="28" style="659" customWidth="1"/>
    <col min="1575" max="1575" width="0" style="659" hidden="1" customWidth="1"/>
    <col min="1576" max="1793" width="9.140625" style="659"/>
    <col min="1794" max="1794" width="13.140625" style="659" customWidth="1"/>
    <col min="1795" max="1795" width="73.28515625" style="659" customWidth="1"/>
    <col min="1796" max="1796" width="14.5703125" style="659" customWidth="1"/>
    <col min="1797" max="1797" width="0" style="659" hidden="1" customWidth="1"/>
    <col min="1798" max="1798" width="57" style="659" customWidth="1"/>
    <col min="1799" max="1799" width="34.85546875" style="659" customWidth="1"/>
    <col min="1800" max="1800" width="43.85546875" style="659" customWidth="1"/>
    <col min="1801" max="1801" width="12.28515625" style="659" customWidth="1"/>
    <col min="1802" max="1802" width="21.140625" style="659" customWidth="1"/>
    <col min="1803" max="1803" width="12.42578125" style="659" customWidth="1"/>
    <col min="1804" max="1804" width="12.28515625" style="659" customWidth="1"/>
    <col min="1805" max="1805" width="19.42578125" style="659" customWidth="1"/>
    <col min="1806" max="1806" width="39.42578125" style="659" customWidth="1"/>
    <col min="1807" max="1807" width="24.5703125" style="659" customWidth="1"/>
    <col min="1808" max="1808" width="28.42578125" style="659" customWidth="1"/>
    <col min="1809" max="1813" width="19.85546875" style="659" bestFit="1" customWidth="1"/>
    <col min="1814" max="1828" width="0" style="659" hidden="1" customWidth="1"/>
    <col min="1829" max="1829" width="6.85546875" style="659" customWidth="1"/>
    <col min="1830" max="1830" width="28" style="659" customWidth="1"/>
    <col min="1831" max="1831" width="0" style="659" hidden="1" customWidth="1"/>
    <col min="1832" max="2049" width="9.140625" style="659"/>
    <col min="2050" max="2050" width="13.140625" style="659" customWidth="1"/>
    <col min="2051" max="2051" width="73.28515625" style="659" customWidth="1"/>
    <col min="2052" max="2052" width="14.5703125" style="659" customWidth="1"/>
    <col min="2053" max="2053" width="0" style="659" hidden="1" customWidth="1"/>
    <col min="2054" max="2054" width="57" style="659" customWidth="1"/>
    <col min="2055" max="2055" width="34.85546875" style="659" customWidth="1"/>
    <col min="2056" max="2056" width="43.85546875" style="659" customWidth="1"/>
    <col min="2057" max="2057" width="12.28515625" style="659" customWidth="1"/>
    <col min="2058" max="2058" width="21.140625" style="659" customWidth="1"/>
    <col min="2059" max="2059" width="12.42578125" style="659" customWidth="1"/>
    <col min="2060" max="2060" width="12.28515625" style="659" customWidth="1"/>
    <col min="2061" max="2061" width="19.42578125" style="659" customWidth="1"/>
    <col min="2062" max="2062" width="39.42578125" style="659" customWidth="1"/>
    <col min="2063" max="2063" width="24.5703125" style="659" customWidth="1"/>
    <col min="2064" max="2064" width="28.42578125" style="659" customWidth="1"/>
    <col min="2065" max="2069" width="19.85546875" style="659" bestFit="1" customWidth="1"/>
    <col min="2070" max="2084" width="0" style="659" hidden="1" customWidth="1"/>
    <col min="2085" max="2085" width="6.85546875" style="659" customWidth="1"/>
    <col min="2086" max="2086" width="28" style="659" customWidth="1"/>
    <col min="2087" max="2087" width="0" style="659" hidden="1" customWidth="1"/>
    <col min="2088" max="2305" width="9.140625" style="659"/>
    <col min="2306" max="2306" width="13.140625" style="659" customWidth="1"/>
    <col min="2307" max="2307" width="73.28515625" style="659" customWidth="1"/>
    <col min="2308" max="2308" width="14.5703125" style="659" customWidth="1"/>
    <col min="2309" max="2309" width="0" style="659" hidden="1" customWidth="1"/>
    <col min="2310" max="2310" width="57" style="659" customWidth="1"/>
    <col min="2311" max="2311" width="34.85546875" style="659" customWidth="1"/>
    <col min="2312" max="2312" width="43.85546875" style="659" customWidth="1"/>
    <col min="2313" max="2313" width="12.28515625" style="659" customWidth="1"/>
    <col min="2314" max="2314" width="21.140625" style="659" customWidth="1"/>
    <col min="2315" max="2315" width="12.42578125" style="659" customWidth="1"/>
    <col min="2316" max="2316" width="12.28515625" style="659" customWidth="1"/>
    <col min="2317" max="2317" width="19.42578125" style="659" customWidth="1"/>
    <col min="2318" max="2318" width="39.42578125" style="659" customWidth="1"/>
    <col min="2319" max="2319" width="24.5703125" style="659" customWidth="1"/>
    <col min="2320" max="2320" width="28.42578125" style="659" customWidth="1"/>
    <col min="2321" max="2325" width="19.85546875" style="659" bestFit="1" customWidth="1"/>
    <col min="2326" max="2340" width="0" style="659" hidden="1" customWidth="1"/>
    <col min="2341" max="2341" width="6.85546875" style="659" customWidth="1"/>
    <col min="2342" max="2342" width="28" style="659" customWidth="1"/>
    <col min="2343" max="2343" width="0" style="659" hidden="1" customWidth="1"/>
    <col min="2344" max="2561" width="9.140625" style="659"/>
    <col min="2562" max="2562" width="13.140625" style="659" customWidth="1"/>
    <col min="2563" max="2563" width="73.28515625" style="659" customWidth="1"/>
    <col min="2564" max="2564" width="14.5703125" style="659" customWidth="1"/>
    <col min="2565" max="2565" width="0" style="659" hidden="1" customWidth="1"/>
    <col min="2566" max="2566" width="57" style="659" customWidth="1"/>
    <col min="2567" max="2567" width="34.85546875" style="659" customWidth="1"/>
    <col min="2568" max="2568" width="43.85546875" style="659" customWidth="1"/>
    <col min="2569" max="2569" width="12.28515625" style="659" customWidth="1"/>
    <col min="2570" max="2570" width="21.140625" style="659" customWidth="1"/>
    <col min="2571" max="2571" width="12.42578125" style="659" customWidth="1"/>
    <col min="2572" max="2572" width="12.28515625" style="659" customWidth="1"/>
    <col min="2573" max="2573" width="19.42578125" style="659" customWidth="1"/>
    <col min="2574" max="2574" width="39.42578125" style="659" customWidth="1"/>
    <col min="2575" max="2575" width="24.5703125" style="659" customWidth="1"/>
    <col min="2576" max="2576" width="28.42578125" style="659" customWidth="1"/>
    <col min="2577" max="2581" width="19.85546875" style="659" bestFit="1" customWidth="1"/>
    <col min="2582" max="2596" width="0" style="659" hidden="1" customWidth="1"/>
    <col min="2597" max="2597" width="6.85546875" style="659" customWidth="1"/>
    <col min="2598" max="2598" width="28" style="659" customWidth="1"/>
    <col min="2599" max="2599" width="0" style="659" hidden="1" customWidth="1"/>
    <col min="2600" max="2817" width="9.140625" style="659"/>
    <col min="2818" max="2818" width="13.140625" style="659" customWidth="1"/>
    <col min="2819" max="2819" width="73.28515625" style="659" customWidth="1"/>
    <col min="2820" max="2820" width="14.5703125" style="659" customWidth="1"/>
    <col min="2821" max="2821" width="0" style="659" hidden="1" customWidth="1"/>
    <col min="2822" max="2822" width="57" style="659" customWidth="1"/>
    <col min="2823" max="2823" width="34.85546875" style="659" customWidth="1"/>
    <col min="2824" max="2824" width="43.85546875" style="659" customWidth="1"/>
    <col min="2825" max="2825" width="12.28515625" style="659" customWidth="1"/>
    <col min="2826" max="2826" width="21.140625" style="659" customWidth="1"/>
    <col min="2827" max="2827" width="12.42578125" style="659" customWidth="1"/>
    <col min="2828" max="2828" width="12.28515625" style="659" customWidth="1"/>
    <col min="2829" max="2829" width="19.42578125" style="659" customWidth="1"/>
    <col min="2830" max="2830" width="39.42578125" style="659" customWidth="1"/>
    <col min="2831" max="2831" width="24.5703125" style="659" customWidth="1"/>
    <col min="2832" max="2832" width="28.42578125" style="659" customWidth="1"/>
    <col min="2833" max="2837" width="19.85546875" style="659" bestFit="1" customWidth="1"/>
    <col min="2838" max="2852" width="0" style="659" hidden="1" customWidth="1"/>
    <col min="2853" max="2853" width="6.85546875" style="659" customWidth="1"/>
    <col min="2854" max="2854" width="28" style="659" customWidth="1"/>
    <col min="2855" max="2855" width="0" style="659" hidden="1" customWidth="1"/>
    <col min="2856" max="3073" width="9.140625" style="659"/>
    <col min="3074" max="3074" width="13.140625" style="659" customWidth="1"/>
    <col min="3075" max="3075" width="73.28515625" style="659" customWidth="1"/>
    <col min="3076" max="3076" width="14.5703125" style="659" customWidth="1"/>
    <col min="3077" max="3077" width="0" style="659" hidden="1" customWidth="1"/>
    <col min="3078" max="3078" width="57" style="659" customWidth="1"/>
    <col min="3079" max="3079" width="34.85546875" style="659" customWidth="1"/>
    <col min="3080" max="3080" width="43.85546875" style="659" customWidth="1"/>
    <col min="3081" max="3081" width="12.28515625" style="659" customWidth="1"/>
    <col min="3082" max="3082" width="21.140625" style="659" customWidth="1"/>
    <col min="3083" max="3083" width="12.42578125" style="659" customWidth="1"/>
    <col min="3084" max="3084" width="12.28515625" style="659" customWidth="1"/>
    <col min="3085" max="3085" width="19.42578125" style="659" customWidth="1"/>
    <col min="3086" max="3086" width="39.42578125" style="659" customWidth="1"/>
    <col min="3087" max="3087" width="24.5703125" style="659" customWidth="1"/>
    <col min="3088" max="3088" width="28.42578125" style="659" customWidth="1"/>
    <col min="3089" max="3093" width="19.85546875" style="659" bestFit="1" customWidth="1"/>
    <col min="3094" max="3108" width="0" style="659" hidden="1" customWidth="1"/>
    <col min="3109" max="3109" width="6.85546875" style="659" customWidth="1"/>
    <col min="3110" max="3110" width="28" style="659" customWidth="1"/>
    <col min="3111" max="3111" width="0" style="659" hidden="1" customWidth="1"/>
    <col min="3112" max="3329" width="9.140625" style="659"/>
    <col min="3330" max="3330" width="13.140625" style="659" customWidth="1"/>
    <col min="3331" max="3331" width="73.28515625" style="659" customWidth="1"/>
    <col min="3332" max="3332" width="14.5703125" style="659" customWidth="1"/>
    <col min="3333" max="3333" width="0" style="659" hidden="1" customWidth="1"/>
    <col min="3334" max="3334" width="57" style="659" customWidth="1"/>
    <col min="3335" max="3335" width="34.85546875" style="659" customWidth="1"/>
    <col min="3336" max="3336" width="43.85546875" style="659" customWidth="1"/>
    <col min="3337" max="3337" width="12.28515625" style="659" customWidth="1"/>
    <col min="3338" max="3338" width="21.140625" style="659" customWidth="1"/>
    <col min="3339" max="3339" width="12.42578125" style="659" customWidth="1"/>
    <col min="3340" max="3340" width="12.28515625" style="659" customWidth="1"/>
    <col min="3341" max="3341" width="19.42578125" style="659" customWidth="1"/>
    <col min="3342" max="3342" width="39.42578125" style="659" customWidth="1"/>
    <col min="3343" max="3343" width="24.5703125" style="659" customWidth="1"/>
    <col min="3344" max="3344" width="28.42578125" style="659" customWidth="1"/>
    <col min="3345" max="3349" width="19.85546875" style="659" bestFit="1" customWidth="1"/>
    <col min="3350" max="3364" width="0" style="659" hidden="1" customWidth="1"/>
    <col min="3365" max="3365" width="6.85546875" style="659" customWidth="1"/>
    <col min="3366" max="3366" width="28" style="659" customWidth="1"/>
    <col min="3367" max="3367" width="0" style="659" hidden="1" customWidth="1"/>
    <col min="3368" max="3585" width="9.140625" style="659"/>
    <col min="3586" max="3586" width="13.140625" style="659" customWidth="1"/>
    <col min="3587" max="3587" width="73.28515625" style="659" customWidth="1"/>
    <col min="3588" max="3588" width="14.5703125" style="659" customWidth="1"/>
    <col min="3589" max="3589" width="0" style="659" hidden="1" customWidth="1"/>
    <col min="3590" max="3590" width="57" style="659" customWidth="1"/>
    <col min="3591" max="3591" width="34.85546875" style="659" customWidth="1"/>
    <col min="3592" max="3592" width="43.85546875" style="659" customWidth="1"/>
    <col min="3593" max="3593" width="12.28515625" style="659" customWidth="1"/>
    <col min="3594" max="3594" width="21.140625" style="659" customWidth="1"/>
    <col min="3595" max="3595" width="12.42578125" style="659" customWidth="1"/>
    <col min="3596" max="3596" width="12.28515625" style="659" customWidth="1"/>
    <col min="3597" max="3597" width="19.42578125" style="659" customWidth="1"/>
    <col min="3598" max="3598" width="39.42578125" style="659" customWidth="1"/>
    <col min="3599" max="3599" width="24.5703125" style="659" customWidth="1"/>
    <col min="3600" max="3600" width="28.42578125" style="659" customWidth="1"/>
    <col min="3601" max="3605" width="19.85546875" style="659" bestFit="1" customWidth="1"/>
    <col min="3606" max="3620" width="0" style="659" hidden="1" customWidth="1"/>
    <col min="3621" max="3621" width="6.85546875" style="659" customWidth="1"/>
    <col min="3622" max="3622" width="28" style="659" customWidth="1"/>
    <col min="3623" max="3623" width="0" style="659" hidden="1" customWidth="1"/>
    <col min="3624" max="3841" width="9.140625" style="659"/>
    <col min="3842" max="3842" width="13.140625" style="659" customWidth="1"/>
    <col min="3843" max="3843" width="73.28515625" style="659" customWidth="1"/>
    <col min="3844" max="3844" width="14.5703125" style="659" customWidth="1"/>
    <col min="3845" max="3845" width="0" style="659" hidden="1" customWidth="1"/>
    <col min="3846" max="3846" width="57" style="659" customWidth="1"/>
    <col min="3847" max="3847" width="34.85546875" style="659" customWidth="1"/>
    <col min="3848" max="3848" width="43.85546875" style="659" customWidth="1"/>
    <col min="3849" max="3849" width="12.28515625" style="659" customWidth="1"/>
    <col min="3850" max="3850" width="21.140625" style="659" customWidth="1"/>
    <col min="3851" max="3851" width="12.42578125" style="659" customWidth="1"/>
    <col min="3852" max="3852" width="12.28515625" style="659" customWidth="1"/>
    <col min="3853" max="3853" width="19.42578125" style="659" customWidth="1"/>
    <col min="3854" max="3854" width="39.42578125" style="659" customWidth="1"/>
    <col min="3855" max="3855" width="24.5703125" style="659" customWidth="1"/>
    <col min="3856" max="3856" width="28.42578125" style="659" customWidth="1"/>
    <col min="3857" max="3861" width="19.85546875" style="659" bestFit="1" customWidth="1"/>
    <col min="3862" max="3876" width="0" style="659" hidden="1" customWidth="1"/>
    <col min="3877" max="3877" width="6.85546875" style="659" customWidth="1"/>
    <col min="3878" max="3878" width="28" style="659" customWidth="1"/>
    <col min="3879" max="3879" width="0" style="659" hidden="1" customWidth="1"/>
    <col min="3880" max="4097" width="9.140625" style="659"/>
    <col min="4098" max="4098" width="13.140625" style="659" customWidth="1"/>
    <col min="4099" max="4099" width="73.28515625" style="659" customWidth="1"/>
    <col min="4100" max="4100" width="14.5703125" style="659" customWidth="1"/>
    <col min="4101" max="4101" width="0" style="659" hidden="1" customWidth="1"/>
    <col min="4102" max="4102" width="57" style="659" customWidth="1"/>
    <col min="4103" max="4103" width="34.85546875" style="659" customWidth="1"/>
    <col min="4104" max="4104" width="43.85546875" style="659" customWidth="1"/>
    <col min="4105" max="4105" width="12.28515625" style="659" customWidth="1"/>
    <col min="4106" max="4106" width="21.140625" style="659" customWidth="1"/>
    <col min="4107" max="4107" width="12.42578125" style="659" customWidth="1"/>
    <col min="4108" max="4108" width="12.28515625" style="659" customWidth="1"/>
    <col min="4109" max="4109" width="19.42578125" style="659" customWidth="1"/>
    <col min="4110" max="4110" width="39.42578125" style="659" customWidth="1"/>
    <col min="4111" max="4111" width="24.5703125" style="659" customWidth="1"/>
    <col min="4112" max="4112" width="28.42578125" style="659" customWidth="1"/>
    <col min="4113" max="4117" width="19.85546875" style="659" bestFit="1" customWidth="1"/>
    <col min="4118" max="4132" width="0" style="659" hidden="1" customWidth="1"/>
    <col min="4133" max="4133" width="6.85546875" style="659" customWidth="1"/>
    <col min="4134" max="4134" width="28" style="659" customWidth="1"/>
    <col min="4135" max="4135" width="0" style="659" hidden="1" customWidth="1"/>
    <col min="4136" max="4353" width="9.140625" style="659"/>
    <col min="4354" max="4354" width="13.140625" style="659" customWidth="1"/>
    <col min="4355" max="4355" width="73.28515625" style="659" customWidth="1"/>
    <col min="4356" max="4356" width="14.5703125" style="659" customWidth="1"/>
    <col min="4357" max="4357" width="0" style="659" hidden="1" customWidth="1"/>
    <col min="4358" max="4358" width="57" style="659" customWidth="1"/>
    <col min="4359" max="4359" width="34.85546875" style="659" customWidth="1"/>
    <col min="4360" max="4360" width="43.85546875" style="659" customWidth="1"/>
    <col min="4361" max="4361" width="12.28515625" style="659" customWidth="1"/>
    <col min="4362" max="4362" width="21.140625" style="659" customWidth="1"/>
    <col min="4363" max="4363" width="12.42578125" style="659" customWidth="1"/>
    <col min="4364" max="4364" width="12.28515625" style="659" customWidth="1"/>
    <col min="4365" max="4365" width="19.42578125" style="659" customWidth="1"/>
    <col min="4366" max="4366" width="39.42578125" style="659" customWidth="1"/>
    <col min="4367" max="4367" width="24.5703125" style="659" customWidth="1"/>
    <col min="4368" max="4368" width="28.42578125" style="659" customWidth="1"/>
    <col min="4369" max="4373" width="19.85546875" style="659" bestFit="1" customWidth="1"/>
    <col min="4374" max="4388" width="0" style="659" hidden="1" customWidth="1"/>
    <col min="4389" max="4389" width="6.85546875" style="659" customWidth="1"/>
    <col min="4390" max="4390" width="28" style="659" customWidth="1"/>
    <col min="4391" max="4391" width="0" style="659" hidden="1" customWidth="1"/>
    <col min="4392" max="4609" width="9.140625" style="659"/>
    <col min="4610" max="4610" width="13.140625" style="659" customWidth="1"/>
    <col min="4611" max="4611" width="73.28515625" style="659" customWidth="1"/>
    <col min="4612" max="4612" width="14.5703125" style="659" customWidth="1"/>
    <col min="4613" max="4613" width="0" style="659" hidden="1" customWidth="1"/>
    <col min="4614" max="4614" width="57" style="659" customWidth="1"/>
    <col min="4615" max="4615" width="34.85546875" style="659" customWidth="1"/>
    <col min="4616" max="4616" width="43.85546875" style="659" customWidth="1"/>
    <col min="4617" max="4617" width="12.28515625" style="659" customWidth="1"/>
    <col min="4618" max="4618" width="21.140625" style="659" customWidth="1"/>
    <col min="4619" max="4619" width="12.42578125" style="659" customWidth="1"/>
    <col min="4620" max="4620" width="12.28515625" style="659" customWidth="1"/>
    <col min="4621" max="4621" width="19.42578125" style="659" customWidth="1"/>
    <col min="4622" max="4622" width="39.42578125" style="659" customWidth="1"/>
    <col min="4623" max="4623" width="24.5703125" style="659" customWidth="1"/>
    <col min="4624" max="4624" width="28.42578125" style="659" customWidth="1"/>
    <col min="4625" max="4629" width="19.85546875" style="659" bestFit="1" customWidth="1"/>
    <col min="4630" max="4644" width="0" style="659" hidden="1" customWidth="1"/>
    <col min="4645" max="4645" width="6.85546875" style="659" customWidth="1"/>
    <col min="4646" max="4646" width="28" style="659" customWidth="1"/>
    <col min="4647" max="4647" width="0" style="659" hidden="1" customWidth="1"/>
    <col min="4648" max="4865" width="9.140625" style="659"/>
    <col min="4866" max="4866" width="13.140625" style="659" customWidth="1"/>
    <col min="4867" max="4867" width="73.28515625" style="659" customWidth="1"/>
    <col min="4868" max="4868" width="14.5703125" style="659" customWidth="1"/>
    <col min="4869" max="4869" width="0" style="659" hidden="1" customWidth="1"/>
    <col min="4870" max="4870" width="57" style="659" customWidth="1"/>
    <col min="4871" max="4871" width="34.85546875" style="659" customWidth="1"/>
    <col min="4872" max="4872" width="43.85546875" style="659" customWidth="1"/>
    <col min="4873" max="4873" width="12.28515625" style="659" customWidth="1"/>
    <col min="4874" max="4874" width="21.140625" style="659" customWidth="1"/>
    <col min="4875" max="4875" width="12.42578125" style="659" customWidth="1"/>
    <col min="4876" max="4876" width="12.28515625" style="659" customWidth="1"/>
    <col min="4877" max="4877" width="19.42578125" style="659" customWidth="1"/>
    <col min="4878" max="4878" width="39.42578125" style="659" customWidth="1"/>
    <col min="4879" max="4879" width="24.5703125" style="659" customWidth="1"/>
    <col min="4880" max="4880" width="28.42578125" style="659" customWidth="1"/>
    <col min="4881" max="4885" width="19.85546875" style="659" bestFit="1" customWidth="1"/>
    <col min="4886" max="4900" width="0" style="659" hidden="1" customWidth="1"/>
    <col min="4901" max="4901" width="6.85546875" style="659" customWidth="1"/>
    <col min="4902" max="4902" width="28" style="659" customWidth="1"/>
    <col min="4903" max="4903" width="0" style="659" hidden="1" customWidth="1"/>
    <col min="4904" max="5121" width="9.140625" style="659"/>
    <col min="5122" max="5122" width="13.140625" style="659" customWidth="1"/>
    <col min="5123" max="5123" width="73.28515625" style="659" customWidth="1"/>
    <col min="5124" max="5124" width="14.5703125" style="659" customWidth="1"/>
    <col min="5125" max="5125" width="0" style="659" hidden="1" customWidth="1"/>
    <col min="5126" max="5126" width="57" style="659" customWidth="1"/>
    <col min="5127" max="5127" width="34.85546875" style="659" customWidth="1"/>
    <col min="5128" max="5128" width="43.85546875" style="659" customWidth="1"/>
    <col min="5129" max="5129" width="12.28515625" style="659" customWidth="1"/>
    <col min="5130" max="5130" width="21.140625" style="659" customWidth="1"/>
    <col min="5131" max="5131" width="12.42578125" style="659" customWidth="1"/>
    <col min="5132" max="5132" width="12.28515625" style="659" customWidth="1"/>
    <col min="5133" max="5133" width="19.42578125" style="659" customWidth="1"/>
    <col min="5134" max="5134" width="39.42578125" style="659" customWidth="1"/>
    <col min="5135" max="5135" width="24.5703125" style="659" customWidth="1"/>
    <col min="5136" max="5136" width="28.42578125" style="659" customWidth="1"/>
    <col min="5137" max="5141" width="19.85546875" style="659" bestFit="1" customWidth="1"/>
    <col min="5142" max="5156" width="0" style="659" hidden="1" customWidth="1"/>
    <col min="5157" max="5157" width="6.85546875" style="659" customWidth="1"/>
    <col min="5158" max="5158" width="28" style="659" customWidth="1"/>
    <col min="5159" max="5159" width="0" style="659" hidden="1" customWidth="1"/>
    <col min="5160" max="5377" width="9.140625" style="659"/>
    <col min="5378" max="5378" width="13.140625" style="659" customWidth="1"/>
    <col min="5379" max="5379" width="73.28515625" style="659" customWidth="1"/>
    <col min="5380" max="5380" width="14.5703125" style="659" customWidth="1"/>
    <col min="5381" max="5381" width="0" style="659" hidden="1" customWidth="1"/>
    <col min="5382" max="5382" width="57" style="659" customWidth="1"/>
    <col min="5383" max="5383" width="34.85546875" style="659" customWidth="1"/>
    <col min="5384" max="5384" width="43.85546875" style="659" customWidth="1"/>
    <col min="5385" max="5385" width="12.28515625" style="659" customWidth="1"/>
    <col min="5386" max="5386" width="21.140625" style="659" customWidth="1"/>
    <col min="5387" max="5387" width="12.42578125" style="659" customWidth="1"/>
    <col min="5388" max="5388" width="12.28515625" style="659" customWidth="1"/>
    <col min="5389" max="5389" width="19.42578125" style="659" customWidth="1"/>
    <col min="5390" max="5390" width="39.42578125" style="659" customWidth="1"/>
    <col min="5391" max="5391" width="24.5703125" style="659" customWidth="1"/>
    <col min="5392" max="5392" width="28.42578125" style="659" customWidth="1"/>
    <col min="5393" max="5397" width="19.85546875" style="659" bestFit="1" customWidth="1"/>
    <col min="5398" max="5412" width="0" style="659" hidden="1" customWidth="1"/>
    <col min="5413" max="5413" width="6.85546875" style="659" customWidth="1"/>
    <col min="5414" max="5414" width="28" style="659" customWidth="1"/>
    <col min="5415" max="5415" width="0" style="659" hidden="1" customWidth="1"/>
    <col min="5416" max="5633" width="9.140625" style="659"/>
    <col min="5634" max="5634" width="13.140625" style="659" customWidth="1"/>
    <col min="5635" max="5635" width="73.28515625" style="659" customWidth="1"/>
    <col min="5636" max="5636" width="14.5703125" style="659" customWidth="1"/>
    <col min="5637" max="5637" width="0" style="659" hidden="1" customWidth="1"/>
    <col min="5638" max="5638" width="57" style="659" customWidth="1"/>
    <col min="5639" max="5639" width="34.85546875" style="659" customWidth="1"/>
    <col min="5640" max="5640" width="43.85546875" style="659" customWidth="1"/>
    <col min="5641" max="5641" width="12.28515625" style="659" customWidth="1"/>
    <col min="5642" max="5642" width="21.140625" style="659" customWidth="1"/>
    <col min="5643" max="5643" width="12.42578125" style="659" customWidth="1"/>
    <col min="5644" max="5644" width="12.28515625" style="659" customWidth="1"/>
    <col min="5645" max="5645" width="19.42578125" style="659" customWidth="1"/>
    <col min="5646" max="5646" width="39.42578125" style="659" customWidth="1"/>
    <col min="5647" max="5647" width="24.5703125" style="659" customWidth="1"/>
    <col min="5648" max="5648" width="28.42578125" style="659" customWidth="1"/>
    <col min="5649" max="5653" width="19.85546875" style="659" bestFit="1" customWidth="1"/>
    <col min="5654" max="5668" width="0" style="659" hidden="1" customWidth="1"/>
    <col min="5669" max="5669" width="6.85546875" style="659" customWidth="1"/>
    <col min="5670" max="5670" width="28" style="659" customWidth="1"/>
    <col min="5671" max="5671" width="0" style="659" hidden="1" customWidth="1"/>
    <col min="5672" max="5889" width="9.140625" style="659"/>
    <col min="5890" max="5890" width="13.140625" style="659" customWidth="1"/>
    <col min="5891" max="5891" width="73.28515625" style="659" customWidth="1"/>
    <col min="5892" max="5892" width="14.5703125" style="659" customWidth="1"/>
    <col min="5893" max="5893" width="0" style="659" hidden="1" customWidth="1"/>
    <col min="5894" max="5894" width="57" style="659" customWidth="1"/>
    <col min="5895" max="5895" width="34.85546875" style="659" customWidth="1"/>
    <col min="5896" max="5896" width="43.85546875" style="659" customWidth="1"/>
    <col min="5897" max="5897" width="12.28515625" style="659" customWidth="1"/>
    <col min="5898" max="5898" width="21.140625" style="659" customWidth="1"/>
    <col min="5899" max="5899" width="12.42578125" style="659" customWidth="1"/>
    <col min="5900" max="5900" width="12.28515625" style="659" customWidth="1"/>
    <col min="5901" max="5901" width="19.42578125" style="659" customWidth="1"/>
    <col min="5902" max="5902" width="39.42578125" style="659" customWidth="1"/>
    <col min="5903" max="5903" width="24.5703125" style="659" customWidth="1"/>
    <col min="5904" max="5904" width="28.42578125" style="659" customWidth="1"/>
    <col min="5905" max="5909" width="19.85546875" style="659" bestFit="1" customWidth="1"/>
    <col min="5910" max="5924" width="0" style="659" hidden="1" customWidth="1"/>
    <col min="5925" max="5925" width="6.85546875" style="659" customWidth="1"/>
    <col min="5926" max="5926" width="28" style="659" customWidth="1"/>
    <col min="5927" max="5927" width="0" style="659" hidden="1" customWidth="1"/>
    <col min="5928" max="6145" width="9.140625" style="659"/>
    <col min="6146" max="6146" width="13.140625" style="659" customWidth="1"/>
    <col min="6147" max="6147" width="73.28515625" style="659" customWidth="1"/>
    <col min="6148" max="6148" width="14.5703125" style="659" customWidth="1"/>
    <col min="6149" max="6149" width="0" style="659" hidden="1" customWidth="1"/>
    <col min="6150" max="6150" width="57" style="659" customWidth="1"/>
    <col min="6151" max="6151" width="34.85546875" style="659" customWidth="1"/>
    <col min="6152" max="6152" width="43.85546875" style="659" customWidth="1"/>
    <col min="6153" max="6153" width="12.28515625" style="659" customWidth="1"/>
    <col min="6154" max="6154" width="21.140625" style="659" customWidth="1"/>
    <col min="6155" max="6155" width="12.42578125" style="659" customWidth="1"/>
    <col min="6156" max="6156" width="12.28515625" style="659" customWidth="1"/>
    <col min="6157" max="6157" width="19.42578125" style="659" customWidth="1"/>
    <col min="6158" max="6158" width="39.42578125" style="659" customWidth="1"/>
    <col min="6159" max="6159" width="24.5703125" style="659" customWidth="1"/>
    <col min="6160" max="6160" width="28.42578125" style="659" customWidth="1"/>
    <col min="6161" max="6165" width="19.85546875" style="659" bestFit="1" customWidth="1"/>
    <col min="6166" max="6180" width="0" style="659" hidden="1" customWidth="1"/>
    <col min="6181" max="6181" width="6.85546875" style="659" customWidth="1"/>
    <col min="6182" max="6182" width="28" style="659" customWidth="1"/>
    <col min="6183" max="6183" width="0" style="659" hidden="1" customWidth="1"/>
    <col min="6184" max="6401" width="9.140625" style="659"/>
    <col min="6402" max="6402" width="13.140625" style="659" customWidth="1"/>
    <col min="6403" max="6403" width="73.28515625" style="659" customWidth="1"/>
    <col min="6404" max="6404" width="14.5703125" style="659" customWidth="1"/>
    <col min="6405" max="6405" width="0" style="659" hidden="1" customWidth="1"/>
    <col min="6406" max="6406" width="57" style="659" customWidth="1"/>
    <col min="6407" max="6407" width="34.85546875" style="659" customWidth="1"/>
    <col min="6408" max="6408" width="43.85546875" style="659" customWidth="1"/>
    <col min="6409" max="6409" width="12.28515625" style="659" customWidth="1"/>
    <col min="6410" max="6410" width="21.140625" style="659" customWidth="1"/>
    <col min="6411" max="6411" width="12.42578125" style="659" customWidth="1"/>
    <col min="6412" max="6412" width="12.28515625" style="659" customWidth="1"/>
    <col min="6413" max="6413" width="19.42578125" style="659" customWidth="1"/>
    <col min="6414" max="6414" width="39.42578125" style="659" customWidth="1"/>
    <col min="6415" max="6415" width="24.5703125" style="659" customWidth="1"/>
    <col min="6416" max="6416" width="28.42578125" style="659" customWidth="1"/>
    <col min="6417" max="6421" width="19.85546875" style="659" bestFit="1" customWidth="1"/>
    <col min="6422" max="6436" width="0" style="659" hidden="1" customWidth="1"/>
    <col min="6437" max="6437" width="6.85546875" style="659" customWidth="1"/>
    <col min="6438" max="6438" width="28" style="659" customWidth="1"/>
    <col min="6439" max="6439" width="0" style="659" hidden="1" customWidth="1"/>
    <col min="6440" max="6657" width="9.140625" style="659"/>
    <col min="6658" max="6658" width="13.140625" style="659" customWidth="1"/>
    <col min="6659" max="6659" width="73.28515625" style="659" customWidth="1"/>
    <col min="6660" max="6660" width="14.5703125" style="659" customWidth="1"/>
    <col min="6661" max="6661" width="0" style="659" hidden="1" customWidth="1"/>
    <col min="6662" max="6662" width="57" style="659" customWidth="1"/>
    <col min="6663" max="6663" width="34.85546875" style="659" customWidth="1"/>
    <col min="6664" max="6664" width="43.85546875" style="659" customWidth="1"/>
    <col min="6665" max="6665" width="12.28515625" style="659" customWidth="1"/>
    <col min="6666" max="6666" width="21.140625" style="659" customWidth="1"/>
    <col min="6667" max="6667" width="12.42578125" style="659" customWidth="1"/>
    <col min="6668" max="6668" width="12.28515625" style="659" customWidth="1"/>
    <col min="6669" max="6669" width="19.42578125" style="659" customWidth="1"/>
    <col min="6670" max="6670" width="39.42578125" style="659" customWidth="1"/>
    <col min="6671" max="6671" width="24.5703125" style="659" customWidth="1"/>
    <col min="6672" max="6672" width="28.42578125" style="659" customWidth="1"/>
    <col min="6673" max="6677" width="19.85546875" style="659" bestFit="1" customWidth="1"/>
    <col min="6678" max="6692" width="0" style="659" hidden="1" customWidth="1"/>
    <col min="6693" max="6693" width="6.85546875" style="659" customWidth="1"/>
    <col min="6694" max="6694" width="28" style="659" customWidth="1"/>
    <col min="6695" max="6695" width="0" style="659" hidden="1" customWidth="1"/>
    <col min="6696" max="6913" width="9.140625" style="659"/>
    <col min="6914" max="6914" width="13.140625" style="659" customWidth="1"/>
    <col min="6915" max="6915" width="73.28515625" style="659" customWidth="1"/>
    <col min="6916" max="6916" width="14.5703125" style="659" customWidth="1"/>
    <col min="6917" max="6917" width="0" style="659" hidden="1" customWidth="1"/>
    <col min="6918" max="6918" width="57" style="659" customWidth="1"/>
    <col min="6919" max="6919" width="34.85546875" style="659" customWidth="1"/>
    <col min="6920" max="6920" width="43.85546875" style="659" customWidth="1"/>
    <col min="6921" max="6921" width="12.28515625" style="659" customWidth="1"/>
    <col min="6922" max="6922" width="21.140625" style="659" customWidth="1"/>
    <col min="6923" max="6923" width="12.42578125" style="659" customWidth="1"/>
    <col min="6924" max="6924" width="12.28515625" style="659" customWidth="1"/>
    <col min="6925" max="6925" width="19.42578125" style="659" customWidth="1"/>
    <col min="6926" max="6926" width="39.42578125" style="659" customWidth="1"/>
    <col min="6927" max="6927" width="24.5703125" style="659" customWidth="1"/>
    <col min="6928" max="6928" width="28.42578125" style="659" customWidth="1"/>
    <col min="6929" max="6933" width="19.85546875" style="659" bestFit="1" customWidth="1"/>
    <col min="6934" max="6948" width="0" style="659" hidden="1" customWidth="1"/>
    <col min="6949" max="6949" width="6.85546875" style="659" customWidth="1"/>
    <col min="6950" max="6950" width="28" style="659" customWidth="1"/>
    <col min="6951" max="6951" width="0" style="659" hidden="1" customWidth="1"/>
    <col min="6952" max="7169" width="9.140625" style="659"/>
    <col min="7170" max="7170" width="13.140625" style="659" customWidth="1"/>
    <col min="7171" max="7171" width="73.28515625" style="659" customWidth="1"/>
    <col min="7172" max="7172" width="14.5703125" style="659" customWidth="1"/>
    <col min="7173" max="7173" width="0" style="659" hidden="1" customWidth="1"/>
    <col min="7174" max="7174" width="57" style="659" customWidth="1"/>
    <col min="7175" max="7175" width="34.85546875" style="659" customWidth="1"/>
    <col min="7176" max="7176" width="43.85546875" style="659" customWidth="1"/>
    <col min="7177" max="7177" width="12.28515625" style="659" customWidth="1"/>
    <col min="7178" max="7178" width="21.140625" style="659" customWidth="1"/>
    <col min="7179" max="7179" width="12.42578125" style="659" customWidth="1"/>
    <col min="7180" max="7180" width="12.28515625" style="659" customWidth="1"/>
    <col min="7181" max="7181" width="19.42578125" style="659" customWidth="1"/>
    <col min="7182" max="7182" width="39.42578125" style="659" customWidth="1"/>
    <col min="7183" max="7183" width="24.5703125" style="659" customWidth="1"/>
    <col min="7184" max="7184" width="28.42578125" style="659" customWidth="1"/>
    <col min="7185" max="7189" width="19.85546875" style="659" bestFit="1" customWidth="1"/>
    <col min="7190" max="7204" width="0" style="659" hidden="1" customWidth="1"/>
    <col min="7205" max="7205" width="6.85546875" style="659" customWidth="1"/>
    <col min="7206" max="7206" width="28" style="659" customWidth="1"/>
    <col min="7207" max="7207" width="0" style="659" hidden="1" customWidth="1"/>
    <col min="7208" max="7425" width="9.140625" style="659"/>
    <col min="7426" max="7426" width="13.140625" style="659" customWidth="1"/>
    <col min="7427" max="7427" width="73.28515625" style="659" customWidth="1"/>
    <col min="7428" max="7428" width="14.5703125" style="659" customWidth="1"/>
    <col min="7429" max="7429" width="0" style="659" hidden="1" customWidth="1"/>
    <col min="7430" max="7430" width="57" style="659" customWidth="1"/>
    <col min="7431" max="7431" width="34.85546875" style="659" customWidth="1"/>
    <col min="7432" max="7432" width="43.85546875" style="659" customWidth="1"/>
    <col min="7433" max="7433" width="12.28515625" style="659" customWidth="1"/>
    <col min="7434" max="7434" width="21.140625" style="659" customWidth="1"/>
    <col min="7435" max="7435" width="12.42578125" style="659" customWidth="1"/>
    <col min="7436" max="7436" width="12.28515625" style="659" customWidth="1"/>
    <col min="7437" max="7437" width="19.42578125" style="659" customWidth="1"/>
    <col min="7438" max="7438" width="39.42578125" style="659" customWidth="1"/>
    <col min="7439" max="7439" width="24.5703125" style="659" customWidth="1"/>
    <col min="7440" max="7440" width="28.42578125" style="659" customWidth="1"/>
    <col min="7441" max="7445" width="19.85546875" style="659" bestFit="1" customWidth="1"/>
    <col min="7446" max="7460" width="0" style="659" hidden="1" customWidth="1"/>
    <col min="7461" max="7461" width="6.85546875" style="659" customWidth="1"/>
    <col min="7462" max="7462" width="28" style="659" customWidth="1"/>
    <col min="7463" max="7463" width="0" style="659" hidden="1" customWidth="1"/>
    <col min="7464" max="7681" width="9.140625" style="659"/>
    <col min="7682" max="7682" width="13.140625" style="659" customWidth="1"/>
    <col min="7683" max="7683" width="73.28515625" style="659" customWidth="1"/>
    <col min="7684" max="7684" width="14.5703125" style="659" customWidth="1"/>
    <col min="7685" max="7685" width="0" style="659" hidden="1" customWidth="1"/>
    <col min="7686" max="7686" width="57" style="659" customWidth="1"/>
    <col min="7687" max="7687" width="34.85546875" style="659" customWidth="1"/>
    <col min="7688" max="7688" width="43.85546875" style="659" customWidth="1"/>
    <col min="7689" max="7689" width="12.28515625" style="659" customWidth="1"/>
    <col min="7690" max="7690" width="21.140625" style="659" customWidth="1"/>
    <col min="7691" max="7691" width="12.42578125" style="659" customWidth="1"/>
    <col min="7692" max="7692" width="12.28515625" style="659" customWidth="1"/>
    <col min="7693" max="7693" width="19.42578125" style="659" customWidth="1"/>
    <col min="7694" max="7694" width="39.42578125" style="659" customWidth="1"/>
    <col min="7695" max="7695" width="24.5703125" style="659" customWidth="1"/>
    <col min="7696" max="7696" width="28.42578125" style="659" customWidth="1"/>
    <col min="7697" max="7701" width="19.85546875" style="659" bestFit="1" customWidth="1"/>
    <col min="7702" max="7716" width="0" style="659" hidden="1" customWidth="1"/>
    <col min="7717" max="7717" width="6.85546875" style="659" customWidth="1"/>
    <col min="7718" max="7718" width="28" style="659" customWidth="1"/>
    <col min="7719" max="7719" width="0" style="659" hidden="1" customWidth="1"/>
    <col min="7720" max="7937" width="9.140625" style="659"/>
    <col min="7938" max="7938" width="13.140625" style="659" customWidth="1"/>
    <col min="7939" max="7939" width="73.28515625" style="659" customWidth="1"/>
    <col min="7940" max="7940" width="14.5703125" style="659" customWidth="1"/>
    <col min="7941" max="7941" width="0" style="659" hidden="1" customWidth="1"/>
    <col min="7942" max="7942" width="57" style="659" customWidth="1"/>
    <col min="7943" max="7943" width="34.85546875" style="659" customWidth="1"/>
    <col min="7944" max="7944" width="43.85546875" style="659" customWidth="1"/>
    <col min="7945" max="7945" width="12.28515625" style="659" customWidth="1"/>
    <col min="7946" max="7946" width="21.140625" style="659" customWidth="1"/>
    <col min="7947" max="7947" width="12.42578125" style="659" customWidth="1"/>
    <col min="7948" max="7948" width="12.28515625" style="659" customWidth="1"/>
    <col min="7949" max="7949" width="19.42578125" style="659" customWidth="1"/>
    <col min="7950" max="7950" width="39.42578125" style="659" customWidth="1"/>
    <col min="7951" max="7951" width="24.5703125" style="659" customWidth="1"/>
    <col min="7952" max="7952" width="28.42578125" style="659" customWidth="1"/>
    <col min="7953" max="7957" width="19.85546875" style="659" bestFit="1" customWidth="1"/>
    <col min="7958" max="7972" width="0" style="659" hidden="1" customWidth="1"/>
    <col min="7973" max="7973" width="6.85546875" style="659" customWidth="1"/>
    <col min="7974" max="7974" width="28" style="659" customWidth="1"/>
    <col min="7975" max="7975" width="0" style="659" hidden="1" customWidth="1"/>
    <col min="7976" max="8193" width="9.140625" style="659"/>
    <col min="8194" max="8194" width="13.140625" style="659" customWidth="1"/>
    <col min="8195" max="8195" width="73.28515625" style="659" customWidth="1"/>
    <col min="8196" max="8196" width="14.5703125" style="659" customWidth="1"/>
    <col min="8197" max="8197" width="0" style="659" hidden="1" customWidth="1"/>
    <col min="8198" max="8198" width="57" style="659" customWidth="1"/>
    <col min="8199" max="8199" width="34.85546875" style="659" customWidth="1"/>
    <col min="8200" max="8200" width="43.85546875" style="659" customWidth="1"/>
    <col min="8201" max="8201" width="12.28515625" style="659" customWidth="1"/>
    <col min="8202" max="8202" width="21.140625" style="659" customWidth="1"/>
    <col min="8203" max="8203" width="12.42578125" style="659" customWidth="1"/>
    <col min="8204" max="8204" width="12.28515625" style="659" customWidth="1"/>
    <col min="8205" max="8205" width="19.42578125" style="659" customWidth="1"/>
    <col min="8206" max="8206" width="39.42578125" style="659" customWidth="1"/>
    <col min="8207" max="8207" width="24.5703125" style="659" customWidth="1"/>
    <col min="8208" max="8208" width="28.42578125" style="659" customWidth="1"/>
    <col min="8209" max="8213" width="19.85546875" style="659" bestFit="1" customWidth="1"/>
    <col min="8214" max="8228" width="0" style="659" hidden="1" customWidth="1"/>
    <col min="8229" max="8229" width="6.85546875" style="659" customWidth="1"/>
    <col min="8230" max="8230" width="28" style="659" customWidth="1"/>
    <col min="8231" max="8231" width="0" style="659" hidden="1" customWidth="1"/>
    <col min="8232" max="8449" width="9.140625" style="659"/>
    <col min="8450" max="8450" width="13.140625" style="659" customWidth="1"/>
    <col min="8451" max="8451" width="73.28515625" style="659" customWidth="1"/>
    <col min="8452" max="8452" width="14.5703125" style="659" customWidth="1"/>
    <col min="8453" max="8453" width="0" style="659" hidden="1" customWidth="1"/>
    <col min="8454" max="8454" width="57" style="659" customWidth="1"/>
    <col min="8455" max="8455" width="34.85546875" style="659" customWidth="1"/>
    <col min="8456" max="8456" width="43.85546875" style="659" customWidth="1"/>
    <col min="8457" max="8457" width="12.28515625" style="659" customWidth="1"/>
    <col min="8458" max="8458" width="21.140625" style="659" customWidth="1"/>
    <col min="8459" max="8459" width="12.42578125" style="659" customWidth="1"/>
    <col min="8460" max="8460" width="12.28515625" style="659" customWidth="1"/>
    <col min="8461" max="8461" width="19.42578125" style="659" customWidth="1"/>
    <col min="8462" max="8462" width="39.42578125" style="659" customWidth="1"/>
    <col min="8463" max="8463" width="24.5703125" style="659" customWidth="1"/>
    <col min="8464" max="8464" width="28.42578125" style="659" customWidth="1"/>
    <col min="8465" max="8469" width="19.85546875" style="659" bestFit="1" customWidth="1"/>
    <col min="8470" max="8484" width="0" style="659" hidden="1" customWidth="1"/>
    <col min="8485" max="8485" width="6.85546875" style="659" customWidth="1"/>
    <col min="8486" max="8486" width="28" style="659" customWidth="1"/>
    <col min="8487" max="8487" width="0" style="659" hidden="1" customWidth="1"/>
    <col min="8488" max="8705" width="9.140625" style="659"/>
    <col min="8706" max="8706" width="13.140625" style="659" customWidth="1"/>
    <col min="8707" max="8707" width="73.28515625" style="659" customWidth="1"/>
    <col min="8708" max="8708" width="14.5703125" style="659" customWidth="1"/>
    <col min="8709" max="8709" width="0" style="659" hidden="1" customWidth="1"/>
    <col min="8710" max="8710" width="57" style="659" customWidth="1"/>
    <col min="8711" max="8711" width="34.85546875" style="659" customWidth="1"/>
    <col min="8712" max="8712" width="43.85546875" style="659" customWidth="1"/>
    <col min="8713" max="8713" width="12.28515625" style="659" customWidth="1"/>
    <col min="8714" max="8714" width="21.140625" style="659" customWidth="1"/>
    <col min="8715" max="8715" width="12.42578125" style="659" customWidth="1"/>
    <col min="8716" max="8716" width="12.28515625" style="659" customWidth="1"/>
    <col min="8717" max="8717" width="19.42578125" style="659" customWidth="1"/>
    <col min="8718" max="8718" width="39.42578125" style="659" customWidth="1"/>
    <col min="8719" max="8719" width="24.5703125" style="659" customWidth="1"/>
    <col min="8720" max="8720" width="28.42578125" style="659" customWidth="1"/>
    <col min="8721" max="8725" width="19.85546875" style="659" bestFit="1" customWidth="1"/>
    <col min="8726" max="8740" width="0" style="659" hidden="1" customWidth="1"/>
    <col min="8741" max="8741" width="6.85546875" style="659" customWidth="1"/>
    <col min="8742" max="8742" width="28" style="659" customWidth="1"/>
    <col min="8743" max="8743" width="0" style="659" hidden="1" customWidth="1"/>
    <col min="8744" max="8961" width="9.140625" style="659"/>
    <col min="8962" max="8962" width="13.140625" style="659" customWidth="1"/>
    <col min="8963" max="8963" width="73.28515625" style="659" customWidth="1"/>
    <col min="8964" max="8964" width="14.5703125" style="659" customWidth="1"/>
    <col min="8965" max="8965" width="0" style="659" hidden="1" customWidth="1"/>
    <col min="8966" max="8966" width="57" style="659" customWidth="1"/>
    <col min="8967" max="8967" width="34.85546875" style="659" customWidth="1"/>
    <col min="8968" max="8968" width="43.85546875" style="659" customWidth="1"/>
    <col min="8969" max="8969" width="12.28515625" style="659" customWidth="1"/>
    <col min="8970" max="8970" width="21.140625" style="659" customWidth="1"/>
    <col min="8971" max="8971" width="12.42578125" style="659" customWidth="1"/>
    <col min="8972" max="8972" width="12.28515625" style="659" customWidth="1"/>
    <col min="8973" max="8973" width="19.42578125" style="659" customWidth="1"/>
    <col min="8974" max="8974" width="39.42578125" style="659" customWidth="1"/>
    <col min="8975" max="8975" width="24.5703125" style="659" customWidth="1"/>
    <col min="8976" max="8976" width="28.42578125" style="659" customWidth="1"/>
    <col min="8977" max="8981" width="19.85546875" style="659" bestFit="1" customWidth="1"/>
    <col min="8982" max="8996" width="0" style="659" hidden="1" customWidth="1"/>
    <col min="8997" max="8997" width="6.85546875" style="659" customWidth="1"/>
    <col min="8998" max="8998" width="28" style="659" customWidth="1"/>
    <col min="8999" max="8999" width="0" style="659" hidden="1" customWidth="1"/>
    <col min="9000" max="9217" width="9.140625" style="659"/>
    <col min="9218" max="9218" width="13.140625" style="659" customWidth="1"/>
    <col min="9219" max="9219" width="73.28515625" style="659" customWidth="1"/>
    <col min="9220" max="9220" width="14.5703125" style="659" customWidth="1"/>
    <col min="9221" max="9221" width="0" style="659" hidden="1" customWidth="1"/>
    <col min="9222" max="9222" width="57" style="659" customWidth="1"/>
    <col min="9223" max="9223" width="34.85546875" style="659" customWidth="1"/>
    <col min="9224" max="9224" width="43.85546875" style="659" customWidth="1"/>
    <col min="9225" max="9225" width="12.28515625" style="659" customWidth="1"/>
    <col min="9226" max="9226" width="21.140625" style="659" customWidth="1"/>
    <col min="9227" max="9227" width="12.42578125" style="659" customWidth="1"/>
    <col min="9228" max="9228" width="12.28515625" style="659" customWidth="1"/>
    <col min="9229" max="9229" width="19.42578125" style="659" customWidth="1"/>
    <col min="9230" max="9230" width="39.42578125" style="659" customWidth="1"/>
    <col min="9231" max="9231" width="24.5703125" style="659" customWidth="1"/>
    <col min="9232" max="9232" width="28.42578125" style="659" customWidth="1"/>
    <col min="9233" max="9237" width="19.85546875" style="659" bestFit="1" customWidth="1"/>
    <col min="9238" max="9252" width="0" style="659" hidden="1" customWidth="1"/>
    <col min="9253" max="9253" width="6.85546875" style="659" customWidth="1"/>
    <col min="9254" max="9254" width="28" style="659" customWidth="1"/>
    <col min="9255" max="9255" width="0" style="659" hidden="1" customWidth="1"/>
    <col min="9256" max="9473" width="9.140625" style="659"/>
    <col min="9474" max="9474" width="13.140625" style="659" customWidth="1"/>
    <col min="9475" max="9475" width="73.28515625" style="659" customWidth="1"/>
    <col min="9476" max="9476" width="14.5703125" style="659" customWidth="1"/>
    <col min="9477" max="9477" width="0" style="659" hidden="1" customWidth="1"/>
    <col min="9478" max="9478" width="57" style="659" customWidth="1"/>
    <col min="9479" max="9479" width="34.85546875" style="659" customWidth="1"/>
    <col min="9480" max="9480" width="43.85546875" style="659" customWidth="1"/>
    <col min="9481" max="9481" width="12.28515625" style="659" customWidth="1"/>
    <col min="9482" max="9482" width="21.140625" style="659" customWidth="1"/>
    <col min="9483" max="9483" width="12.42578125" style="659" customWidth="1"/>
    <col min="9484" max="9484" width="12.28515625" style="659" customWidth="1"/>
    <col min="9485" max="9485" width="19.42578125" style="659" customWidth="1"/>
    <col min="9486" max="9486" width="39.42578125" style="659" customWidth="1"/>
    <col min="9487" max="9487" width="24.5703125" style="659" customWidth="1"/>
    <col min="9488" max="9488" width="28.42578125" style="659" customWidth="1"/>
    <col min="9489" max="9493" width="19.85546875" style="659" bestFit="1" customWidth="1"/>
    <col min="9494" max="9508" width="0" style="659" hidden="1" customWidth="1"/>
    <col min="9509" max="9509" width="6.85546875" style="659" customWidth="1"/>
    <col min="9510" max="9510" width="28" style="659" customWidth="1"/>
    <col min="9511" max="9511" width="0" style="659" hidden="1" customWidth="1"/>
    <col min="9512" max="9729" width="9.140625" style="659"/>
    <col min="9730" max="9730" width="13.140625" style="659" customWidth="1"/>
    <col min="9731" max="9731" width="73.28515625" style="659" customWidth="1"/>
    <col min="9732" max="9732" width="14.5703125" style="659" customWidth="1"/>
    <col min="9733" max="9733" width="0" style="659" hidden="1" customWidth="1"/>
    <col min="9734" max="9734" width="57" style="659" customWidth="1"/>
    <col min="9735" max="9735" width="34.85546875" style="659" customWidth="1"/>
    <col min="9736" max="9736" width="43.85546875" style="659" customWidth="1"/>
    <col min="9737" max="9737" width="12.28515625" style="659" customWidth="1"/>
    <col min="9738" max="9738" width="21.140625" style="659" customWidth="1"/>
    <col min="9739" max="9739" width="12.42578125" style="659" customWidth="1"/>
    <col min="9740" max="9740" width="12.28515625" style="659" customWidth="1"/>
    <col min="9741" max="9741" width="19.42578125" style="659" customWidth="1"/>
    <col min="9742" max="9742" width="39.42578125" style="659" customWidth="1"/>
    <col min="9743" max="9743" width="24.5703125" style="659" customWidth="1"/>
    <col min="9744" max="9744" width="28.42578125" style="659" customWidth="1"/>
    <col min="9745" max="9749" width="19.85546875" style="659" bestFit="1" customWidth="1"/>
    <col min="9750" max="9764" width="0" style="659" hidden="1" customWidth="1"/>
    <col min="9765" max="9765" width="6.85546875" style="659" customWidth="1"/>
    <col min="9766" max="9766" width="28" style="659" customWidth="1"/>
    <col min="9767" max="9767" width="0" style="659" hidden="1" customWidth="1"/>
    <col min="9768" max="9985" width="9.140625" style="659"/>
    <col min="9986" max="9986" width="13.140625" style="659" customWidth="1"/>
    <col min="9987" max="9987" width="73.28515625" style="659" customWidth="1"/>
    <col min="9988" max="9988" width="14.5703125" style="659" customWidth="1"/>
    <col min="9989" max="9989" width="0" style="659" hidden="1" customWidth="1"/>
    <col min="9990" max="9990" width="57" style="659" customWidth="1"/>
    <col min="9991" max="9991" width="34.85546875" style="659" customWidth="1"/>
    <col min="9992" max="9992" width="43.85546875" style="659" customWidth="1"/>
    <col min="9993" max="9993" width="12.28515625" style="659" customWidth="1"/>
    <col min="9994" max="9994" width="21.140625" style="659" customWidth="1"/>
    <col min="9995" max="9995" width="12.42578125" style="659" customWidth="1"/>
    <col min="9996" max="9996" width="12.28515625" style="659" customWidth="1"/>
    <col min="9997" max="9997" width="19.42578125" style="659" customWidth="1"/>
    <col min="9998" max="9998" width="39.42578125" style="659" customWidth="1"/>
    <col min="9999" max="9999" width="24.5703125" style="659" customWidth="1"/>
    <col min="10000" max="10000" width="28.42578125" style="659" customWidth="1"/>
    <col min="10001" max="10005" width="19.85546875" style="659" bestFit="1" customWidth="1"/>
    <col min="10006" max="10020" width="0" style="659" hidden="1" customWidth="1"/>
    <col min="10021" max="10021" width="6.85546875" style="659" customWidth="1"/>
    <col min="10022" max="10022" width="28" style="659" customWidth="1"/>
    <col min="10023" max="10023" width="0" style="659" hidden="1" customWidth="1"/>
    <col min="10024" max="10241" width="9.140625" style="659"/>
    <col min="10242" max="10242" width="13.140625" style="659" customWidth="1"/>
    <col min="10243" max="10243" width="73.28515625" style="659" customWidth="1"/>
    <col min="10244" max="10244" width="14.5703125" style="659" customWidth="1"/>
    <col min="10245" max="10245" width="0" style="659" hidden="1" customWidth="1"/>
    <col min="10246" max="10246" width="57" style="659" customWidth="1"/>
    <col min="10247" max="10247" width="34.85546875" style="659" customWidth="1"/>
    <col min="10248" max="10248" width="43.85546875" style="659" customWidth="1"/>
    <col min="10249" max="10249" width="12.28515625" style="659" customWidth="1"/>
    <col min="10250" max="10250" width="21.140625" style="659" customWidth="1"/>
    <col min="10251" max="10251" width="12.42578125" style="659" customWidth="1"/>
    <col min="10252" max="10252" width="12.28515625" style="659" customWidth="1"/>
    <col min="10253" max="10253" width="19.42578125" style="659" customWidth="1"/>
    <col min="10254" max="10254" width="39.42578125" style="659" customWidth="1"/>
    <col min="10255" max="10255" width="24.5703125" style="659" customWidth="1"/>
    <col min="10256" max="10256" width="28.42578125" style="659" customWidth="1"/>
    <col min="10257" max="10261" width="19.85546875" style="659" bestFit="1" customWidth="1"/>
    <col min="10262" max="10276" width="0" style="659" hidden="1" customWidth="1"/>
    <col min="10277" max="10277" width="6.85546875" style="659" customWidth="1"/>
    <col min="10278" max="10278" width="28" style="659" customWidth="1"/>
    <col min="10279" max="10279" width="0" style="659" hidden="1" customWidth="1"/>
    <col min="10280" max="10497" width="9.140625" style="659"/>
    <col min="10498" max="10498" width="13.140625" style="659" customWidth="1"/>
    <col min="10499" max="10499" width="73.28515625" style="659" customWidth="1"/>
    <col min="10500" max="10500" width="14.5703125" style="659" customWidth="1"/>
    <col min="10501" max="10501" width="0" style="659" hidden="1" customWidth="1"/>
    <col min="10502" max="10502" width="57" style="659" customWidth="1"/>
    <col min="10503" max="10503" width="34.85546875" style="659" customWidth="1"/>
    <col min="10504" max="10504" width="43.85546875" style="659" customWidth="1"/>
    <col min="10505" max="10505" width="12.28515625" style="659" customWidth="1"/>
    <col min="10506" max="10506" width="21.140625" style="659" customWidth="1"/>
    <col min="10507" max="10507" width="12.42578125" style="659" customWidth="1"/>
    <col min="10508" max="10508" width="12.28515625" style="659" customWidth="1"/>
    <col min="10509" max="10509" width="19.42578125" style="659" customWidth="1"/>
    <col min="10510" max="10510" width="39.42578125" style="659" customWidth="1"/>
    <col min="10511" max="10511" width="24.5703125" style="659" customWidth="1"/>
    <col min="10512" max="10512" width="28.42578125" style="659" customWidth="1"/>
    <col min="10513" max="10517" width="19.85546875" style="659" bestFit="1" customWidth="1"/>
    <col min="10518" max="10532" width="0" style="659" hidden="1" customWidth="1"/>
    <col min="10533" max="10533" width="6.85546875" style="659" customWidth="1"/>
    <col min="10534" max="10534" width="28" style="659" customWidth="1"/>
    <col min="10535" max="10535" width="0" style="659" hidden="1" customWidth="1"/>
    <col min="10536" max="10753" width="9.140625" style="659"/>
    <col min="10754" max="10754" width="13.140625" style="659" customWidth="1"/>
    <col min="10755" max="10755" width="73.28515625" style="659" customWidth="1"/>
    <col min="10756" max="10756" width="14.5703125" style="659" customWidth="1"/>
    <col min="10757" max="10757" width="0" style="659" hidden="1" customWidth="1"/>
    <col min="10758" max="10758" width="57" style="659" customWidth="1"/>
    <col min="10759" max="10759" width="34.85546875" style="659" customWidth="1"/>
    <col min="10760" max="10760" width="43.85546875" style="659" customWidth="1"/>
    <col min="10761" max="10761" width="12.28515625" style="659" customWidth="1"/>
    <col min="10762" max="10762" width="21.140625" style="659" customWidth="1"/>
    <col min="10763" max="10763" width="12.42578125" style="659" customWidth="1"/>
    <col min="10764" max="10764" width="12.28515625" style="659" customWidth="1"/>
    <col min="10765" max="10765" width="19.42578125" style="659" customWidth="1"/>
    <col min="10766" max="10766" width="39.42578125" style="659" customWidth="1"/>
    <col min="10767" max="10767" width="24.5703125" style="659" customWidth="1"/>
    <col min="10768" max="10768" width="28.42578125" style="659" customWidth="1"/>
    <col min="10769" max="10773" width="19.85546875" style="659" bestFit="1" customWidth="1"/>
    <col min="10774" max="10788" width="0" style="659" hidden="1" customWidth="1"/>
    <col min="10789" max="10789" width="6.85546875" style="659" customWidth="1"/>
    <col min="10790" max="10790" width="28" style="659" customWidth="1"/>
    <col min="10791" max="10791" width="0" style="659" hidden="1" customWidth="1"/>
    <col min="10792" max="11009" width="9.140625" style="659"/>
    <col min="11010" max="11010" width="13.140625" style="659" customWidth="1"/>
    <col min="11011" max="11011" width="73.28515625" style="659" customWidth="1"/>
    <col min="11012" max="11012" width="14.5703125" style="659" customWidth="1"/>
    <col min="11013" max="11013" width="0" style="659" hidden="1" customWidth="1"/>
    <col min="11014" max="11014" width="57" style="659" customWidth="1"/>
    <col min="11015" max="11015" width="34.85546875" style="659" customWidth="1"/>
    <col min="11016" max="11016" width="43.85546875" style="659" customWidth="1"/>
    <col min="11017" max="11017" width="12.28515625" style="659" customWidth="1"/>
    <col min="11018" max="11018" width="21.140625" style="659" customWidth="1"/>
    <col min="11019" max="11019" width="12.42578125" style="659" customWidth="1"/>
    <col min="11020" max="11020" width="12.28515625" style="659" customWidth="1"/>
    <col min="11021" max="11021" width="19.42578125" style="659" customWidth="1"/>
    <col min="11022" max="11022" width="39.42578125" style="659" customWidth="1"/>
    <col min="11023" max="11023" width="24.5703125" style="659" customWidth="1"/>
    <col min="11024" max="11024" width="28.42578125" style="659" customWidth="1"/>
    <col min="11025" max="11029" width="19.85546875" style="659" bestFit="1" customWidth="1"/>
    <col min="11030" max="11044" width="0" style="659" hidden="1" customWidth="1"/>
    <col min="11045" max="11045" width="6.85546875" style="659" customWidth="1"/>
    <col min="11046" max="11046" width="28" style="659" customWidth="1"/>
    <col min="11047" max="11047" width="0" style="659" hidden="1" customWidth="1"/>
    <col min="11048" max="11265" width="9.140625" style="659"/>
    <col min="11266" max="11266" width="13.140625" style="659" customWidth="1"/>
    <col min="11267" max="11267" width="73.28515625" style="659" customWidth="1"/>
    <col min="11268" max="11268" width="14.5703125" style="659" customWidth="1"/>
    <col min="11269" max="11269" width="0" style="659" hidden="1" customWidth="1"/>
    <col min="11270" max="11270" width="57" style="659" customWidth="1"/>
    <col min="11271" max="11271" width="34.85546875" style="659" customWidth="1"/>
    <col min="11272" max="11272" width="43.85546875" style="659" customWidth="1"/>
    <col min="11273" max="11273" width="12.28515625" style="659" customWidth="1"/>
    <col min="11274" max="11274" width="21.140625" style="659" customWidth="1"/>
    <col min="11275" max="11275" width="12.42578125" style="659" customWidth="1"/>
    <col min="11276" max="11276" width="12.28515625" style="659" customWidth="1"/>
    <col min="11277" max="11277" width="19.42578125" style="659" customWidth="1"/>
    <col min="11278" max="11278" width="39.42578125" style="659" customWidth="1"/>
    <col min="11279" max="11279" width="24.5703125" style="659" customWidth="1"/>
    <col min="11280" max="11280" width="28.42578125" style="659" customWidth="1"/>
    <col min="11281" max="11285" width="19.85546875" style="659" bestFit="1" customWidth="1"/>
    <col min="11286" max="11300" width="0" style="659" hidden="1" customWidth="1"/>
    <col min="11301" max="11301" width="6.85546875" style="659" customWidth="1"/>
    <col min="11302" max="11302" width="28" style="659" customWidth="1"/>
    <col min="11303" max="11303" width="0" style="659" hidden="1" customWidth="1"/>
    <col min="11304" max="11521" width="9.140625" style="659"/>
    <col min="11522" max="11522" width="13.140625" style="659" customWidth="1"/>
    <col min="11523" max="11523" width="73.28515625" style="659" customWidth="1"/>
    <col min="11524" max="11524" width="14.5703125" style="659" customWidth="1"/>
    <col min="11525" max="11525" width="0" style="659" hidden="1" customWidth="1"/>
    <col min="11526" max="11526" width="57" style="659" customWidth="1"/>
    <col min="11527" max="11527" width="34.85546875" style="659" customWidth="1"/>
    <col min="11528" max="11528" width="43.85546875" style="659" customWidth="1"/>
    <col min="11529" max="11529" width="12.28515625" style="659" customWidth="1"/>
    <col min="11530" max="11530" width="21.140625" style="659" customWidth="1"/>
    <col min="11531" max="11531" width="12.42578125" style="659" customWidth="1"/>
    <col min="11532" max="11532" width="12.28515625" style="659" customWidth="1"/>
    <col min="11533" max="11533" width="19.42578125" style="659" customWidth="1"/>
    <col min="11534" max="11534" width="39.42578125" style="659" customWidth="1"/>
    <col min="11535" max="11535" width="24.5703125" style="659" customWidth="1"/>
    <col min="11536" max="11536" width="28.42578125" style="659" customWidth="1"/>
    <col min="11537" max="11541" width="19.85546875" style="659" bestFit="1" customWidth="1"/>
    <col min="11542" max="11556" width="0" style="659" hidden="1" customWidth="1"/>
    <col min="11557" max="11557" width="6.85546875" style="659" customWidth="1"/>
    <col min="11558" max="11558" width="28" style="659" customWidth="1"/>
    <col min="11559" max="11559" width="0" style="659" hidden="1" customWidth="1"/>
    <col min="11560" max="11777" width="9.140625" style="659"/>
    <col min="11778" max="11778" width="13.140625" style="659" customWidth="1"/>
    <col min="11779" max="11779" width="73.28515625" style="659" customWidth="1"/>
    <col min="11780" max="11780" width="14.5703125" style="659" customWidth="1"/>
    <col min="11781" max="11781" width="0" style="659" hidden="1" customWidth="1"/>
    <col min="11782" max="11782" width="57" style="659" customWidth="1"/>
    <col min="11783" max="11783" width="34.85546875" style="659" customWidth="1"/>
    <col min="11784" max="11784" width="43.85546875" style="659" customWidth="1"/>
    <col min="11785" max="11785" width="12.28515625" style="659" customWidth="1"/>
    <col min="11786" max="11786" width="21.140625" style="659" customWidth="1"/>
    <col min="11787" max="11787" width="12.42578125" style="659" customWidth="1"/>
    <col min="11788" max="11788" width="12.28515625" style="659" customWidth="1"/>
    <col min="11789" max="11789" width="19.42578125" style="659" customWidth="1"/>
    <col min="11790" max="11790" width="39.42578125" style="659" customWidth="1"/>
    <col min="11791" max="11791" width="24.5703125" style="659" customWidth="1"/>
    <col min="11792" max="11792" width="28.42578125" style="659" customWidth="1"/>
    <col min="11793" max="11797" width="19.85546875" style="659" bestFit="1" customWidth="1"/>
    <col min="11798" max="11812" width="0" style="659" hidden="1" customWidth="1"/>
    <col min="11813" max="11813" width="6.85546875" style="659" customWidth="1"/>
    <col min="11814" max="11814" width="28" style="659" customWidth="1"/>
    <col min="11815" max="11815" width="0" style="659" hidden="1" customWidth="1"/>
    <col min="11816" max="12033" width="9.140625" style="659"/>
    <col min="12034" max="12034" width="13.140625" style="659" customWidth="1"/>
    <col min="12035" max="12035" width="73.28515625" style="659" customWidth="1"/>
    <col min="12036" max="12036" width="14.5703125" style="659" customWidth="1"/>
    <col min="12037" max="12037" width="0" style="659" hidden="1" customWidth="1"/>
    <col min="12038" max="12038" width="57" style="659" customWidth="1"/>
    <col min="12039" max="12039" width="34.85546875" style="659" customWidth="1"/>
    <col min="12040" max="12040" width="43.85546875" style="659" customWidth="1"/>
    <col min="12041" max="12041" width="12.28515625" style="659" customWidth="1"/>
    <col min="12042" max="12042" width="21.140625" style="659" customWidth="1"/>
    <col min="12043" max="12043" width="12.42578125" style="659" customWidth="1"/>
    <col min="12044" max="12044" width="12.28515625" style="659" customWidth="1"/>
    <col min="12045" max="12045" width="19.42578125" style="659" customWidth="1"/>
    <col min="12046" max="12046" width="39.42578125" style="659" customWidth="1"/>
    <col min="12047" max="12047" width="24.5703125" style="659" customWidth="1"/>
    <col min="12048" max="12048" width="28.42578125" style="659" customWidth="1"/>
    <col min="12049" max="12053" width="19.85546875" style="659" bestFit="1" customWidth="1"/>
    <col min="12054" max="12068" width="0" style="659" hidden="1" customWidth="1"/>
    <col min="12069" max="12069" width="6.85546875" style="659" customWidth="1"/>
    <col min="12070" max="12070" width="28" style="659" customWidth="1"/>
    <col min="12071" max="12071" width="0" style="659" hidden="1" customWidth="1"/>
    <col min="12072" max="12289" width="9.140625" style="659"/>
    <col min="12290" max="12290" width="13.140625" style="659" customWidth="1"/>
    <col min="12291" max="12291" width="73.28515625" style="659" customWidth="1"/>
    <col min="12292" max="12292" width="14.5703125" style="659" customWidth="1"/>
    <col min="12293" max="12293" width="0" style="659" hidden="1" customWidth="1"/>
    <col min="12294" max="12294" width="57" style="659" customWidth="1"/>
    <col min="12295" max="12295" width="34.85546875" style="659" customWidth="1"/>
    <col min="12296" max="12296" width="43.85546875" style="659" customWidth="1"/>
    <col min="12297" max="12297" width="12.28515625" style="659" customWidth="1"/>
    <col min="12298" max="12298" width="21.140625" style="659" customWidth="1"/>
    <col min="12299" max="12299" width="12.42578125" style="659" customWidth="1"/>
    <col min="12300" max="12300" width="12.28515625" style="659" customWidth="1"/>
    <col min="12301" max="12301" width="19.42578125" style="659" customWidth="1"/>
    <col min="12302" max="12302" width="39.42578125" style="659" customWidth="1"/>
    <col min="12303" max="12303" width="24.5703125" style="659" customWidth="1"/>
    <col min="12304" max="12304" width="28.42578125" style="659" customWidth="1"/>
    <col min="12305" max="12309" width="19.85546875" style="659" bestFit="1" customWidth="1"/>
    <col min="12310" max="12324" width="0" style="659" hidden="1" customWidth="1"/>
    <col min="12325" max="12325" width="6.85546875" style="659" customWidth="1"/>
    <col min="12326" max="12326" width="28" style="659" customWidth="1"/>
    <col min="12327" max="12327" width="0" style="659" hidden="1" customWidth="1"/>
    <col min="12328" max="12545" width="9.140625" style="659"/>
    <col min="12546" max="12546" width="13.140625" style="659" customWidth="1"/>
    <col min="12547" max="12547" width="73.28515625" style="659" customWidth="1"/>
    <col min="12548" max="12548" width="14.5703125" style="659" customWidth="1"/>
    <col min="12549" max="12549" width="0" style="659" hidden="1" customWidth="1"/>
    <col min="12550" max="12550" width="57" style="659" customWidth="1"/>
    <col min="12551" max="12551" width="34.85546875" style="659" customWidth="1"/>
    <col min="12552" max="12552" width="43.85546875" style="659" customWidth="1"/>
    <col min="12553" max="12553" width="12.28515625" style="659" customWidth="1"/>
    <col min="12554" max="12554" width="21.140625" style="659" customWidth="1"/>
    <col min="12555" max="12555" width="12.42578125" style="659" customWidth="1"/>
    <col min="12556" max="12556" width="12.28515625" style="659" customWidth="1"/>
    <col min="12557" max="12557" width="19.42578125" style="659" customWidth="1"/>
    <col min="12558" max="12558" width="39.42578125" style="659" customWidth="1"/>
    <col min="12559" max="12559" width="24.5703125" style="659" customWidth="1"/>
    <col min="12560" max="12560" width="28.42578125" style="659" customWidth="1"/>
    <col min="12561" max="12565" width="19.85546875" style="659" bestFit="1" customWidth="1"/>
    <col min="12566" max="12580" width="0" style="659" hidden="1" customWidth="1"/>
    <col min="12581" max="12581" width="6.85546875" style="659" customWidth="1"/>
    <col min="12582" max="12582" width="28" style="659" customWidth="1"/>
    <col min="12583" max="12583" width="0" style="659" hidden="1" customWidth="1"/>
    <col min="12584" max="12801" width="9.140625" style="659"/>
    <col min="12802" max="12802" width="13.140625" style="659" customWidth="1"/>
    <col min="12803" max="12803" width="73.28515625" style="659" customWidth="1"/>
    <col min="12804" max="12804" width="14.5703125" style="659" customWidth="1"/>
    <col min="12805" max="12805" width="0" style="659" hidden="1" customWidth="1"/>
    <col min="12806" max="12806" width="57" style="659" customWidth="1"/>
    <col min="12807" max="12807" width="34.85546875" style="659" customWidth="1"/>
    <col min="12808" max="12808" width="43.85546875" style="659" customWidth="1"/>
    <col min="12809" max="12809" width="12.28515625" style="659" customWidth="1"/>
    <col min="12810" max="12810" width="21.140625" style="659" customWidth="1"/>
    <col min="12811" max="12811" width="12.42578125" style="659" customWidth="1"/>
    <col min="12812" max="12812" width="12.28515625" style="659" customWidth="1"/>
    <col min="12813" max="12813" width="19.42578125" style="659" customWidth="1"/>
    <col min="12814" max="12814" width="39.42578125" style="659" customWidth="1"/>
    <col min="12815" max="12815" width="24.5703125" style="659" customWidth="1"/>
    <col min="12816" max="12816" width="28.42578125" style="659" customWidth="1"/>
    <col min="12817" max="12821" width="19.85546875" style="659" bestFit="1" customWidth="1"/>
    <col min="12822" max="12836" width="0" style="659" hidden="1" customWidth="1"/>
    <col min="12837" max="12837" width="6.85546875" style="659" customWidth="1"/>
    <col min="12838" max="12838" width="28" style="659" customWidth="1"/>
    <col min="12839" max="12839" width="0" style="659" hidden="1" customWidth="1"/>
    <col min="12840" max="13057" width="9.140625" style="659"/>
    <col min="13058" max="13058" width="13.140625" style="659" customWidth="1"/>
    <col min="13059" max="13059" width="73.28515625" style="659" customWidth="1"/>
    <col min="13060" max="13060" width="14.5703125" style="659" customWidth="1"/>
    <col min="13061" max="13061" width="0" style="659" hidden="1" customWidth="1"/>
    <col min="13062" max="13062" width="57" style="659" customWidth="1"/>
    <col min="13063" max="13063" width="34.85546875" style="659" customWidth="1"/>
    <col min="13064" max="13064" width="43.85546875" style="659" customWidth="1"/>
    <col min="13065" max="13065" width="12.28515625" style="659" customWidth="1"/>
    <col min="13066" max="13066" width="21.140625" style="659" customWidth="1"/>
    <col min="13067" max="13067" width="12.42578125" style="659" customWidth="1"/>
    <col min="13068" max="13068" width="12.28515625" style="659" customWidth="1"/>
    <col min="13069" max="13069" width="19.42578125" style="659" customWidth="1"/>
    <col min="13070" max="13070" width="39.42578125" style="659" customWidth="1"/>
    <col min="13071" max="13071" width="24.5703125" style="659" customWidth="1"/>
    <col min="13072" max="13072" width="28.42578125" style="659" customWidth="1"/>
    <col min="13073" max="13077" width="19.85546875" style="659" bestFit="1" customWidth="1"/>
    <col min="13078" max="13092" width="0" style="659" hidden="1" customWidth="1"/>
    <col min="13093" max="13093" width="6.85546875" style="659" customWidth="1"/>
    <col min="13094" max="13094" width="28" style="659" customWidth="1"/>
    <col min="13095" max="13095" width="0" style="659" hidden="1" customWidth="1"/>
    <col min="13096" max="13313" width="9.140625" style="659"/>
    <col min="13314" max="13314" width="13.140625" style="659" customWidth="1"/>
    <col min="13315" max="13315" width="73.28515625" style="659" customWidth="1"/>
    <col min="13316" max="13316" width="14.5703125" style="659" customWidth="1"/>
    <col min="13317" max="13317" width="0" style="659" hidden="1" customWidth="1"/>
    <col min="13318" max="13318" width="57" style="659" customWidth="1"/>
    <col min="13319" max="13319" width="34.85546875" style="659" customWidth="1"/>
    <col min="13320" max="13320" width="43.85546875" style="659" customWidth="1"/>
    <col min="13321" max="13321" width="12.28515625" style="659" customWidth="1"/>
    <col min="13322" max="13322" width="21.140625" style="659" customWidth="1"/>
    <col min="13323" max="13323" width="12.42578125" style="659" customWidth="1"/>
    <col min="13324" max="13324" width="12.28515625" style="659" customWidth="1"/>
    <col min="13325" max="13325" width="19.42578125" style="659" customWidth="1"/>
    <col min="13326" max="13326" width="39.42578125" style="659" customWidth="1"/>
    <col min="13327" max="13327" width="24.5703125" style="659" customWidth="1"/>
    <col min="13328" max="13328" width="28.42578125" style="659" customWidth="1"/>
    <col min="13329" max="13333" width="19.85546875" style="659" bestFit="1" customWidth="1"/>
    <col min="13334" max="13348" width="0" style="659" hidden="1" customWidth="1"/>
    <col min="13349" max="13349" width="6.85546875" style="659" customWidth="1"/>
    <col min="13350" max="13350" width="28" style="659" customWidth="1"/>
    <col min="13351" max="13351" width="0" style="659" hidden="1" customWidth="1"/>
    <col min="13352" max="13569" width="9.140625" style="659"/>
    <col min="13570" max="13570" width="13.140625" style="659" customWidth="1"/>
    <col min="13571" max="13571" width="73.28515625" style="659" customWidth="1"/>
    <col min="13572" max="13572" width="14.5703125" style="659" customWidth="1"/>
    <col min="13573" max="13573" width="0" style="659" hidden="1" customWidth="1"/>
    <col min="13574" max="13574" width="57" style="659" customWidth="1"/>
    <col min="13575" max="13575" width="34.85546875" style="659" customWidth="1"/>
    <col min="13576" max="13576" width="43.85546875" style="659" customWidth="1"/>
    <col min="13577" max="13577" width="12.28515625" style="659" customWidth="1"/>
    <col min="13578" max="13578" width="21.140625" style="659" customWidth="1"/>
    <col min="13579" max="13579" width="12.42578125" style="659" customWidth="1"/>
    <col min="13580" max="13580" width="12.28515625" style="659" customWidth="1"/>
    <col min="13581" max="13581" width="19.42578125" style="659" customWidth="1"/>
    <col min="13582" max="13582" width="39.42578125" style="659" customWidth="1"/>
    <col min="13583" max="13583" width="24.5703125" style="659" customWidth="1"/>
    <col min="13584" max="13584" width="28.42578125" style="659" customWidth="1"/>
    <col min="13585" max="13589" width="19.85546875" style="659" bestFit="1" customWidth="1"/>
    <col min="13590" max="13604" width="0" style="659" hidden="1" customWidth="1"/>
    <col min="13605" max="13605" width="6.85546875" style="659" customWidth="1"/>
    <col min="13606" max="13606" width="28" style="659" customWidth="1"/>
    <col min="13607" max="13607" width="0" style="659" hidden="1" customWidth="1"/>
    <col min="13608" max="13825" width="9.140625" style="659"/>
    <col min="13826" max="13826" width="13.140625" style="659" customWidth="1"/>
    <col min="13827" max="13827" width="73.28515625" style="659" customWidth="1"/>
    <col min="13828" max="13828" width="14.5703125" style="659" customWidth="1"/>
    <col min="13829" max="13829" width="0" style="659" hidden="1" customWidth="1"/>
    <col min="13830" max="13830" width="57" style="659" customWidth="1"/>
    <col min="13831" max="13831" width="34.85546875" style="659" customWidth="1"/>
    <col min="13832" max="13832" width="43.85546875" style="659" customWidth="1"/>
    <col min="13833" max="13833" width="12.28515625" style="659" customWidth="1"/>
    <col min="13834" max="13834" width="21.140625" style="659" customWidth="1"/>
    <col min="13835" max="13835" width="12.42578125" style="659" customWidth="1"/>
    <col min="13836" max="13836" width="12.28515625" style="659" customWidth="1"/>
    <col min="13837" max="13837" width="19.42578125" style="659" customWidth="1"/>
    <col min="13838" max="13838" width="39.42578125" style="659" customWidth="1"/>
    <col min="13839" max="13839" width="24.5703125" style="659" customWidth="1"/>
    <col min="13840" max="13840" width="28.42578125" style="659" customWidth="1"/>
    <col min="13841" max="13845" width="19.85546875" style="659" bestFit="1" customWidth="1"/>
    <col min="13846" max="13860" width="0" style="659" hidden="1" customWidth="1"/>
    <col min="13861" max="13861" width="6.85546875" style="659" customWidth="1"/>
    <col min="13862" max="13862" width="28" style="659" customWidth="1"/>
    <col min="13863" max="13863" width="0" style="659" hidden="1" customWidth="1"/>
    <col min="13864" max="14081" width="9.140625" style="659"/>
    <col min="14082" max="14082" width="13.140625" style="659" customWidth="1"/>
    <col min="14083" max="14083" width="73.28515625" style="659" customWidth="1"/>
    <col min="14084" max="14084" width="14.5703125" style="659" customWidth="1"/>
    <col min="14085" max="14085" width="0" style="659" hidden="1" customWidth="1"/>
    <col min="14086" max="14086" width="57" style="659" customWidth="1"/>
    <col min="14087" max="14087" width="34.85546875" style="659" customWidth="1"/>
    <col min="14088" max="14088" width="43.85546875" style="659" customWidth="1"/>
    <col min="14089" max="14089" width="12.28515625" style="659" customWidth="1"/>
    <col min="14090" max="14090" width="21.140625" style="659" customWidth="1"/>
    <col min="14091" max="14091" width="12.42578125" style="659" customWidth="1"/>
    <col min="14092" max="14092" width="12.28515625" style="659" customWidth="1"/>
    <col min="14093" max="14093" width="19.42578125" style="659" customWidth="1"/>
    <col min="14094" max="14094" width="39.42578125" style="659" customWidth="1"/>
    <col min="14095" max="14095" width="24.5703125" style="659" customWidth="1"/>
    <col min="14096" max="14096" width="28.42578125" style="659" customWidth="1"/>
    <col min="14097" max="14101" width="19.85546875" style="659" bestFit="1" customWidth="1"/>
    <col min="14102" max="14116" width="0" style="659" hidden="1" customWidth="1"/>
    <col min="14117" max="14117" width="6.85546875" style="659" customWidth="1"/>
    <col min="14118" max="14118" width="28" style="659" customWidth="1"/>
    <col min="14119" max="14119" width="0" style="659" hidden="1" customWidth="1"/>
    <col min="14120" max="14337" width="9.140625" style="659"/>
    <col min="14338" max="14338" width="13.140625" style="659" customWidth="1"/>
    <col min="14339" max="14339" width="73.28515625" style="659" customWidth="1"/>
    <col min="14340" max="14340" width="14.5703125" style="659" customWidth="1"/>
    <col min="14341" max="14341" width="0" style="659" hidden="1" customWidth="1"/>
    <col min="14342" max="14342" width="57" style="659" customWidth="1"/>
    <col min="14343" max="14343" width="34.85546875" style="659" customWidth="1"/>
    <col min="14344" max="14344" width="43.85546875" style="659" customWidth="1"/>
    <col min="14345" max="14345" width="12.28515625" style="659" customWidth="1"/>
    <col min="14346" max="14346" width="21.140625" style="659" customWidth="1"/>
    <col min="14347" max="14347" width="12.42578125" style="659" customWidth="1"/>
    <col min="14348" max="14348" width="12.28515625" style="659" customWidth="1"/>
    <col min="14349" max="14349" width="19.42578125" style="659" customWidth="1"/>
    <col min="14350" max="14350" width="39.42578125" style="659" customWidth="1"/>
    <col min="14351" max="14351" width="24.5703125" style="659" customWidth="1"/>
    <col min="14352" max="14352" width="28.42578125" style="659" customWidth="1"/>
    <col min="14353" max="14357" width="19.85546875" style="659" bestFit="1" customWidth="1"/>
    <col min="14358" max="14372" width="0" style="659" hidden="1" customWidth="1"/>
    <col min="14373" max="14373" width="6.85546875" style="659" customWidth="1"/>
    <col min="14374" max="14374" width="28" style="659" customWidth="1"/>
    <col min="14375" max="14375" width="0" style="659" hidden="1" customWidth="1"/>
    <col min="14376" max="14593" width="9.140625" style="659"/>
    <col min="14594" max="14594" width="13.140625" style="659" customWidth="1"/>
    <col min="14595" max="14595" width="73.28515625" style="659" customWidth="1"/>
    <col min="14596" max="14596" width="14.5703125" style="659" customWidth="1"/>
    <col min="14597" max="14597" width="0" style="659" hidden="1" customWidth="1"/>
    <col min="14598" max="14598" width="57" style="659" customWidth="1"/>
    <col min="14599" max="14599" width="34.85546875" style="659" customWidth="1"/>
    <col min="14600" max="14600" width="43.85546875" style="659" customWidth="1"/>
    <col min="14601" max="14601" width="12.28515625" style="659" customWidth="1"/>
    <col min="14602" max="14602" width="21.140625" style="659" customWidth="1"/>
    <col min="14603" max="14603" width="12.42578125" style="659" customWidth="1"/>
    <col min="14604" max="14604" width="12.28515625" style="659" customWidth="1"/>
    <col min="14605" max="14605" width="19.42578125" style="659" customWidth="1"/>
    <col min="14606" max="14606" width="39.42578125" style="659" customWidth="1"/>
    <col min="14607" max="14607" width="24.5703125" style="659" customWidth="1"/>
    <col min="14608" max="14608" width="28.42578125" style="659" customWidth="1"/>
    <col min="14609" max="14613" width="19.85546875" style="659" bestFit="1" customWidth="1"/>
    <col min="14614" max="14628" width="0" style="659" hidden="1" customWidth="1"/>
    <col min="14629" max="14629" width="6.85546875" style="659" customWidth="1"/>
    <col min="14630" max="14630" width="28" style="659" customWidth="1"/>
    <col min="14631" max="14631" width="0" style="659" hidden="1" customWidth="1"/>
    <col min="14632" max="14849" width="9.140625" style="659"/>
    <col min="14850" max="14850" width="13.140625" style="659" customWidth="1"/>
    <col min="14851" max="14851" width="73.28515625" style="659" customWidth="1"/>
    <col min="14852" max="14852" width="14.5703125" style="659" customWidth="1"/>
    <col min="14853" max="14853" width="0" style="659" hidden="1" customWidth="1"/>
    <col min="14854" max="14854" width="57" style="659" customWidth="1"/>
    <col min="14855" max="14855" width="34.85546875" style="659" customWidth="1"/>
    <col min="14856" max="14856" width="43.85546875" style="659" customWidth="1"/>
    <col min="14857" max="14857" width="12.28515625" style="659" customWidth="1"/>
    <col min="14858" max="14858" width="21.140625" style="659" customWidth="1"/>
    <col min="14859" max="14859" width="12.42578125" style="659" customWidth="1"/>
    <col min="14860" max="14860" width="12.28515625" style="659" customWidth="1"/>
    <col min="14861" max="14861" width="19.42578125" style="659" customWidth="1"/>
    <col min="14862" max="14862" width="39.42578125" style="659" customWidth="1"/>
    <col min="14863" max="14863" width="24.5703125" style="659" customWidth="1"/>
    <col min="14864" max="14864" width="28.42578125" style="659" customWidth="1"/>
    <col min="14865" max="14869" width="19.85546875" style="659" bestFit="1" customWidth="1"/>
    <col min="14870" max="14884" width="0" style="659" hidden="1" customWidth="1"/>
    <col min="14885" max="14885" width="6.85546875" style="659" customWidth="1"/>
    <col min="14886" max="14886" width="28" style="659" customWidth="1"/>
    <col min="14887" max="14887" width="0" style="659" hidden="1" customWidth="1"/>
    <col min="14888" max="15105" width="9.140625" style="659"/>
    <col min="15106" max="15106" width="13.140625" style="659" customWidth="1"/>
    <col min="15107" max="15107" width="73.28515625" style="659" customWidth="1"/>
    <col min="15108" max="15108" width="14.5703125" style="659" customWidth="1"/>
    <col min="15109" max="15109" width="0" style="659" hidden="1" customWidth="1"/>
    <col min="15110" max="15110" width="57" style="659" customWidth="1"/>
    <col min="15111" max="15111" width="34.85546875" style="659" customWidth="1"/>
    <col min="15112" max="15112" width="43.85546875" style="659" customWidth="1"/>
    <col min="15113" max="15113" width="12.28515625" style="659" customWidth="1"/>
    <col min="15114" max="15114" width="21.140625" style="659" customWidth="1"/>
    <col min="15115" max="15115" width="12.42578125" style="659" customWidth="1"/>
    <col min="15116" max="15116" width="12.28515625" style="659" customWidth="1"/>
    <col min="15117" max="15117" width="19.42578125" style="659" customWidth="1"/>
    <col min="15118" max="15118" width="39.42578125" style="659" customWidth="1"/>
    <col min="15119" max="15119" width="24.5703125" style="659" customWidth="1"/>
    <col min="15120" max="15120" width="28.42578125" style="659" customWidth="1"/>
    <col min="15121" max="15125" width="19.85546875" style="659" bestFit="1" customWidth="1"/>
    <col min="15126" max="15140" width="0" style="659" hidden="1" customWidth="1"/>
    <col min="15141" max="15141" width="6.85546875" style="659" customWidth="1"/>
    <col min="15142" max="15142" width="28" style="659" customWidth="1"/>
    <col min="15143" max="15143" width="0" style="659" hidden="1" customWidth="1"/>
    <col min="15144" max="15361" width="9.140625" style="659"/>
    <col min="15362" max="15362" width="13.140625" style="659" customWidth="1"/>
    <col min="15363" max="15363" width="73.28515625" style="659" customWidth="1"/>
    <col min="15364" max="15364" width="14.5703125" style="659" customWidth="1"/>
    <col min="15365" max="15365" width="0" style="659" hidden="1" customWidth="1"/>
    <col min="15366" max="15366" width="57" style="659" customWidth="1"/>
    <col min="15367" max="15367" width="34.85546875" style="659" customWidth="1"/>
    <col min="15368" max="15368" width="43.85546875" style="659" customWidth="1"/>
    <col min="15369" max="15369" width="12.28515625" style="659" customWidth="1"/>
    <col min="15370" max="15370" width="21.140625" style="659" customWidth="1"/>
    <col min="15371" max="15371" width="12.42578125" style="659" customWidth="1"/>
    <col min="15372" max="15372" width="12.28515625" style="659" customWidth="1"/>
    <col min="15373" max="15373" width="19.42578125" style="659" customWidth="1"/>
    <col min="15374" max="15374" width="39.42578125" style="659" customWidth="1"/>
    <col min="15375" max="15375" width="24.5703125" style="659" customWidth="1"/>
    <col min="15376" max="15376" width="28.42578125" style="659" customWidth="1"/>
    <col min="15377" max="15381" width="19.85546875" style="659" bestFit="1" customWidth="1"/>
    <col min="15382" max="15396" width="0" style="659" hidden="1" customWidth="1"/>
    <col min="15397" max="15397" width="6.85546875" style="659" customWidth="1"/>
    <col min="15398" max="15398" width="28" style="659" customWidth="1"/>
    <col min="15399" max="15399" width="0" style="659" hidden="1" customWidth="1"/>
    <col min="15400" max="15617" width="9.140625" style="659"/>
    <col min="15618" max="15618" width="13.140625" style="659" customWidth="1"/>
    <col min="15619" max="15619" width="73.28515625" style="659" customWidth="1"/>
    <col min="15620" max="15620" width="14.5703125" style="659" customWidth="1"/>
    <col min="15621" max="15621" width="0" style="659" hidden="1" customWidth="1"/>
    <col min="15622" max="15622" width="57" style="659" customWidth="1"/>
    <col min="15623" max="15623" width="34.85546875" style="659" customWidth="1"/>
    <col min="15624" max="15624" width="43.85546875" style="659" customWidth="1"/>
    <col min="15625" max="15625" width="12.28515625" style="659" customWidth="1"/>
    <col min="15626" max="15626" width="21.140625" style="659" customWidth="1"/>
    <col min="15627" max="15627" width="12.42578125" style="659" customWidth="1"/>
    <col min="15628" max="15628" width="12.28515625" style="659" customWidth="1"/>
    <col min="15629" max="15629" width="19.42578125" style="659" customWidth="1"/>
    <col min="15630" max="15630" width="39.42578125" style="659" customWidth="1"/>
    <col min="15631" max="15631" width="24.5703125" style="659" customWidth="1"/>
    <col min="15632" max="15632" width="28.42578125" style="659" customWidth="1"/>
    <col min="15633" max="15637" width="19.85546875" style="659" bestFit="1" customWidth="1"/>
    <col min="15638" max="15652" width="0" style="659" hidden="1" customWidth="1"/>
    <col min="15653" max="15653" width="6.85546875" style="659" customWidth="1"/>
    <col min="15654" max="15654" width="28" style="659" customWidth="1"/>
    <col min="15655" max="15655" width="0" style="659" hidden="1" customWidth="1"/>
    <col min="15656" max="15873" width="9.140625" style="659"/>
    <col min="15874" max="15874" width="13.140625" style="659" customWidth="1"/>
    <col min="15875" max="15875" width="73.28515625" style="659" customWidth="1"/>
    <col min="15876" max="15876" width="14.5703125" style="659" customWidth="1"/>
    <col min="15877" max="15877" width="0" style="659" hidden="1" customWidth="1"/>
    <col min="15878" max="15878" width="57" style="659" customWidth="1"/>
    <col min="15879" max="15879" width="34.85546875" style="659" customWidth="1"/>
    <col min="15880" max="15880" width="43.85546875" style="659" customWidth="1"/>
    <col min="15881" max="15881" width="12.28515625" style="659" customWidth="1"/>
    <col min="15882" max="15882" width="21.140625" style="659" customWidth="1"/>
    <col min="15883" max="15883" width="12.42578125" style="659" customWidth="1"/>
    <col min="15884" max="15884" width="12.28515625" style="659" customWidth="1"/>
    <col min="15885" max="15885" width="19.42578125" style="659" customWidth="1"/>
    <col min="15886" max="15886" width="39.42578125" style="659" customWidth="1"/>
    <col min="15887" max="15887" width="24.5703125" style="659" customWidth="1"/>
    <col min="15888" max="15888" width="28.42578125" style="659" customWidth="1"/>
    <col min="15889" max="15893" width="19.85546875" style="659" bestFit="1" customWidth="1"/>
    <col min="15894" max="15908" width="0" style="659" hidden="1" customWidth="1"/>
    <col min="15909" max="15909" width="6.85546875" style="659" customWidth="1"/>
    <col min="15910" max="15910" width="28" style="659" customWidth="1"/>
    <col min="15911" max="15911" width="0" style="659" hidden="1" customWidth="1"/>
    <col min="15912" max="16129" width="9.140625" style="659"/>
    <col min="16130" max="16130" width="13.140625" style="659" customWidth="1"/>
    <col min="16131" max="16131" width="73.28515625" style="659" customWidth="1"/>
    <col min="16132" max="16132" width="14.5703125" style="659" customWidth="1"/>
    <col min="16133" max="16133" width="0" style="659" hidden="1" customWidth="1"/>
    <col min="16134" max="16134" width="57" style="659" customWidth="1"/>
    <col min="16135" max="16135" width="34.85546875" style="659" customWidth="1"/>
    <col min="16136" max="16136" width="43.85546875" style="659" customWidth="1"/>
    <col min="16137" max="16137" width="12.28515625" style="659" customWidth="1"/>
    <col min="16138" max="16138" width="21.140625" style="659" customWidth="1"/>
    <col min="16139" max="16139" width="12.42578125" style="659" customWidth="1"/>
    <col min="16140" max="16140" width="12.28515625" style="659" customWidth="1"/>
    <col min="16141" max="16141" width="19.42578125" style="659" customWidth="1"/>
    <col min="16142" max="16142" width="39.42578125" style="659" customWidth="1"/>
    <col min="16143" max="16143" width="24.5703125" style="659" customWidth="1"/>
    <col min="16144" max="16144" width="28.42578125" style="659" customWidth="1"/>
    <col min="16145" max="16149" width="19.85546875" style="659" bestFit="1" customWidth="1"/>
    <col min="16150" max="16164" width="0" style="659" hidden="1" customWidth="1"/>
    <col min="16165" max="16165" width="6.85546875" style="659" customWidth="1"/>
    <col min="16166" max="16166" width="28" style="659" customWidth="1"/>
    <col min="16167" max="16167" width="0" style="659" hidden="1" customWidth="1"/>
    <col min="16168" max="16384" width="9.140625" style="659"/>
  </cols>
  <sheetData>
    <row r="1" spans="2:39" ht="42.75" customHeight="1" x14ac:dyDescent="0.5">
      <c r="B1" s="821" t="s">
        <v>7704</v>
      </c>
    </row>
    <row r="2" spans="2:39" ht="60" customHeight="1" x14ac:dyDescent="0.25">
      <c r="B2" s="906" t="s">
        <v>7088</v>
      </c>
    </row>
    <row r="3" spans="2:39" ht="33.75" x14ac:dyDescent="0.25">
      <c r="B3" s="907" t="s">
        <v>7089</v>
      </c>
      <c r="K3" s="908" t="s">
        <v>7090</v>
      </c>
      <c r="M3" s="1594" t="s">
        <v>7701</v>
      </c>
    </row>
    <row r="4" spans="2:39" ht="14.25" hidden="1" customHeight="1" x14ac:dyDescent="0.25">
      <c r="B4" s="909"/>
      <c r="H4" s="680"/>
      <c r="J4" s="819" t="s">
        <v>7058</v>
      </c>
      <c r="K4" s="910" t="e">
        <v>#REF!</v>
      </c>
      <c r="L4" s="819" t="s">
        <v>6948</v>
      </c>
      <c r="M4" s="910">
        <v>221</v>
      </c>
    </row>
    <row r="5" spans="2:39" hidden="1" x14ac:dyDescent="0.25">
      <c r="B5" s="909"/>
      <c r="J5" s="819" t="s">
        <v>6950</v>
      </c>
      <c r="K5" s="911" t="e">
        <v>#REF!</v>
      </c>
      <c r="L5" s="819" t="s">
        <v>6948</v>
      </c>
      <c r="M5" s="911">
        <v>221</v>
      </c>
    </row>
    <row r="6" spans="2:39" x14ac:dyDescent="0.25">
      <c r="B6" s="909"/>
    </row>
    <row r="7" spans="2:39" s="914" customFormat="1" ht="90.75" customHeight="1" x14ac:dyDescent="0.5">
      <c r="B7" s="1864" t="s">
        <v>7091</v>
      </c>
      <c r="C7" s="1864"/>
      <c r="D7" s="1864"/>
      <c r="E7" s="912" t="s">
        <v>7092</v>
      </c>
      <c r="F7" s="1865" t="s">
        <v>7093</v>
      </c>
      <c r="G7" s="1866" t="s">
        <v>7094</v>
      </c>
      <c r="H7" s="1868" t="s">
        <v>7095</v>
      </c>
      <c r="I7" s="1870" t="s">
        <v>6966</v>
      </c>
      <c r="J7" s="1863" t="s">
        <v>6967</v>
      </c>
      <c r="K7" s="1855" t="s">
        <v>6968</v>
      </c>
      <c r="L7" s="1855" t="s">
        <v>6969</v>
      </c>
      <c r="M7" s="1856" t="s">
        <v>7621</v>
      </c>
      <c r="N7" s="1857" t="s">
        <v>7096</v>
      </c>
      <c r="O7" s="1859" t="s">
        <v>7097</v>
      </c>
      <c r="P7" s="1861" t="s">
        <v>7098</v>
      </c>
      <c r="Q7" s="913" t="s">
        <v>7099</v>
      </c>
      <c r="R7" s="913" t="s">
        <v>7099</v>
      </c>
      <c r="S7" s="913" t="s">
        <v>7099</v>
      </c>
      <c r="T7" s="913" t="s">
        <v>7099</v>
      </c>
      <c r="U7" s="913" t="s">
        <v>7099</v>
      </c>
      <c r="V7" s="913" t="s">
        <v>7099</v>
      </c>
      <c r="W7" s="913" t="s">
        <v>7099</v>
      </c>
      <c r="X7" s="913" t="s">
        <v>7099</v>
      </c>
      <c r="Y7" s="913" t="s">
        <v>7099</v>
      </c>
      <c r="Z7" s="913" t="s">
        <v>7099</v>
      </c>
      <c r="AA7" s="913" t="s">
        <v>7099</v>
      </c>
      <c r="AB7" s="913" t="s">
        <v>7099</v>
      </c>
      <c r="AC7" s="913" t="s">
        <v>7099</v>
      </c>
      <c r="AD7" s="913" t="s">
        <v>7099</v>
      </c>
      <c r="AE7" s="913" t="s">
        <v>7099</v>
      </c>
      <c r="AF7" s="913" t="s">
        <v>7099</v>
      </c>
      <c r="AG7" s="913" t="s">
        <v>7099</v>
      </c>
      <c r="AH7" s="913" t="s">
        <v>7099</v>
      </c>
      <c r="AI7" s="913" t="s">
        <v>7099</v>
      </c>
      <c r="AJ7" s="913" t="s">
        <v>7099</v>
      </c>
      <c r="AK7" s="1853"/>
      <c r="AL7" s="1854" t="s">
        <v>7100</v>
      </c>
      <c r="AM7" s="1854" t="s">
        <v>7101</v>
      </c>
    </row>
    <row r="8" spans="2:39" s="917" customFormat="1" ht="60.95" customHeight="1" x14ac:dyDescent="0.25">
      <c r="B8" s="1864"/>
      <c r="C8" s="1864"/>
      <c r="D8" s="1864"/>
      <c r="E8" s="915" t="s">
        <v>7102</v>
      </c>
      <c r="F8" s="1865"/>
      <c r="G8" s="1867"/>
      <c r="H8" s="1869"/>
      <c r="I8" s="1870"/>
      <c r="J8" s="1863"/>
      <c r="K8" s="1855"/>
      <c r="L8" s="1855"/>
      <c r="M8" s="1856"/>
      <c r="N8" s="1858"/>
      <c r="O8" s="1860"/>
      <c r="P8" s="1862"/>
      <c r="Q8" s="916">
        <v>1</v>
      </c>
      <c r="R8" s="916">
        <v>2</v>
      </c>
      <c r="S8" s="916">
        <v>3</v>
      </c>
      <c r="T8" s="916">
        <v>4</v>
      </c>
      <c r="U8" s="916">
        <v>5</v>
      </c>
      <c r="V8" s="916">
        <v>6</v>
      </c>
      <c r="W8" s="916">
        <v>7</v>
      </c>
      <c r="X8" s="916">
        <v>8</v>
      </c>
      <c r="Y8" s="916">
        <v>9</v>
      </c>
      <c r="Z8" s="916">
        <v>10</v>
      </c>
      <c r="AA8" s="916">
        <v>11</v>
      </c>
      <c r="AB8" s="916">
        <v>12</v>
      </c>
      <c r="AC8" s="916">
        <v>13</v>
      </c>
      <c r="AD8" s="916">
        <v>14</v>
      </c>
      <c r="AE8" s="916">
        <v>15</v>
      </c>
      <c r="AF8" s="916">
        <v>16</v>
      </c>
      <c r="AG8" s="916">
        <v>17</v>
      </c>
      <c r="AH8" s="916">
        <v>18</v>
      </c>
      <c r="AI8" s="916">
        <v>19</v>
      </c>
      <c r="AJ8" s="916">
        <v>20</v>
      </c>
      <c r="AK8" s="1853"/>
      <c r="AL8" s="1854"/>
      <c r="AM8" s="1854"/>
    </row>
    <row r="9" spans="2:39" s="930" customFormat="1" ht="33.75" x14ac:dyDescent="0.25">
      <c r="B9" s="918">
        <v>0</v>
      </c>
      <c r="C9" s="919" t="s">
        <v>7103</v>
      </c>
      <c r="D9" s="920"/>
      <c r="E9" s="921"/>
      <c r="F9" s="920"/>
      <c r="G9" s="921"/>
      <c r="H9" s="922"/>
      <c r="I9" s="923"/>
      <c r="J9" s="924"/>
      <c r="K9" s="924"/>
      <c r="L9" s="925"/>
      <c r="M9" s="926"/>
      <c r="N9" s="923"/>
      <c r="O9" s="923" t="str">
        <f t="shared" ref="O9:O72" si="0">IF(K9&lt;&gt;"",ROUND(K9*L9,0),"")</f>
        <v/>
      </c>
      <c r="P9" s="927"/>
      <c r="Q9" s="928">
        <f>SUBTOTAL(9,Q10:Q12)</f>
        <v>0</v>
      </c>
      <c r="R9" s="928">
        <f>SUBTOTAL(9,R10:R12)</f>
        <v>0</v>
      </c>
      <c r="S9" s="928">
        <f t="shared" ref="S9:AJ9" si="1">SUBTOTAL(9,S10:S12)</f>
        <v>0</v>
      </c>
      <c r="T9" s="928">
        <f t="shared" si="1"/>
        <v>0</v>
      </c>
      <c r="U9" s="928">
        <f t="shared" si="1"/>
        <v>0</v>
      </c>
      <c r="V9" s="928">
        <f t="shared" si="1"/>
        <v>0</v>
      </c>
      <c r="W9" s="928">
        <f t="shared" si="1"/>
        <v>0</v>
      </c>
      <c r="X9" s="928">
        <f t="shared" si="1"/>
        <v>0</v>
      </c>
      <c r="Y9" s="928">
        <f t="shared" si="1"/>
        <v>0</v>
      </c>
      <c r="Z9" s="928">
        <f t="shared" si="1"/>
        <v>0</v>
      </c>
      <c r="AA9" s="928">
        <f t="shared" si="1"/>
        <v>0</v>
      </c>
      <c r="AB9" s="928">
        <f t="shared" si="1"/>
        <v>0</v>
      </c>
      <c r="AC9" s="928">
        <f t="shared" si="1"/>
        <v>0</v>
      </c>
      <c r="AD9" s="928">
        <f t="shared" si="1"/>
        <v>0</v>
      </c>
      <c r="AE9" s="928">
        <f t="shared" si="1"/>
        <v>0</v>
      </c>
      <c r="AF9" s="928">
        <f t="shared" si="1"/>
        <v>0</v>
      </c>
      <c r="AG9" s="928">
        <f t="shared" si="1"/>
        <v>0</v>
      </c>
      <c r="AH9" s="928">
        <f t="shared" si="1"/>
        <v>0</v>
      </c>
      <c r="AI9" s="928">
        <f t="shared" si="1"/>
        <v>0</v>
      </c>
      <c r="AJ9" s="928">
        <f t="shared" si="1"/>
        <v>0</v>
      </c>
      <c r="AK9" s="929"/>
      <c r="AL9" s="928">
        <f>SUBTOTAL(9,AL10:AL12)</f>
        <v>0</v>
      </c>
      <c r="AM9" s="928">
        <f>AL9/20</f>
        <v>0</v>
      </c>
    </row>
    <row r="10" spans="2:39" s="946" customFormat="1" ht="67.5" x14ac:dyDescent="0.25">
      <c r="B10" s="931">
        <v>0.1</v>
      </c>
      <c r="C10" s="932" t="s">
        <v>7104</v>
      </c>
      <c r="D10" s="933"/>
      <c r="E10" s="934"/>
      <c r="F10" s="935"/>
      <c r="G10" s="934"/>
      <c r="H10" s="936"/>
      <c r="I10" s="937"/>
      <c r="J10" s="938"/>
      <c r="K10" s="939"/>
      <c r="L10" s="940"/>
      <c r="M10" s="941"/>
      <c r="N10" s="942"/>
      <c r="O10" s="943" t="str">
        <f t="shared" si="0"/>
        <v/>
      </c>
      <c r="P10" s="944" t="str">
        <f>IF(M10="","",M10*I10)</f>
        <v/>
      </c>
      <c r="Q10" s="945">
        <f t="shared" ref="Q10:AI10" si="2">SUBTOTAL(9,Q11:Q12)</f>
        <v>0</v>
      </c>
      <c r="R10" s="945">
        <f t="shared" si="2"/>
        <v>0</v>
      </c>
      <c r="S10" s="945">
        <f t="shared" si="2"/>
        <v>0</v>
      </c>
      <c r="T10" s="945">
        <f t="shared" si="2"/>
        <v>0</v>
      </c>
      <c r="U10" s="945">
        <f t="shared" si="2"/>
        <v>0</v>
      </c>
      <c r="V10" s="945">
        <f t="shared" si="2"/>
        <v>0</v>
      </c>
      <c r="W10" s="945">
        <f t="shared" si="2"/>
        <v>0</v>
      </c>
      <c r="X10" s="945">
        <f t="shared" si="2"/>
        <v>0</v>
      </c>
      <c r="Y10" s="945">
        <f t="shared" si="2"/>
        <v>0</v>
      </c>
      <c r="Z10" s="945">
        <f t="shared" si="2"/>
        <v>0</v>
      </c>
      <c r="AA10" s="945">
        <f t="shared" si="2"/>
        <v>0</v>
      </c>
      <c r="AB10" s="945">
        <f t="shared" si="2"/>
        <v>0</v>
      </c>
      <c r="AC10" s="945">
        <f t="shared" si="2"/>
        <v>0</v>
      </c>
      <c r="AD10" s="945">
        <f t="shared" si="2"/>
        <v>0</v>
      </c>
      <c r="AE10" s="945">
        <f t="shared" si="2"/>
        <v>0</v>
      </c>
      <c r="AF10" s="945">
        <f t="shared" si="2"/>
        <v>0</v>
      </c>
      <c r="AG10" s="945">
        <f t="shared" si="2"/>
        <v>0</v>
      </c>
      <c r="AH10" s="945">
        <f t="shared" si="2"/>
        <v>0</v>
      </c>
      <c r="AI10" s="945">
        <f t="shared" si="2"/>
        <v>0</v>
      </c>
      <c r="AJ10" s="945">
        <f>SUBTOTAL(9,AJ11:AJ12)</f>
        <v>0</v>
      </c>
      <c r="AK10" s="929"/>
      <c r="AL10" s="945">
        <f>SUBTOTAL(9,AL11:AL12)</f>
        <v>0</v>
      </c>
      <c r="AM10" s="945">
        <f>AL10/20</f>
        <v>0</v>
      </c>
    </row>
    <row r="11" spans="2:39" s="946" customFormat="1" ht="33.75" x14ac:dyDescent="0.25">
      <c r="B11" s="947" t="s">
        <v>3315</v>
      </c>
      <c r="C11" s="948" t="s">
        <v>3192</v>
      </c>
      <c r="D11" s="949"/>
      <c r="E11" s="950">
        <v>1</v>
      </c>
      <c r="F11" s="951" t="s">
        <v>7105</v>
      </c>
      <c r="G11" s="950"/>
      <c r="H11" s="952" t="s">
        <v>7106</v>
      </c>
      <c r="I11" s="953"/>
      <c r="J11" s="954"/>
      <c r="K11" s="955"/>
      <c r="L11" s="956"/>
      <c r="M11" s="957"/>
      <c r="N11" s="958"/>
      <c r="O11" s="959" t="str">
        <f t="shared" si="0"/>
        <v/>
      </c>
      <c r="P11" s="960" t="str">
        <f>IF(M11="","",M11*I11)</f>
        <v/>
      </c>
      <c r="Q11" s="961">
        <f>IF($P11&lt;&gt;"",IF(Q$8=$N11,$P11*($M$5/$M$4),IF((ROUND($K11*$L11,0)+$N11)/Q$8=#REF!,$P11*($M$5/$M$4),IF(Q$8=ROUND($K11*$L11,0)+$N11,$P11*($M$5/$M$4),IF(AND(Q$8&gt;(ROUND($K11*$L11,0)+$N11),MOD(Q$8-(ROUND($K11*$L11,0)-$N11),($K11*$L11))=0),$P11*($M$5/$M$4),0)))),0)</f>
        <v>0</v>
      </c>
      <c r="R11" s="961">
        <f t="shared" ref="R11:AJ11" si="3">IF($P11&lt;&gt;"",IF(R$8=$N11,$P11*($M$5/$M$4),IF((ROUND($K11*$L11,0)+$N11)/R$8=1,$P11*($M$5/$M$4),IF(R$8=ROUND($K11*$L11,0)+$N11,$P11*($M$5/$M$4),IF(AND(R$8&gt;(ROUND($K11*$L11,0)+$N11),MOD(R$8-(ROUND($K11*$L11,0)-$N11),($K11*$L11))=0),$P11*($M$5/$M$4),0)))),0)</f>
        <v>0</v>
      </c>
      <c r="S11" s="961">
        <f t="shared" si="3"/>
        <v>0</v>
      </c>
      <c r="T11" s="961">
        <f t="shared" si="3"/>
        <v>0</v>
      </c>
      <c r="U11" s="961">
        <f t="shared" si="3"/>
        <v>0</v>
      </c>
      <c r="V11" s="961">
        <f t="shared" si="3"/>
        <v>0</v>
      </c>
      <c r="W11" s="961">
        <f t="shared" si="3"/>
        <v>0</v>
      </c>
      <c r="X11" s="961">
        <f t="shared" si="3"/>
        <v>0</v>
      </c>
      <c r="Y11" s="961">
        <f t="shared" si="3"/>
        <v>0</v>
      </c>
      <c r="Z11" s="961">
        <f t="shared" si="3"/>
        <v>0</v>
      </c>
      <c r="AA11" s="961">
        <f t="shared" si="3"/>
        <v>0</v>
      </c>
      <c r="AB11" s="961">
        <f t="shared" si="3"/>
        <v>0</v>
      </c>
      <c r="AC11" s="961">
        <f t="shared" si="3"/>
        <v>0</v>
      </c>
      <c r="AD11" s="961">
        <f t="shared" si="3"/>
        <v>0</v>
      </c>
      <c r="AE11" s="961">
        <f t="shared" si="3"/>
        <v>0</v>
      </c>
      <c r="AF11" s="961">
        <f t="shared" si="3"/>
        <v>0</v>
      </c>
      <c r="AG11" s="961">
        <f t="shared" si="3"/>
        <v>0</v>
      </c>
      <c r="AH11" s="961">
        <f t="shared" si="3"/>
        <v>0</v>
      </c>
      <c r="AI11" s="961">
        <f t="shared" si="3"/>
        <v>0</v>
      </c>
      <c r="AJ11" s="961">
        <f t="shared" si="3"/>
        <v>0</v>
      </c>
      <c r="AK11" s="961"/>
      <c r="AL11" s="961">
        <f>SUM(Q11:AJ11)</f>
        <v>0</v>
      </c>
      <c r="AM11" s="961">
        <f>AL11/20</f>
        <v>0</v>
      </c>
    </row>
    <row r="12" spans="2:39" s="946" customFormat="1" ht="33.75" x14ac:dyDescent="0.25">
      <c r="B12" s="962" t="s">
        <v>5</v>
      </c>
      <c r="C12" s="963" t="s">
        <v>3187</v>
      </c>
      <c r="D12" s="964"/>
      <c r="E12" s="965">
        <v>1</v>
      </c>
      <c r="F12" s="966" t="s">
        <v>7105</v>
      </c>
      <c r="G12" s="965"/>
      <c r="H12" s="967" t="s">
        <v>7106</v>
      </c>
      <c r="I12" s="968"/>
      <c r="J12" s="969"/>
      <c r="K12" s="970"/>
      <c r="L12" s="971"/>
      <c r="M12" s="972"/>
      <c r="N12" s="973"/>
      <c r="O12" s="974" t="str">
        <f t="shared" si="0"/>
        <v/>
      </c>
      <c r="P12" s="975" t="str">
        <f>IF(M12="","",M12*I12)</f>
        <v/>
      </c>
      <c r="Q12" s="976">
        <v>0</v>
      </c>
      <c r="R12" s="976">
        <v>0</v>
      </c>
      <c r="S12" s="976">
        <v>0</v>
      </c>
      <c r="T12" s="976">
        <v>0</v>
      </c>
      <c r="U12" s="976">
        <v>0</v>
      </c>
      <c r="V12" s="976">
        <v>0</v>
      </c>
      <c r="W12" s="976">
        <v>0</v>
      </c>
      <c r="X12" s="976">
        <v>0</v>
      </c>
      <c r="Y12" s="976">
        <v>0</v>
      </c>
      <c r="Z12" s="976">
        <v>0</v>
      </c>
      <c r="AA12" s="976">
        <v>0</v>
      </c>
      <c r="AB12" s="976">
        <v>0</v>
      </c>
      <c r="AC12" s="976">
        <v>0</v>
      </c>
      <c r="AD12" s="976">
        <v>0</v>
      </c>
      <c r="AE12" s="976">
        <v>0</v>
      </c>
      <c r="AF12" s="976">
        <v>0</v>
      </c>
      <c r="AG12" s="976">
        <v>0</v>
      </c>
      <c r="AH12" s="976">
        <v>0</v>
      </c>
      <c r="AI12" s="976">
        <v>0</v>
      </c>
      <c r="AJ12" s="976">
        <v>0</v>
      </c>
      <c r="AK12" s="961"/>
      <c r="AL12" s="961">
        <f>SUM(Q12:AJ12)</f>
        <v>0</v>
      </c>
      <c r="AM12" s="961">
        <f>AL12/20</f>
        <v>0</v>
      </c>
    </row>
    <row r="13" spans="2:39" s="930" customFormat="1" ht="33.75" x14ac:dyDescent="0.25">
      <c r="B13" s="918">
        <v>1</v>
      </c>
      <c r="C13" s="919" t="s">
        <v>3156</v>
      </c>
      <c r="D13" s="920"/>
      <c r="E13" s="921"/>
      <c r="F13" s="920"/>
      <c r="G13" s="921"/>
      <c r="H13" s="922"/>
      <c r="I13" s="923"/>
      <c r="J13" s="924"/>
      <c r="K13" s="924"/>
      <c r="L13" s="925"/>
      <c r="M13" s="926"/>
      <c r="N13" s="923"/>
      <c r="O13" s="923" t="str">
        <f t="shared" si="0"/>
        <v/>
      </c>
      <c r="P13" s="927"/>
      <c r="Q13" s="928">
        <f>SUBTOTAL(9,Q14:Q16)</f>
        <v>0</v>
      </c>
      <c r="R13" s="928">
        <f>SUBTOTAL(9,R14:R16)</f>
        <v>0</v>
      </c>
      <c r="S13" s="928">
        <f t="shared" ref="S13:AJ13" si="4">SUBTOTAL(9,S14:S16)</f>
        <v>0</v>
      </c>
      <c r="T13" s="928">
        <f t="shared" si="4"/>
        <v>0</v>
      </c>
      <c r="U13" s="928">
        <f t="shared" si="4"/>
        <v>0</v>
      </c>
      <c r="V13" s="928">
        <f t="shared" si="4"/>
        <v>0</v>
      </c>
      <c r="W13" s="928">
        <f t="shared" si="4"/>
        <v>0</v>
      </c>
      <c r="X13" s="928">
        <f t="shared" si="4"/>
        <v>0</v>
      </c>
      <c r="Y13" s="928">
        <f t="shared" si="4"/>
        <v>0</v>
      </c>
      <c r="Z13" s="928">
        <f t="shared" si="4"/>
        <v>0</v>
      </c>
      <c r="AA13" s="928">
        <f t="shared" si="4"/>
        <v>0</v>
      </c>
      <c r="AB13" s="928">
        <f t="shared" si="4"/>
        <v>0</v>
      </c>
      <c r="AC13" s="928">
        <f t="shared" si="4"/>
        <v>0</v>
      </c>
      <c r="AD13" s="928">
        <f t="shared" si="4"/>
        <v>0</v>
      </c>
      <c r="AE13" s="928">
        <f t="shared" si="4"/>
        <v>0</v>
      </c>
      <c r="AF13" s="928">
        <f t="shared" si="4"/>
        <v>0</v>
      </c>
      <c r="AG13" s="928">
        <f t="shared" si="4"/>
        <v>0</v>
      </c>
      <c r="AH13" s="928">
        <f t="shared" si="4"/>
        <v>0</v>
      </c>
      <c r="AI13" s="928">
        <f t="shared" si="4"/>
        <v>0</v>
      </c>
      <c r="AJ13" s="928">
        <f t="shared" si="4"/>
        <v>0</v>
      </c>
      <c r="AK13" s="929"/>
      <c r="AL13" s="928">
        <f>SUBTOTAL(9,AL14:AL16)</f>
        <v>0</v>
      </c>
      <c r="AM13" s="928">
        <f t="shared" ref="AM13:AM88" si="5">AL13/20</f>
        <v>0</v>
      </c>
    </row>
    <row r="14" spans="2:39" s="980" customFormat="1" ht="33.75" x14ac:dyDescent="0.25">
      <c r="B14" s="977">
        <v>1.1000000000000001</v>
      </c>
      <c r="C14" s="932" t="s">
        <v>3156</v>
      </c>
      <c r="D14" s="978"/>
      <c r="E14" s="934"/>
      <c r="F14" s="935"/>
      <c r="G14" s="934"/>
      <c r="H14" s="936"/>
      <c r="I14" s="937"/>
      <c r="J14" s="979"/>
      <c r="K14" s="939"/>
      <c r="L14" s="940"/>
      <c r="M14" s="941"/>
      <c r="N14" s="942"/>
      <c r="O14" s="943" t="str">
        <f t="shared" si="0"/>
        <v/>
      </c>
      <c r="P14" s="944" t="str">
        <f>IF(M14="","",M14*I14)</f>
        <v/>
      </c>
      <c r="Q14" s="945">
        <f t="shared" ref="Q14:AJ14" si="6">SUBTOTAL(9,Q15:Q16)</f>
        <v>0</v>
      </c>
      <c r="R14" s="945">
        <f t="shared" si="6"/>
        <v>0</v>
      </c>
      <c r="S14" s="945">
        <f t="shared" si="6"/>
        <v>0</v>
      </c>
      <c r="T14" s="945">
        <f t="shared" si="6"/>
        <v>0</v>
      </c>
      <c r="U14" s="945">
        <f t="shared" si="6"/>
        <v>0</v>
      </c>
      <c r="V14" s="945">
        <f t="shared" si="6"/>
        <v>0</v>
      </c>
      <c r="W14" s="945">
        <f t="shared" si="6"/>
        <v>0</v>
      </c>
      <c r="X14" s="945">
        <f t="shared" si="6"/>
        <v>0</v>
      </c>
      <c r="Y14" s="945">
        <f t="shared" si="6"/>
        <v>0</v>
      </c>
      <c r="Z14" s="945">
        <f t="shared" si="6"/>
        <v>0</v>
      </c>
      <c r="AA14" s="945">
        <f t="shared" si="6"/>
        <v>0</v>
      </c>
      <c r="AB14" s="945">
        <f t="shared" si="6"/>
        <v>0</v>
      </c>
      <c r="AC14" s="945">
        <f t="shared" si="6"/>
        <v>0</v>
      </c>
      <c r="AD14" s="945">
        <f t="shared" si="6"/>
        <v>0</v>
      </c>
      <c r="AE14" s="945">
        <f t="shared" si="6"/>
        <v>0</v>
      </c>
      <c r="AF14" s="945">
        <f t="shared" si="6"/>
        <v>0</v>
      </c>
      <c r="AG14" s="945">
        <f t="shared" si="6"/>
        <v>0</v>
      </c>
      <c r="AH14" s="945">
        <f t="shared" si="6"/>
        <v>0</v>
      </c>
      <c r="AI14" s="945">
        <f t="shared" si="6"/>
        <v>0</v>
      </c>
      <c r="AJ14" s="945">
        <f t="shared" si="6"/>
        <v>0</v>
      </c>
      <c r="AK14" s="929"/>
      <c r="AL14" s="945">
        <f>SUBTOTAL(9,AL15:AL16)</f>
        <v>0</v>
      </c>
      <c r="AM14" s="945">
        <f t="shared" si="5"/>
        <v>0</v>
      </c>
    </row>
    <row r="15" spans="2:39" s="930" customFormat="1" ht="33.75" x14ac:dyDescent="0.25">
      <c r="B15" s="981" t="s">
        <v>26</v>
      </c>
      <c r="C15" s="948" t="s">
        <v>3155</v>
      </c>
      <c r="D15" s="982"/>
      <c r="E15" s="950">
        <v>1</v>
      </c>
      <c r="F15" s="951" t="s">
        <v>7105</v>
      </c>
      <c r="G15" s="950"/>
      <c r="H15" s="952" t="s">
        <v>7106</v>
      </c>
      <c r="I15" s="953"/>
      <c r="J15" s="983"/>
      <c r="K15" s="955"/>
      <c r="L15" s="956"/>
      <c r="M15" s="957"/>
      <c r="N15" s="958"/>
      <c r="O15" s="959" t="str">
        <f t="shared" si="0"/>
        <v/>
      </c>
      <c r="P15" s="960" t="str">
        <f>IF(M15="","",M15*I15)</f>
        <v/>
      </c>
      <c r="Q15" s="961">
        <f>IF($P15&lt;&gt;"",IF(Q$8=$N15,$P15*($M$5/$M$4),IF((ROUND($K15*$L15,0)+$N15)/Q$8=3:33,$P15*($M$5/$M$4),IF(Q$8=ROUND($K15*$L15,0)+$N15,$P15*($M$5/$M$4),IF(AND(Q$8&gt;(ROUND($K15*$L15,0)+$N15),MOD(Q$8-(ROUND($K15*$L15,0)-$N15),($K15*$L15))=0),$P15*($M$5/$M$4),0)))),0)</f>
        <v>0</v>
      </c>
      <c r="R15" s="961">
        <f t="shared" ref="R15:AJ15" si="7">IF($P15&lt;&gt;"",IF(R$8=$N15,$P15*($M$5/$M$4),IF((ROUND($K15*$L15,0)+$N15)/R$8=1,$P15*($M$5/$M$4),IF(R$8=ROUND($K15*$L15,0)+$N15,$P15*($M$5/$M$4),IF(AND(R$8&gt;(ROUND($K15*$L15,0)+$N15),MOD(R$8-(ROUND($K15*$L15,0)-$N15),($K15*$L15))=0),$P15*($M$5/$M$4),0)))),0)</f>
        <v>0</v>
      </c>
      <c r="S15" s="961">
        <f t="shared" si="7"/>
        <v>0</v>
      </c>
      <c r="T15" s="961">
        <f t="shared" si="7"/>
        <v>0</v>
      </c>
      <c r="U15" s="961">
        <f t="shared" si="7"/>
        <v>0</v>
      </c>
      <c r="V15" s="961">
        <f t="shared" si="7"/>
        <v>0</v>
      </c>
      <c r="W15" s="961">
        <f t="shared" si="7"/>
        <v>0</v>
      </c>
      <c r="X15" s="961">
        <f t="shared" si="7"/>
        <v>0</v>
      </c>
      <c r="Y15" s="961">
        <f t="shared" si="7"/>
        <v>0</v>
      </c>
      <c r="Z15" s="961">
        <f t="shared" si="7"/>
        <v>0</v>
      </c>
      <c r="AA15" s="961">
        <f t="shared" si="7"/>
        <v>0</v>
      </c>
      <c r="AB15" s="961">
        <f t="shared" si="7"/>
        <v>0</v>
      </c>
      <c r="AC15" s="961">
        <f t="shared" si="7"/>
        <v>0</v>
      </c>
      <c r="AD15" s="961">
        <f t="shared" si="7"/>
        <v>0</v>
      </c>
      <c r="AE15" s="961">
        <f t="shared" si="7"/>
        <v>0</v>
      </c>
      <c r="AF15" s="961">
        <f t="shared" si="7"/>
        <v>0</v>
      </c>
      <c r="AG15" s="961">
        <f t="shared" si="7"/>
        <v>0</v>
      </c>
      <c r="AH15" s="961">
        <f t="shared" si="7"/>
        <v>0</v>
      </c>
      <c r="AI15" s="961">
        <f t="shared" si="7"/>
        <v>0</v>
      </c>
      <c r="AJ15" s="961">
        <f t="shared" si="7"/>
        <v>0</v>
      </c>
      <c r="AK15" s="961"/>
      <c r="AL15" s="961">
        <f>SUM(Q15:AJ15)</f>
        <v>0</v>
      </c>
      <c r="AM15" s="961">
        <f t="shared" si="5"/>
        <v>0</v>
      </c>
    </row>
    <row r="16" spans="2:39" s="930" customFormat="1" ht="33.75" x14ac:dyDescent="0.25">
      <c r="B16" s="984" t="s">
        <v>3340</v>
      </c>
      <c r="C16" s="963" t="s">
        <v>7107</v>
      </c>
      <c r="D16" s="985"/>
      <c r="E16" s="965">
        <v>1</v>
      </c>
      <c r="F16" s="966" t="s">
        <v>7105</v>
      </c>
      <c r="G16" s="965"/>
      <c r="H16" s="967" t="s">
        <v>7106</v>
      </c>
      <c r="I16" s="968"/>
      <c r="J16" s="986"/>
      <c r="K16" s="970"/>
      <c r="L16" s="971"/>
      <c r="M16" s="972"/>
      <c r="N16" s="973"/>
      <c r="O16" s="974" t="str">
        <f t="shared" si="0"/>
        <v/>
      </c>
      <c r="P16" s="975" t="str">
        <f>IF(M16="","",M16*I16)</f>
        <v/>
      </c>
      <c r="Q16" s="976">
        <v>0</v>
      </c>
      <c r="R16" s="976">
        <v>0</v>
      </c>
      <c r="S16" s="976">
        <v>0</v>
      </c>
      <c r="T16" s="976">
        <v>0</v>
      </c>
      <c r="U16" s="976">
        <v>0</v>
      </c>
      <c r="V16" s="976">
        <v>0</v>
      </c>
      <c r="W16" s="976">
        <v>0</v>
      </c>
      <c r="X16" s="976">
        <v>0</v>
      </c>
      <c r="Y16" s="976">
        <v>0</v>
      </c>
      <c r="Z16" s="976">
        <v>0</v>
      </c>
      <c r="AA16" s="976">
        <v>0</v>
      </c>
      <c r="AB16" s="976">
        <v>0</v>
      </c>
      <c r="AC16" s="976">
        <v>0</v>
      </c>
      <c r="AD16" s="976">
        <v>0</v>
      </c>
      <c r="AE16" s="976">
        <v>0</v>
      </c>
      <c r="AF16" s="976">
        <v>0</v>
      </c>
      <c r="AG16" s="976">
        <v>0</v>
      </c>
      <c r="AH16" s="976">
        <v>0</v>
      </c>
      <c r="AI16" s="976">
        <v>0</v>
      </c>
      <c r="AJ16" s="976">
        <v>0</v>
      </c>
      <c r="AK16" s="961"/>
      <c r="AL16" s="961">
        <f>SUM(Q16:AJ16)</f>
        <v>0</v>
      </c>
      <c r="AM16" s="961">
        <f t="shared" si="5"/>
        <v>0</v>
      </c>
    </row>
    <row r="17" spans="2:39" s="980" customFormat="1" ht="33.75" x14ac:dyDescent="0.25">
      <c r="B17" s="918">
        <v>2</v>
      </c>
      <c r="C17" s="919" t="s">
        <v>3133</v>
      </c>
      <c r="D17" s="920"/>
      <c r="E17" s="921"/>
      <c r="F17" s="920"/>
      <c r="G17" s="921"/>
      <c r="H17" s="922"/>
      <c r="I17" s="923"/>
      <c r="J17" s="924"/>
      <c r="K17" s="924"/>
      <c r="L17" s="925"/>
      <c r="M17" s="926"/>
      <c r="N17" s="923"/>
      <c r="O17" s="923" t="str">
        <f t="shared" si="0"/>
        <v/>
      </c>
      <c r="P17" s="927"/>
      <c r="Q17" s="928">
        <f t="shared" ref="Q17:AL17" si="8">SUBTOTAL(9,Q18:Q59)</f>
        <v>0</v>
      </c>
      <c r="R17" s="928">
        <f t="shared" si="8"/>
        <v>1039.5</v>
      </c>
      <c r="S17" s="928">
        <f t="shared" si="8"/>
        <v>0</v>
      </c>
      <c r="T17" s="928">
        <f t="shared" si="8"/>
        <v>0</v>
      </c>
      <c r="U17" s="928">
        <f t="shared" si="8"/>
        <v>0</v>
      </c>
      <c r="V17" s="928">
        <f t="shared" si="8"/>
        <v>0</v>
      </c>
      <c r="W17" s="928">
        <f t="shared" si="8"/>
        <v>357.5</v>
      </c>
      <c r="X17" s="928">
        <f t="shared" si="8"/>
        <v>0</v>
      </c>
      <c r="Y17" s="928">
        <f t="shared" si="8"/>
        <v>1039.5</v>
      </c>
      <c r="Z17" s="928">
        <f t="shared" si="8"/>
        <v>6600</v>
      </c>
      <c r="AA17" s="928">
        <f t="shared" si="8"/>
        <v>0</v>
      </c>
      <c r="AB17" s="928">
        <f t="shared" si="8"/>
        <v>1039.5</v>
      </c>
      <c r="AC17" s="928">
        <f t="shared" si="8"/>
        <v>89826</v>
      </c>
      <c r="AD17" s="928">
        <f t="shared" si="8"/>
        <v>0</v>
      </c>
      <c r="AE17" s="928">
        <f t="shared" si="8"/>
        <v>1014.75</v>
      </c>
      <c r="AF17" s="928">
        <f t="shared" si="8"/>
        <v>0</v>
      </c>
      <c r="AG17" s="928">
        <f t="shared" si="8"/>
        <v>11962.5</v>
      </c>
      <c r="AH17" s="928">
        <f t="shared" si="8"/>
        <v>0</v>
      </c>
      <c r="AI17" s="928">
        <f t="shared" si="8"/>
        <v>1039.5</v>
      </c>
      <c r="AJ17" s="928">
        <f t="shared" si="8"/>
        <v>1787.5</v>
      </c>
      <c r="AK17" s="929"/>
      <c r="AL17" s="928">
        <f t="shared" si="8"/>
        <v>115706.25</v>
      </c>
      <c r="AM17" s="928">
        <f t="shared" si="5"/>
        <v>5785.3125</v>
      </c>
    </row>
    <row r="18" spans="2:39" s="980" customFormat="1" ht="33.75" x14ac:dyDescent="0.25">
      <c r="B18" s="977">
        <v>2.1</v>
      </c>
      <c r="C18" s="987" t="s">
        <v>3132</v>
      </c>
      <c r="D18" s="935"/>
      <c r="E18" s="934"/>
      <c r="F18" s="935"/>
      <c r="G18" s="934"/>
      <c r="H18" s="936"/>
      <c r="I18" s="937"/>
      <c r="J18" s="979"/>
      <c r="K18" s="939"/>
      <c r="L18" s="940"/>
      <c r="M18" s="941"/>
      <c r="N18" s="942"/>
      <c r="O18" s="943" t="str">
        <f t="shared" si="0"/>
        <v/>
      </c>
      <c r="P18" s="944" t="str">
        <f t="shared" ref="P18:P59" si="9">IF(M18="","",M18*I18)</f>
        <v/>
      </c>
      <c r="Q18" s="945">
        <f t="shared" ref="Q18:AJ18" si="10">SUBTOTAL(9,Q19:Q20)</f>
        <v>0</v>
      </c>
      <c r="R18" s="945">
        <f t="shared" si="10"/>
        <v>0</v>
      </c>
      <c r="S18" s="945">
        <f t="shared" si="10"/>
        <v>0</v>
      </c>
      <c r="T18" s="945">
        <f t="shared" si="10"/>
        <v>0</v>
      </c>
      <c r="U18" s="945">
        <f t="shared" si="10"/>
        <v>0</v>
      </c>
      <c r="V18" s="945">
        <f t="shared" si="10"/>
        <v>0</v>
      </c>
      <c r="W18" s="945">
        <f t="shared" si="10"/>
        <v>0</v>
      </c>
      <c r="X18" s="945">
        <f t="shared" si="10"/>
        <v>0</v>
      </c>
      <c r="Y18" s="945">
        <f t="shared" si="10"/>
        <v>0</v>
      </c>
      <c r="Z18" s="945">
        <f t="shared" si="10"/>
        <v>0</v>
      </c>
      <c r="AA18" s="945">
        <f t="shared" si="10"/>
        <v>0</v>
      </c>
      <c r="AB18" s="945">
        <f t="shared" si="10"/>
        <v>0</v>
      </c>
      <c r="AC18" s="945">
        <f t="shared" si="10"/>
        <v>0</v>
      </c>
      <c r="AD18" s="945">
        <f t="shared" si="10"/>
        <v>0</v>
      </c>
      <c r="AE18" s="945">
        <f t="shared" si="10"/>
        <v>0</v>
      </c>
      <c r="AF18" s="945">
        <f t="shared" si="10"/>
        <v>0</v>
      </c>
      <c r="AG18" s="945">
        <f t="shared" si="10"/>
        <v>0</v>
      </c>
      <c r="AH18" s="945">
        <f t="shared" si="10"/>
        <v>0</v>
      </c>
      <c r="AI18" s="945">
        <f t="shared" si="10"/>
        <v>0</v>
      </c>
      <c r="AJ18" s="945">
        <f t="shared" si="10"/>
        <v>0</v>
      </c>
      <c r="AK18" s="929"/>
      <c r="AL18" s="945">
        <f>SUBTOTAL(9,AL19:AL20)</f>
        <v>0</v>
      </c>
      <c r="AM18" s="945">
        <f t="shared" si="5"/>
        <v>0</v>
      </c>
    </row>
    <row r="19" spans="2:39" s="930" customFormat="1" ht="33.75" x14ac:dyDescent="0.25">
      <c r="B19" s="981" t="s">
        <v>3348</v>
      </c>
      <c r="C19" s="948" t="s">
        <v>3131</v>
      </c>
      <c r="D19" s="982"/>
      <c r="E19" s="950">
        <v>1</v>
      </c>
      <c r="F19" s="951" t="s">
        <v>7108</v>
      </c>
      <c r="G19" s="950"/>
      <c r="H19" s="952" t="s">
        <v>7106</v>
      </c>
      <c r="I19" s="953"/>
      <c r="J19" s="983"/>
      <c r="K19" s="955"/>
      <c r="L19" s="956"/>
      <c r="M19" s="957"/>
      <c r="N19" s="988"/>
      <c r="O19" s="989" t="str">
        <f t="shared" si="0"/>
        <v/>
      </c>
      <c r="P19" s="990" t="str">
        <f t="shared" si="9"/>
        <v/>
      </c>
      <c r="Q19" s="961">
        <f t="shared" ref="Q19:AF20" si="11">IF($P19&lt;&gt;"",IF(Q$8=$N19,$P19*($M$5/$M$4),IF((ROUND($K19*$L19,0)+$N19)/Q$8=1,$P19*($M$5/$M$4),IF(Q$8=ROUND($K19*$L19,0)+$N19,$P19*($M$5/$M$4),IF(AND(Q$8&gt;(ROUND($K19*$L19,0)+$N19),MOD(Q$8-(ROUND($K19*$L19,0)-$N19),($K19*$L19))=0),$P19*($M$5/$M$4),0)))),0)</f>
        <v>0</v>
      </c>
      <c r="R19" s="961">
        <f t="shared" si="11"/>
        <v>0</v>
      </c>
      <c r="S19" s="961">
        <f t="shared" si="11"/>
        <v>0</v>
      </c>
      <c r="T19" s="961">
        <f t="shared" si="11"/>
        <v>0</v>
      </c>
      <c r="U19" s="961">
        <f t="shared" si="11"/>
        <v>0</v>
      </c>
      <c r="V19" s="961">
        <f t="shared" si="11"/>
        <v>0</v>
      </c>
      <c r="W19" s="961">
        <f t="shared" si="11"/>
        <v>0</v>
      </c>
      <c r="X19" s="961">
        <f t="shared" si="11"/>
        <v>0</v>
      </c>
      <c r="Y19" s="961">
        <f t="shared" si="11"/>
        <v>0</v>
      </c>
      <c r="Z19" s="961">
        <f t="shared" si="11"/>
        <v>0</v>
      </c>
      <c r="AA19" s="961">
        <f t="shared" si="11"/>
        <v>0</v>
      </c>
      <c r="AB19" s="961">
        <f t="shared" si="11"/>
        <v>0</v>
      </c>
      <c r="AC19" s="961">
        <f t="shared" si="11"/>
        <v>0</v>
      </c>
      <c r="AD19" s="961">
        <f t="shared" si="11"/>
        <v>0</v>
      </c>
      <c r="AE19" s="961">
        <f t="shared" si="11"/>
        <v>0</v>
      </c>
      <c r="AF19" s="961">
        <f t="shared" si="11"/>
        <v>0</v>
      </c>
      <c r="AG19" s="961">
        <f t="shared" ref="AG19:AJ20" si="12">IF($P19&lt;&gt;"",IF(AG$8=$N19,$P19*($M$5/$M$4),IF((ROUND($K19*$L19,0)+$N19)/AG$8=1,$P19*($M$5/$M$4),IF(AG$8=ROUND($K19*$L19,0)+$N19,$P19*($M$5/$M$4),IF(AND(AG$8&gt;(ROUND($K19*$L19,0)+$N19),MOD(AG$8-(ROUND($K19*$L19,0)-$N19),($K19*$L19))=0),$P19*($M$5/$M$4),0)))),0)</f>
        <v>0</v>
      </c>
      <c r="AH19" s="961">
        <f t="shared" si="12"/>
        <v>0</v>
      </c>
      <c r="AI19" s="961">
        <f t="shared" si="12"/>
        <v>0</v>
      </c>
      <c r="AJ19" s="961">
        <f t="shared" si="12"/>
        <v>0</v>
      </c>
      <c r="AK19" s="961"/>
      <c r="AL19" s="961">
        <f>SUM(Q19:AJ19)</f>
        <v>0</v>
      </c>
      <c r="AM19" s="961">
        <f t="shared" si="5"/>
        <v>0</v>
      </c>
    </row>
    <row r="20" spans="2:39" s="930" customFormat="1" ht="33.75" x14ac:dyDescent="0.25">
      <c r="B20" s="984" t="s">
        <v>3350</v>
      </c>
      <c r="C20" s="963" t="s">
        <v>7109</v>
      </c>
      <c r="D20" s="985"/>
      <c r="E20" s="965"/>
      <c r="F20" s="966"/>
      <c r="G20" s="965"/>
      <c r="H20" s="967" t="s">
        <v>7106</v>
      </c>
      <c r="I20" s="968"/>
      <c r="J20" s="986"/>
      <c r="K20" s="970"/>
      <c r="L20" s="971"/>
      <c r="M20" s="972"/>
      <c r="N20" s="991"/>
      <c r="O20" s="992" t="str">
        <f t="shared" si="0"/>
        <v/>
      </c>
      <c r="P20" s="993" t="str">
        <f t="shared" si="9"/>
        <v/>
      </c>
      <c r="Q20" s="961">
        <f t="shared" si="11"/>
        <v>0</v>
      </c>
      <c r="R20" s="961">
        <f t="shared" si="11"/>
        <v>0</v>
      </c>
      <c r="S20" s="961">
        <f t="shared" si="11"/>
        <v>0</v>
      </c>
      <c r="T20" s="961">
        <f t="shared" si="11"/>
        <v>0</v>
      </c>
      <c r="U20" s="961">
        <f t="shared" si="11"/>
        <v>0</v>
      </c>
      <c r="V20" s="961">
        <f t="shared" si="11"/>
        <v>0</v>
      </c>
      <c r="W20" s="961">
        <f t="shared" si="11"/>
        <v>0</v>
      </c>
      <c r="X20" s="961">
        <f t="shared" si="11"/>
        <v>0</v>
      </c>
      <c r="Y20" s="961">
        <f t="shared" si="11"/>
        <v>0</v>
      </c>
      <c r="Z20" s="961">
        <f t="shared" si="11"/>
        <v>0</v>
      </c>
      <c r="AA20" s="961">
        <f t="shared" si="11"/>
        <v>0</v>
      </c>
      <c r="AB20" s="961">
        <f t="shared" si="11"/>
        <v>0</v>
      </c>
      <c r="AC20" s="961">
        <f t="shared" si="11"/>
        <v>0</v>
      </c>
      <c r="AD20" s="961">
        <f t="shared" si="11"/>
        <v>0</v>
      </c>
      <c r="AE20" s="961">
        <f t="shared" si="11"/>
        <v>0</v>
      </c>
      <c r="AF20" s="961">
        <f t="shared" si="11"/>
        <v>0</v>
      </c>
      <c r="AG20" s="961">
        <f t="shared" si="12"/>
        <v>0</v>
      </c>
      <c r="AH20" s="961">
        <f t="shared" si="12"/>
        <v>0</v>
      </c>
      <c r="AI20" s="961">
        <f t="shared" si="12"/>
        <v>0</v>
      </c>
      <c r="AJ20" s="961">
        <f t="shared" si="12"/>
        <v>0</v>
      </c>
      <c r="AK20" s="961"/>
      <c r="AL20" s="961">
        <f>SUM(Q20:AJ20)</f>
        <v>0</v>
      </c>
      <c r="AM20" s="961">
        <f t="shared" si="5"/>
        <v>0</v>
      </c>
    </row>
    <row r="21" spans="2:39" s="980" customFormat="1" ht="33.75" x14ac:dyDescent="0.25">
      <c r="B21" s="977">
        <v>2.2000000000000002</v>
      </c>
      <c r="C21" s="987" t="s">
        <v>7110</v>
      </c>
      <c r="D21" s="935"/>
      <c r="E21" s="934"/>
      <c r="F21" s="935"/>
      <c r="G21" s="934"/>
      <c r="H21" s="936"/>
      <c r="I21" s="937"/>
      <c r="J21" s="979"/>
      <c r="K21" s="939"/>
      <c r="L21" s="940"/>
      <c r="M21" s="941"/>
      <c r="N21" s="942"/>
      <c r="O21" s="943" t="str">
        <f t="shared" si="0"/>
        <v/>
      </c>
      <c r="P21" s="944" t="str">
        <f t="shared" si="9"/>
        <v/>
      </c>
      <c r="Q21" s="945">
        <f t="shared" ref="Q21:AJ21" si="13">SUBTOTAL(9,Q22:Q23)</f>
        <v>0</v>
      </c>
      <c r="R21" s="945">
        <f t="shared" si="13"/>
        <v>0</v>
      </c>
      <c r="S21" s="945">
        <f t="shared" si="13"/>
        <v>0</v>
      </c>
      <c r="T21" s="945">
        <f t="shared" si="13"/>
        <v>0</v>
      </c>
      <c r="U21" s="945">
        <f t="shared" si="13"/>
        <v>0</v>
      </c>
      <c r="V21" s="945">
        <f t="shared" si="13"/>
        <v>0</v>
      </c>
      <c r="W21" s="945">
        <f t="shared" si="13"/>
        <v>0</v>
      </c>
      <c r="X21" s="945">
        <f t="shared" si="13"/>
        <v>0</v>
      </c>
      <c r="Y21" s="945">
        <f t="shared" si="13"/>
        <v>0</v>
      </c>
      <c r="Z21" s="945">
        <f t="shared" si="13"/>
        <v>0</v>
      </c>
      <c r="AA21" s="945">
        <f t="shared" si="13"/>
        <v>0</v>
      </c>
      <c r="AB21" s="945">
        <f t="shared" si="13"/>
        <v>0</v>
      </c>
      <c r="AC21" s="945">
        <f t="shared" si="13"/>
        <v>0</v>
      </c>
      <c r="AD21" s="945">
        <f t="shared" si="13"/>
        <v>0</v>
      </c>
      <c r="AE21" s="945">
        <f t="shared" si="13"/>
        <v>0</v>
      </c>
      <c r="AF21" s="945">
        <f t="shared" si="13"/>
        <v>0</v>
      </c>
      <c r="AG21" s="945">
        <f t="shared" si="13"/>
        <v>0</v>
      </c>
      <c r="AH21" s="945">
        <f t="shared" si="13"/>
        <v>0</v>
      </c>
      <c r="AI21" s="945">
        <f t="shared" si="13"/>
        <v>0</v>
      </c>
      <c r="AJ21" s="945">
        <f t="shared" si="13"/>
        <v>0</v>
      </c>
      <c r="AK21" s="929"/>
      <c r="AL21" s="945">
        <f>SUBTOTAL(9,AL22:AL23)</f>
        <v>0</v>
      </c>
      <c r="AM21" s="945">
        <f t="shared" si="5"/>
        <v>0</v>
      </c>
    </row>
    <row r="22" spans="2:39" s="930" customFormat="1" ht="33.75" x14ac:dyDescent="0.25">
      <c r="B22" s="981" t="s">
        <v>3359</v>
      </c>
      <c r="C22" s="948" t="s">
        <v>3110</v>
      </c>
      <c r="D22" s="982"/>
      <c r="E22" s="950">
        <v>1</v>
      </c>
      <c r="F22" s="951" t="s">
        <v>3109</v>
      </c>
      <c r="G22" s="950"/>
      <c r="H22" s="952" t="s">
        <v>7106</v>
      </c>
      <c r="I22" s="953"/>
      <c r="J22" s="983"/>
      <c r="K22" s="955"/>
      <c r="L22" s="956"/>
      <c r="M22" s="957"/>
      <c r="N22" s="988"/>
      <c r="O22" s="989" t="str">
        <f t="shared" si="0"/>
        <v/>
      </c>
      <c r="P22" s="990" t="str">
        <f t="shared" si="9"/>
        <v/>
      </c>
      <c r="Q22" s="961">
        <f t="shared" ref="Q22:AF23" si="14">IF($P22&lt;&gt;"",IF(Q$8=$N22,$P22*($M$5/$M$4),IF((ROUND($K22*$L22,0)+$N22)/Q$8=1,$P22*($M$5/$M$4),IF(Q$8=ROUND($K22*$L22,0)+$N22,$P22*($M$5/$M$4),IF(AND(Q$8&gt;(ROUND($K22*$L22,0)+$N22),MOD(Q$8-(ROUND($K22*$L22,0)-$N22),($K22*$L22))=0),$P22*($M$5/$M$4),0)))),0)</f>
        <v>0</v>
      </c>
      <c r="R22" s="961">
        <f t="shared" si="14"/>
        <v>0</v>
      </c>
      <c r="S22" s="961">
        <f t="shared" si="14"/>
        <v>0</v>
      </c>
      <c r="T22" s="961">
        <f t="shared" si="14"/>
        <v>0</v>
      </c>
      <c r="U22" s="961">
        <f t="shared" si="14"/>
        <v>0</v>
      </c>
      <c r="V22" s="961">
        <f t="shared" si="14"/>
        <v>0</v>
      </c>
      <c r="W22" s="961">
        <f t="shared" si="14"/>
        <v>0</v>
      </c>
      <c r="X22" s="961">
        <f t="shared" si="14"/>
        <v>0</v>
      </c>
      <c r="Y22" s="961">
        <f t="shared" si="14"/>
        <v>0</v>
      </c>
      <c r="Z22" s="961">
        <f t="shared" si="14"/>
        <v>0</v>
      </c>
      <c r="AA22" s="961">
        <f t="shared" si="14"/>
        <v>0</v>
      </c>
      <c r="AB22" s="961">
        <f t="shared" si="14"/>
        <v>0</v>
      </c>
      <c r="AC22" s="961">
        <f t="shared" si="14"/>
        <v>0</v>
      </c>
      <c r="AD22" s="961">
        <f t="shared" si="14"/>
        <v>0</v>
      </c>
      <c r="AE22" s="961">
        <f t="shared" si="14"/>
        <v>0</v>
      </c>
      <c r="AF22" s="961">
        <f t="shared" si="14"/>
        <v>0</v>
      </c>
      <c r="AG22" s="961">
        <f t="shared" ref="AG22:AJ23" si="15">IF($P22&lt;&gt;"",IF(AG$8=$N22,$P22*($M$5/$M$4),IF((ROUND($K22*$L22,0)+$N22)/AG$8=1,$P22*($M$5/$M$4),IF(AG$8=ROUND($K22*$L22,0)+$N22,$P22*($M$5/$M$4),IF(AND(AG$8&gt;(ROUND($K22*$L22,0)+$N22),MOD(AG$8-(ROUND($K22*$L22,0)-$N22),($K22*$L22))=0),$P22*($M$5/$M$4),0)))),0)</f>
        <v>0</v>
      </c>
      <c r="AH22" s="961">
        <f t="shared" si="15"/>
        <v>0</v>
      </c>
      <c r="AI22" s="961">
        <f t="shared" si="15"/>
        <v>0</v>
      </c>
      <c r="AJ22" s="961">
        <f t="shared" si="15"/>
        <v>0</v>
      </c>
      <c r="AK22" s="961"/>
      <c r="AL22" s="961">
        <f>SUM(Q22:AJ22)</f>
        <v>0</v>
      </c>
      <c r="AM22" s="961">
        <f t="shared" si="5"/>
        <v>0</v>
      </c>
    </row>
    <row r="23" spans="2:39" s="930" customFormat="1" ht="33.75" x14ac:dyDescent="0.25">
      <c r="B23" s="984" t="s">
        <v>3360</v>
      </c>
      <c r="C23" s="963" t="s">
        <v>3102</v>
      </c>
      <c r="D23" s="985"/>
      <c r="E23" s="965">
        <v>1</v>
      </c>
      <c r="F23" s="966" t="s">
        <v>7111</v>
      </c>
      <c r="G23" s="965"/>
      <c r="H23" s="967" t="s">
        <v>7106</v>
      </c>
      <c r="I23" s="968"/>
      <c r="J23" s="986"/>
      <c r="K23" s="970"/>
      <c r="L23" s="971"/>
      <c r="M23" s="972"/>
      <c r="N23" s="991"/>
      <c r="O23" s="992" t="str">
        <f t="shared" si="0"/>
        <v/>
      </c>
      <c r="P23" s="993" t="str">
        <f t="shared" si="9"/>
        <v/>
      </c>
      <c r="Q23" s="961">
        <f t="shared" si="14"/>
        <v>0</v>
      </c>
      <c r="R23" s="961">
        <f t="shared" si="14"/>
        <v>0</v>
      </c>
      <c r="S23" s="961">
        <f t="shared" si="14"/>
        <v>0</v>
      </c>
      <c r="T23" s="961">
        <f t="shared" si="14"/>
        <v>0</v>
      </c>
      <c r="U23" s="961">
        <f t="shared" si="14"/>
        <v>0</v>
      </c>
      <c r="V23" s="961">
        <f t="shared" si="14"/>
        <v>0</v>
      </c>
      <c r="W23" s="961">
        <f t="shared" si="14"/>
        <v>0</v>
      </c>
      <c r="X23" s="961">
        <f t="shared" si="14"/>
        <v>0</v>
      </c>
      <c r="Y23" s="961">
        <f t="shared" si="14"/>
        <v>0</v>
      </c>
      <c r="Z23" s="961">
        <f t="shared" si="14"/>
        <v>0</v>
      </c>
      <c r="AA23" s="961">
        <f t="shared" si="14"/>
        <v>0</v>
      </c>
      <c r="AB23" s="961">
        <f t="shared" si="14"/>
        <v>0</v>
      </c>
      <c r="AC23" s="961">
        <f t="shared" si="14"/>
        <v>0</v>
      </c>
      <c r="AD23" s="961">
        <f t="shared" si="14"/>
        <v>0</v>
      </c>
      <c r="AE23" s="961">
        <f t="shared" si="14"/>
        <v>0</v>
      </c>
      <c r="AF23" s="961">
        <f t="shared" si="14"/>
        <v>0</v>
      </c>
      <c r="AG23" s="961">
        <f t="shared" si="15"/>
        <v>0</v>
      </c>
      <c r="AH23" s="961">
        <f t="shared" si="15"/>
        <v>0</v>
      </c>
      <c r="AI23" s="961">
        <f t="shared" si="15"/>
        <v>0</v>
      </c>
      <c r="AJ23" s="961">
        <f t="shared" si="15"/>
        <v>0</v>
      </c>
      <c r="AK23" s="961"/>
      <c r="AL23" s="961">
        <f>SUM(Q23:AJ23)</f>
        <v>0</v>
      </c>
      <c r="AM23" s="961">
        <f t="shared" si="5"/>
        <v>0</v>
      </c>
    </row>
    <row r="24" spans="2:39" s="980" customFormat="1" ht="33.75" x14ac:dyDescent="0.25">
      <c r="B24" s="977">
        <v>2.2999999999999998</v>
      </c>
      <c r="C24" s="987" t="s">
        <v>3099</v>
      </c>
      <c r="D24" s="935"/>
      <c r="E24" s="934"/>
      <c r="F24" s="935"/>
      <c r="G24" s="934"/>
      <c r="H24" s="936"/>
      <c r="I24" s="937"/>
      <c r="J24" s="979"/>
      <c r="K24" s="939"/>
      <c r="L24" s="940"/>
      <c r="M24" s="941"/>
      <c r="N24" s="942"/>
      <c r="O24" s="943" t="str">
        <f t="shared" si="0"/>
        <v/>
      </c>
      <c r="P24" s="944" t="str">
        <f t="shared" si="9"/>
        <v/>
      </c>
      <c r="Q24" s="945">
        <f t="shared" ref="Q24:AJ24" si="16">SUBTOTAL(9,Q25:Q26)</f>
        <v>0</v>
      </c>
      <c r="R24" s="945">
        <f t="shared" si="16"/>
        <v>0</v>
      </c>
      <c r="S24" s="945">
        <f t="shared" si="16"/>
        <v>0</v>
      </c>
      <c r="T24" s="945">
        <f t="shared" si="16"/>
        <v>0</v>
      </c>
      <c r="U24" s="945">
        <f t="shared" si="16"/>
        <v>0</v>
      </c>
      <c r="V24" s="945">
        <f t="shared" si="16"/>
        <v>0</v>
      </c>
      <c r="W24" s="945">
        <f t="shared" si="16"/>
        <v>0</v>
      </c>
      <c r="X24" s="945">
        <f t="shared" si="16"/>
        <v>0</v>
      </c>
      <c r="Y24" s="945">
        <f t="shared" si="16"/>
        <v>0</v>
      </c>
      <c r="Z24" s="945">
        <f t="shared" si="16"/>
        <v>0</v>
      </c>
      <c r="AA24" s="945">
        <f t="shared" si="16"/>
        <v>0</v>
      </c>
      <c r="AB24" s="945">
        <f t="shared" si="16"/>
        <v>0</v>
      </c>
      <c r="AC24" s="945">
        <f t="shared" si="16"/>
        <v>0</v>
      </c>
      <c r="AD24" s="945">
        <f t="shared" si="16"/>
        <v>0</v>
      </c>
      <c r="AE24" s="945">
        <f t="shared" si="16"/>
        <v>0</v>
      </c>
      <c r="AF24" s="945">
        <f t="shared" si="16"/>
        <v>0</v>
      </c>
      <c r="AG24" s="945">
        <f t="shared" si="16"/>
        <v>0</v>
      </c>
      <c r="AH24" s="945">
        <f t="shared" si="16"/>
        <v>0</v>
      </c>
      <c r="AI24" s="945">
        <f t="shared" si="16"/>
        <v>0</v>
      </c>
      <c r="AJ24" s="945">
        <f t="shared" si="16"/>
        <v>0</v>
      </c>
      <c r="AK24" s="929"/>
      <c r="AL24" s="945">
        <f>SUBTOTAL(9,AL25:AL26)</f>
        <v>0</v>
      </c>
      <c r="AM24" s="945">
        <f t="shared" si="5"/>
        <v>0</v>
      </c>
    </row>
    <row r="25" spans="2:39" s="930" customFormat="1" ht="33.75" x14ac:dyDescent="0.25">
      <c r="B25" s="981" t="s">
        <v>3365</v>
      </c>
      <c r="C25" s="948" t="s">
        <v>3098</v>
      </c>
      <c r="D25" s="982"/>
      <c r="E25" s="950">
        <v>1</v>
      </c>
      <c r="F25" s="951" t="s">
        <v>7112</v>
      </c>
      <c r="G25" s="950"/>
      <c r="H25" s="952" t="s">
        <v>7106</v>
      </c>
      <c r="I25" s="953"/>
      <c r="J25" s="983"/>
      <c r="K25" s="955"/>
      <c r="L25" s="956"/>
      <c r="M25" s="957"/>
      <c r="N25" s="988"/>
      <c r="O25" s="989" t="str">
        <f t="shared" si="0"/>
        <v/>
      </c>
      <c r="P25" s="990" t="str">
        <f t="shared" si="9"/>
        <v/>
      </c>
      <c r="Q25" s="961">
        <f t="shared" ref="Q25:AF26" si="17">IF($P25&lt;&gt;"",IF(Q$8=$N25,$P25*($M$5/$M$4),IF((ROUND($K25*$L25,0)+$N25)/Q$8=1,$P25*($M$5/$M$4),IF(Q$8=ROUND($K25*$L25,0)+$N25,$P25*($M$5/$M$4),IF(AND(Q$8&gt;(ROUND($K25*$L25,0)+$N25),MOD(Q$8-(ROUND($K25*$L25,0)-$N25),($K25*$L25))=0),$P25*($M$5/$M$4),0)))),0)</f>
        <v>0</v>
      </c>
      <c r="R25" s="961">
        <f t="shared" si="17"/>
        <v>0</v>
      </c>
      <c r="S25" s="961">
        <f t="shared" si="17"/>
        <v>0</v>
      </c>
      <c r="T25" s="961">
        <f t="shared" si="17"/>
        <v>0</v>
      </c>
      <c r="U25" s="961">
        <f t="shared" si="17"/>
        <v>0</v>
      </c>
      <c r="V25" s="961">
        <f t="shared" si="17"/>
        <v>0</v>
      </c>
      <c r="W25" s="961">
        <f t="shared" si="17"/>
        <v>0</v>
      </c>
      <c r="X25" s="961">
        <f t="shared" si="17"/>
        <v>0</v>
      </c>
      <c r="Y25" s="961">
        <f t="shared" si="17"/>
        <v>0</v>
      </c>
      <c r="Z25" s="961">
        <f t="shared" si="17"/>
        <v>0</v>
      </c>
      <c r="AA25" s="961">
        <f t="shared" si="17"/>
        <v>0</v>
      </c>
      <c r="AB25" s="961">
        <f t="shared" si="17"/>
        <v>0</v>
      </c>
      <c r="AC25" s="961">
        <f t="shared" si="17"/>
        <v>0</v>
      </c>
      <c r="AD25" s="961">
        <f t="shared" si="17"/>
        <v>0</v>
      </c>
      <c r="AE25" s="961">
        <f t="shared" si="17"/>
        <v>0</v>
      </c>
      <c r="AF25" s="961">
        <f t="shared" si="17"/>
        <v>0</v>
      </c>
      <c r="AG25" s="961">
        <f t="shared" ref="AG25:AJ26" si="18">IF($P25&lt;&gt;"",IF(AG$8=$N25,$P25*($M$5/$M$4),IF((ROUND($K25*$L25,0)+$N25)/AG$8=1,$P25*($M$5/$M$4),IF(AG$8=ROUND($K25*$L25,0)+$N25,$P25*($M$5/$M$4),IF(AND(AG$8&gt;(ROUND($K25*$L25,0)+$N25),MOD(AG$8-(ROUND($K25*$L25,0)-$N25),($K25*$L25))=0),$P25*($M$5/$M$4),0)))),0)</f>
        <v>0</v>
      </c>
      <c r="AH25" s="961">
        <f t="shared" si="18"/>
        <v>0</v>
      </c>
      <c r="AI25" s="961">
        <f t="shared" si="18"/>
        <v>0</v>
      </c>
      <c r="AJ25" s="961">
        <f t="shared" si="18"/>
        <v>0</v>
      </c>
      <c r="AK25" s="961"/>
      <c r="AL25" s="961">
        <f>SUM(Q25:AJ25)</f>
        <v>0</v>
      </c>
      <c r="AM25" s="961">
        <f t="shared" si="5"/>
        <v>0</v>
      </c>
    </row>
    <row r="26" spans="2:39" s="930" customFormat="1" ht="33.75" x14ac:dyDescent="0.25">
      <c r="B26" s="984" t="s">
        <v>3374</v>
      </c>
      <c r="C26" s="963" t="s">
        <v>3094</v>
      </c>
      <c r="D26" s="985"/>
      <c r="E26" s="965">
        <v>1</v>
      </c>
      <c r="F26" s="966" t="s">
        <v>7113</v>
      </c>
      <c r="G26" s="965"/>
      <c r="H26" s="967" t="s">
        <v>7106</v>
      </c>
      <c r="I26" s="968"/>
      <c r="J26" s="986"/>
      <c r="K26" s="970"/>
      <c r="L26" s="971"/>
      <c r="M26" s="972"/>
      <c r="N26" s="991"/>
      <c r="O26" s="992" t="str">
        <f t="shared" si="0"/>
        <v/>
      </c>
      <c r="P26" s="993" t="str">
        <f t="shared" si="9"/>
        <v/>
      </c>
      <c r="Q26" s="961">
        <f t="shared" si="17"/>
        <v>0</v>
      </c>
      <c r="R26" s="961">
        <f t="shared" si="17"/>
        <v>0</v>
      </c>
      <c r="S26" s="961">
        <f t="shared" si="17"/>
        <v>0</v>
      </c>
      <c r="T26" s="961">
        <f t="shared" si="17"/>
        <v>0</v>
      </c>
      <c r="U26" s="961">
        <f t="shared" si="17"/>
        <v>0</v>
      </c>
      <c r="V26" s="961">
        <f t="shared" si="17"/>
        <v>0</v>
      </c>
      <c r="W26" s="961">
        <f t="shared" si="17"/>
        <v>0</v>
      </c>
      <c r="X26" s="961">
        <f t="shared" si="17"/>
        <v>0</v>
      </c>
      <c r="Y26" s="961">
        <f t="shared" si="17"/>
        <v>0</v>
      </c>
      <c r="Z26" s="961">
        <f t="shared" si="17"/>
        <v>0</v>
      </c>
      <c r="AA26" s="961">
        <f t="shared" si="17"/>
        <v>0</v>
      </c>
      <c r="AB26" s="961">
        <f t="shared" si="17"/>
        <v>0</v>
      </c>
      <c r="AC26" s="961">
        <f t="shared" si="17"/>
        <v>0</v>
      </c>
      <c r="AD26" s="961">
        <f t="shared" si="17"/>
        <v>0</v>
      </c>
      <c r="AE26" s="961">
        <f t="shared" si="17"/>
        <v>0</v>
      </c>
      <c r="AF26" s="961">
        <f t="shared" si="17"/>
        <v>0</v>
      </c>
      <c r="AG26" s="961">
        <f t="shared" si="18"/>
        <v>0</v>
      </c>
      <c r="AH26" s="961">
        <f t="shared" si="18"/>
        <v>0</v>
      </c>
      <c r="AI26" s="961">
        <f t="shared" si="18"/>
        <v>0</v>
      </c>
      <c r="AJ26" s="961">
        <f t="shared" si="18"/>
        <v>0</v>
      </c>
      <c r="AK26" s="961"/>
      <c r="AL26" s="961">
        <f>SUM(Q26:AJ26)</f>
        <v>0</v>
      </c>
      <c r="AM26" s="961">
        <f t="shared" si="5"/>
        <v>0</v>
      </c>
    </row>
    <row r="27" spans="2:39" s="980" customFormat="1" ht="33.75" x14ac:dyDescent="0.25">
      <c r="B27" s="977">
        <v>2.4</v>
      </c>
      <c r="C27" s="987" t="s">
        <v>7114</v>
      </c>
      <c r="D27" s="935"/>
      <c r="E27" s="934"/>
      <c r="F27" s="935"/>
      <c r="G27" s="934"/>
      <c r="H27" s="936"/>
      <c r="I27" s="937"/>
      <c r="J27" s="979"/>
      <c r="K27" s="939"/>
      <c r="L27" s="940"/>
      <c r="M27" s="941"/>
      <c r="N27" s="942"/>
      <c r="O27" s="943" t="str">
        <f t="shared" si="0"/>
        <v/>
      </c>
      <c r="P27" s="944" t="str">
        <f t="shared" si="9"/>
        <v/>
      </c>
      <c r="Q27" s="945">
        <f t="shared" ref="Q27:AJ27" si="19">SUBTOTAL(9,Q28:Q29)</f>
        <v>0</v>
      </c>
      <c r="R27" s="945">
        <f t="shared" si="19"/>
        <v>0</v>
      </c>
      <c r="S27" s="945">
        <f t="shared" si="19"/>
        <v>0</v>
      </c>
      <c r="T27" s="945">
        <f t="shared" si="19"/>
        <v>0</v>
      </c>
      <c r="U27" s="945">
        <f t="shared" si="19"/>
        <v>0</v>
      </c>
      <c r="V27" s="945">
        <f t="shared" si="19"/>
        <v>0</v>
      </c>
      <c r="W27" s="945">
        <f t="shared" si="19"/>
        <v>0</v>
      </c>
      <c r="X27" s="945">
        <f t="shared" si="19"/>
        <v>0</v>
      </c>
      <c r="Y27" s="945">
        <f t="shared" si="19"/>
        <v>0</v>
      </c>
      <c r="Z27" s="945">
        <f t="shared" si="19"/>
        <v>0</v>
      </c>
      <c r="AA27" s="945">
        <f t="shared" si="19"/>
        <v>0</v>
      </c>
      <c r="AB27" s="945">
        <f t="shared" si="19"/>
        <v>0</v>
      </c>
      <c r="AC27" s="945">
        <f t="shared" si="19"/>
        <v>0</v>
      </c>
      <c r="AD27" s="945">
        <f t="shared" si="19"/>
        <v>0</v>
      </c>
      <c r="AE27" s="945">
        <f t="shared" si="19"/>
        <v>0</v>
      </c>
      <c r="AF27" s="945">
        <f t="shared" si="19"/>
        <v>0</v>
      </c>
      <c r="AG27" s="945">
        <f t="shared" si="19"/>
        <v>0</v>
      </c>
      <c r="AH27" s="945">
        <f t="shared" si="19"/>
        <v>0</v>
      </c>
      <c r="AI27" s="945">
        <f t="shared" si="19"/>
        <v>0</v>
      </c>
      <c r="AJ27" s="945">
        <f t="shared" si="19"/>
        <v>0</v>
      </c>
      <c r="AK27" s="929"/>
      <c r="AL27" s="945">
        <f>SUBTOTAL(9,AL28:AL29)</f>
        <v>0</v>
      </c>
      <c r="AM27" s="945">
        <f t="shared" si="5"/>
        <v>0</v>
      </c>
    </row>
    <row r="28" spans="2:39" s="930" customFormat="1" ht="33.75" x14ac:dyDescent="0.25">
      <c r="B28" s="981" t="s">
        <v>3525</v>
      </c>
      <c r="C28" s="948" t="s">
        <v>7115</v>
      </c>
      <c r="D28" s="982"/>
      <c r="E28" s="950">
        <v>4</v>
      </c>
      <c r="F28" s="951" t="s">
        <v>7116</v>
      </c>
      <c r="G28" s="950"/>
      <c r="H28" s="952" t="s">
        <v>7106</v>
      </c>
      <c r="I28" s="953"/>
      <c r="J28" s="983"/>
      <c r="K28" s="955"/>
      <c r="L28" s="956"/>
      <c r="M28" s="957"/>
      <c r="N28" s="988"/>
      <c r="O28" s="989" t="str">
        <f t="shared" si="0"/>
        <v/>
      </c>
      <c r="P28" s="990" t="str">
        <f t="shared" si="9"/>
        <v/>
      </c>
      <c r="Q28" s="961">
        <f t="shared" ref="Q28:AF29" si="20">IF($P28&lt;&gt;"",IF(Q$8=$N28,$P28*($M$5/$M$4),IF((ROUND($K28*$L28,0)+$N28)/Q$8=1,$P28*($M$5/$M$4),IF(Q$8=ROUND($K28*$L28,0)+$N28,$P28*($M$5/$M$4),IF(AND(Q$8&gt;(ROUND($K28*$L28,0)+$N28),MOD(Q$8-(ROUND($K28*$L28,0)-$N28),($K28*$L28))=0),$P28*($M$5/$M$4),0)))),0)</f>
        <v>0</v>
      </c>
      <c r="R28" s="961">
        <f t="shared" si="20"/>
        <v>0</v>
      </c>
      <c r="S28" s="961">
        <f t="shared" si="20"/>
        <v>0</v>
      </c>
      <c r="T28" s="961">
        <f t="shared" si="20"/>
        <v>0</v>
      </c>
      <c r="U28" s="961">
        <f t="shared" si="20"/>
        <v>0</v>
      </c>
      <c r="V28" s="961">
        <f t="shared" si="20"/>
        <v>0</v>
      </c>
      <c r="W28" s="961">
        <f t="shared" si="20"/>
        <v>0</v>
      </c>
      <c r="X28" s="961">
        <f t="shared" si="20"/>
        <v>0</v>
      </c>
      <c r="Y28" s="961">
        <f t="shared" si="20"/>
        <v>0</v>
      </c>
      <c r="Z28" s="961">
        <f t="shared" si="20"/>
        <v>0</v>
      </c>
      <c r="AA28" s="961">
        <f t="shared" si="20"/>
        <v>0</v>
      </c>
      <c r="AB28" s="961">
        <f t="shared" si="20"/>
        <v>0</v>
      </c>
      <c r="AC28" s="961">
        <f t="shared" si="20"/>
        <v>0</v>
      </c>
      <c r="AD28" s="961">
        <f t="shared" si="20"/>
        <v>0</v>
      </c>
      <c r="AE28" s="961">
        <f t="shared" si="20"/>
        <v>0</v>
      </c>
      <c r="AF28" s="961">
        <f t="shared" si="20"/>
        <v>0</v>
      </c>
      <c r="AG28" s="961">
        <f t="shared" ref="AG28:AJ29" si="21">IF($P28&lt;&gt;"",IF(AG$8=$N28,$P28*($M$5/$M$4),IF((ROUND($K28*$L28,0)+$N28)/AG$8=1,$P28*($M$5/$M$4),IF(AG$8=ROUND($K28*$L28,0)+$N28,$P28*($M$5/$M$4),IF(AND(AG$8&gt;(ROUND($K28*$L28,0)+$N28),MOD(AG$8-(ROUND($K28*$L28,0)-$N28),($K28*$L28))=0),$P28*($M$5/$M$4),0)))),0)</f>
        <v>0</v>
      </c>
      <c r="AH28" s="961">
        <f t="shared" si="21"/>
        <v>0</v>
      </c>
      <c r="AI28" s="961">
        <f t="shared" si="21"/>
        <v>0</v>
      </c>
      <c r="AJ28" s="961">
        <f t="shared" si="21"/>
        <v>0</v>
      </c>
      <c r="AK28" s="961"/>
      <c r="AL28" s="961">
        <f>SUM(Q28:AJ28)</f>
        <v>0</v>
      </c>
      <c r="AM28" s="961">
        <f t="shared" si="5"/>
        <v>0</v>
      </c>
    </row>
    <row r="29" spans="2:39" s="930" customFormat="1" ht="33.75" x14ac:dyDescent="0.25">
      <c r="B29" s="984" t="s">
        <v>3530</v>
      </c>
      <c r="C29" s="963" t="s">
        <v>7117</v>
      </c>
      <c r="D29" s="985"/>
      <c r="E29" s="965"/>
      <c r="F29" s="966"/>
      <c r="G29" s="965"/>
      <c r="H29" s="967" t="s">
        <v>7106</v>
      </c>
      <c r="I29" s="968"/>
      <c r="J29" s="986"/>
      <c r="K29" s="970"/>
      <c r="L29" s="971"/>
      <c r="M29" s="972"/>
      <c r="N29" s="991"/>
      <c r="O29" s="992" t="str">
        <f t="shared" si="0"/>
        <v/>
      </c>
      <c r="P29" s="993" t="str">
        <f t="shared" si="9"/>
        <v/>
      </c>
      <c r="Q29" s="961">
        <f t="shared" si="20"/>
        <v>0</v>
      </c>
      <c r="R29" s="961">
        <f t="shared" si="20"/>
        <v>0</v>
      </c>
      <c r="S29" s="961">
        <f t="shared" si="20"/>
        <v>0</v>
      </c>
      <c r="T29" s="961">
        <f t="shared" si="20"/>
        <v>0</v>
      </c>
      <c r="U29" s="961">
        <f t="shared" si="20"/>
        <v>0</v>
      </c>
      <c r="V29" s="961">
        <f t="shared" si="20"/>
        <v>0</v>
      </c>
      <c r="W29" s="961">
        <f t="shared" si="20"/>
        <v>0</v>
      </c>
      <c r="X29" s="961">
        <f t="shared" si="20"/>
        <v>0</v>
      </c>
      <c r="Y29" s="961">
        <f t="shared" si="20"/>
        <v>0</v>
      </c>
      <c r="Z29" s="961">
        <f t="shared" si="20"/>
        <v>0</v>
      </c>
      <c r="AA29" s="961">
        <f t="shared" si="20"/>
        <v>0</v>
      </c>
      <c r="AB29" s="961">
        <f t="shared" si="20"/>
        <v>0</v>
      </c>
      <c r="AC29" s="961">
        <f t="shared" si="20"/>
        <v>0</v>
      </c>
      <c r="AD29" s="961">
        <f t="shared" si="20"/>
        <v>0</v>
      </c>
      <c r="AE29" s="961">
        <f t="shared" si="20"/>
        <v>0</v>
      </c>
      <c r="AF29" s="961">
        <f t="shared" si="20"/>
        <v>0</v>
      </c>
      <c r="AG29" s="961">
        <f t="shared" si="21"/>
        <v>0</v>
      </c>
      <c r="AH29" s="961">
        <f t="shared" si="21"/>
        <v>0</v>
      </c>
      <c r="AI29" s="961">
        <f t="shared" si="21"/>
        <v>0</v>
      </c>
      <c r="AJ29" s="961">
        <f t="shared" si="21"/>
        <v>0</v>
      </c>
      <c r="AK29" s="961"/>
      <c r="AL29" s="961">
        <f>SUM(Q29:AJ29)</f>
        <v>0</v>
      </c>
      <c r="AM29" s="961">
        <f t="shared" si="5"/>
        <v>0</v>
      </c>
    </row>
    <row r="30" spans="2:39" s="980" customFormat="1" ht="33.75" x14ac:dyDescent="0.25">
      <c r="B30" s="977">
        <v>2.5</v>
      </c>
      <c r="C30" s="987" t="s">
        <v>7118</v>
      </c>
      <c r="D30" s="935"/>
      <c r="E30" s="934"/>
      <c r="F30" s="935"/>
      <c r="G30" s="934"/>
      <c r="H30" s="994"/>
      <c r="I30" s="937"/>
      <c r="J30" s="979"/>
      <c r="K30" s="939"/>
      <c r="L30" s="940"/>
      <c r="M30" s="941"/>
      <c r="N30" s="942"/>
      <c r="O30" s="943" t="str">
        <f t="shared" si="0"/>
        <v/>
      </c>
      <c r="P30" s="944" t="str">
        <f t="shared" si="9"/>
        <v/>
      </c>
      <c r="Q30" s="945">
        <f t="shared" ref="Q30:AJ30" si="22">SUBTOTAL(9,Q31:Q32)</f>
        <v>0</v>
      </c>
      <c r="R30" s="945">
        <f t="shared" si="22"/>
        <v>0</v>
      </c>
      <c r="S30" s="945">
        <f t="shared" si="22"/>
        <v>0</v>
      </c>
      <c r="T30" s="945">
        <f t="shared" si="22"/>
        <v>0</v>
      </c>
      <c r="U30" s="945">
        <f t="shared" si="22"/>
        <v>0</v>
      </c>
      <c r="V30" s="945">
        <f t="shared" si="22"/>
        <v>0</v>
      </c>
      <c r="W30" s="945">
        <f t="shared" si="22"/>
        <v>0</v>
      </c>
      <c r="X30" s="945">
        <f t="shared" si="22"/>
        <v>0</v>
      </c>
      <c r="Y30" s="945">
        <f t="shared" si="22"/>
        <v>0</v>
      </c>
      <c r="Z30" s="945">
        <f t="shared" si="22"/>
        <v>0</v>
      </c>
      <c r="AA30" s="945">
        <f t="shared" si="22"/>
        <v>0</v>
      </c>
      <c r="AB30" s="945">
        <f t="shared" si="22"/>
        <v>0</v>
      </c>
      <c r="AC30" s="945">
        <f t="shared" si="22"/>
        <v>0</v>
      </c>
      <c r="AD30" s="945">
        <f t="shared" si="22"/>
        <v>0</v>
      </c>
      <c r="AE30" s="945">
        <f t="shared" si="22"/>
        <v>0</v>
      </c>
      <c r="AF30" s="945">
        <f t="shared" si="22"/>
        <v>0</v>
      </c>
      <c r="AG30" s="945">
        <f>SUBTOTAL(9,AG31:AG32)</f>
        <v>0</v>
      </c>
      <c r="AH30" s="945">
        <f t="shared" si="22"/>
        <v>0</v>
      </c>
      <c r="AI30" s="945">
        <f t="shared" si="22"/>
        <v>0</v>
      </c>
      <c r="AJ30" s="945">
        <f t="shared" si="22"/>
        <v>0</v>
      </c>
      <c r="AK30" s="929"/>
      <c r="AL30" s="945">
        <f>SUBTOTAL(9,AL31:AL32)</f>
        <v>0</v>
      </c>
      <c r="AM30" s="945">
        <f t="shared" si="5"/>
        <v>0</v>
      </c>
    </row>
    <row r="31" spans="2:39" s="930" customFormat="1" ht="67.5" x14ac:dyDescent="0.25">
      <c r="B31" s="981" t="s">
        <v>3548</v>
      </c>
      <c r="C31" s="948" t="s">
        <v>3026</v>
      </c>
      <c r="D31" s="982"/>
      <c r="E31" s="950">
        <v>9</v>
      </c>
      <c r="F31" s="951" t="s">
        <v>3022</v>
      </c>
      <c r="G31" s="950"/>
      <c r="H31" s="952" t="s">
        <v>7106</v>
      </c>
      <c r="I31" s="953"/>
      <c r="J31" s="983"/>
      <c r="K31" s="955"/>
      <c r="L31" s="956"/>
      <c r="M31" s="957"/>
      <c r="N31" s="988"/>
      <c r="O31" s="989" t="str">
        <f t="shared" si="0"/>
        <v/>
      </c>
      <c r="P31" s="990" t="str">
        <f t="shared" si="9"/>
        <v/>
      </c>
      <c r="Q31" s="961">
        <f t="shared" ref="Q31:AF32" si="23">IF($P31&lt;&gt;"",IF(Q$8=$N31,$P31*($M$5/$M$4),IF((ROUND($K31*$L31,0)+$N31)/Q$8=1,$P31*($M$5/$M$4),IF(Q$8=ROUND($K31*$L31,0)+$N31,$P31*($M$5/$M$4),IF(AND(Q$8&gt;(ROUND($K31*$L31,0)+$N31),MOD(Q$8-(ROUND($K31*$L31,0)-$N31),($K31*$L31))=0),$P31*($M$5/$M$4),0)))),0)</f>
        <v>0</v>
      </c>
      <c r="R31" s="961">
        <f t="shared" si="23"/>
        <v>0</v>
      </c>
      <c r="S31" s="961">
        <f t="shared" si="23"/>
        <v>0</v>
      </c>
      <c r="T31" s="961">
        <f t="shared" si="23"/>
        <v>0</v>
      </c>
      <c r="U31" s="961">
        <f t="shared" si="23"/>
        <v>0</v>
      </c>
      <c r="V31" s="961">
        <f t="shared" si="23"/>
        <v>0</v>
      </c>
      <c r="W31" s="961">
        <f t="shared" si="23"/>
        <v>0</v>
      </c>
      <c r="X31" s="961">
        <f t="shared" si="23"/>
        <v>0</v>
      </c>
      <c r="Y31" s="961">
        <f t="shared" si="23"/>
        <v>0</v>
      </c>
      <c r="Z31" s="961">
        <f t="shared" si="23"/>
        <v>0</v>
      </c>
      <c r="AA31" s="961">
        <f t="shared" si="23"/>
        <v>0</v>
      </c>
      <c r="AB31" s="961">
        <f t="shared" si="23"/>
        <v>0</v>
      </c>
      <c r="AC31" s="961">
        <f t="shared" si="23"/>
        <v>0</v>
      </c>
      <c r="AD31" s="961">
        <f t="shared" si="23"/>
        <v>0</v>
      </c>
      <c r="AE31" s="961">
        <f t="shared" si="23"/>
        <v>0</v>
      </c>
      <c r="AF31" s="961">
        <f t="shared" si="23"/>
        <v>0</v>
      </c>
      <c r="AG31" s="961">
        <f t="shared" ref="AG31:AJ32" si="24">IF($P31&lt;&gt;"",IF(AG$8=$N31,$P31*($M$5/$M$4),IF((ROUND($K31*$L31,0)+$N31)/AG$8=1,$P31*($M$5/$M$4),IF(AG$8=ROUND($K31*$L31,0)+$N31,$P31*($M$5/$M$4),IF(AND(AG$8&gt;(ROUND($K31*$L31,0)+$N31),MOD(AG$8-(ROUND($K31*$L31,0)-$N31),($K31*$L31))=0),$P31*($M$5/$M$4),0)))),0)</f>
        <v>0</v>
      </c>
      <c r="AH31" s="961">
        <f t="shared" si="24"/>
        <v>0</v>
      </c>
      <c r="AI31" s="961">
        <f t="shared" si="24"/>
        <v>0</v>
      </c>
      <c r="AJ31" s="961">
        <f t="shared" si="24"/>
        <v>0</v>
      </c>
      <c r="AK31" s="961"/>
      <c r="AL31" s="961">
        <f>SUM(Q31:AJ31)</f>
        <v>0</v>
      </c>
      <c r="AM31" s="961">
        <f t="shared" si="5"/>
        <v>0</v>
      </c>
    </row>
    <row r="32" spans="2:39" s="930" customFormat="1" ht="67.5" x14ac:dyDescent="0.25">
      <c r="B32" s="984" t="s">
        <v>3586</v>
      </c>
      <c r="C32" s="963" t="s">
        <v>3016</v>
      </c>
      <c r="D32" s="985"/>
      <c r="E32" s="965"/>
      <c r="F32" s="966"/>
      <c r="G32" s="965"/>
      <c r="H32" s="967" t="s">
        <v>7106</v>
      </c>
      <c r="I32" s="968"/>
      <c r="J32" s="986"/>
      <c r="K32" s="970"/>
      <c r="L32" s="971"/>
      <c r="M32" s="972"/>
      <c r="N32" s="991"/>
      <c r="O32" s="992" t="str">
        <f t="shared" si="0"/>
        <v/>
      </c>
      <c r="P32" s="993" t="str">
        <f t="shared" si="9"/>
        <v/>
      </c>
      <c r="Q32" s="961">
        <f t="shared" si="23"/>
        <v>0</v>
      </c>
      <c r="R32" s="961">
        <f t="shared" si="23"/>
        <v>0</v>
      </c>
      <c r="S32" s="961">
        <f t="shared" si="23"/>
        <v>0</v>
      </c>
      <c r="T32" s="961">
        <f t="shared" si="23"/>
        <v>0</v>
      </c>
      <c r="U32" s="961">
        <f t="shared" si="23"/>
        <v>0</v>
      </c>
      <c r="V32" s="961">
        <f t="shared" si="23"/>
        <v>0</v>
      </c>
      <c r="W32" s="961">
        <f t="shared" si="23"/>
        <v>0</v>
      </c>
      <c r="X32" s="961">
        <f t="shared" si="23"/>
        <v>0</v>
      </c>
      <c r="Y32" s="961">
        <f t="shared" si="23"/>
        <v>0</v>
      </c>
      <c r="Z32" s="961">
        <f t="shared" si="23"/>
        <v>0</v>
      </c>
      <c r="AA32" s="961">
        <f t="shared" si="23"/>
        <v>0</v>
      </c>
      <c r="AB32" s="961">
        <f t="shared" si="23"/>
        <v>0</v>
      </c>
      <c r="AC32" s="961">
        <f t="shared" si="23"/>
        <v>0</v>
      </c>
      <c r="AD32" s="961">
        <f t="shared" si="23"/>
        <v>0</v>
      </c>
      <c r="AE32" s="961">
        <f t="shared" si="23"/>
        <v>0</v>
      </c>
      <c r="AF32" s="961">
        <f t="shared" si="23"/>
        <v>0</v>
      </c>
      <c r="AG32" s="961">
        <f t="shared" si="24"/>
        <v>0</v>
      </c>
      <c r="AH32" s="961">
        <f t="shared" si="24"/>
        <v>0</v>
      </c>
      <c r="AI32" s="961">
        <f t="shared" si="24"/>
        <v>0</v>
      </c>
      <c r="AJ32" s="961">
        <f t="shared" si="24"/>
        <v>0</v>
      </c>
      <c r="AK32" s="961"/>
      <c r="AL32" s="961">
        <f>SUM(Q32:AJ32)</f>
        <v>0</v>
      </c>
      <c r="AM32" s="961">
        <f t="shared" si="5"/>
        <v>0</v>
      </c>
    </row>
    <row r="33" spans="2:39" s="980" customFormat="1" ht="33.75" x14ac:dyDescent="0.25">
      <c r="B33" s="995">
        <v>2.6</v>
      </c>
      <c r="C33" s="996" t="s">
        <v>7119</v>
      </c>
      <c r="D33" s="997"/>
      <c r="E33" s="998"/>
      <c r="F33" s="999" t="s">
        <v>7120</v>
      </c>
      <c r="G33" s="1000"/>
      <c r="H33" s="1001"/>
      <c r="I33" s="937"/>
      <c r="J33" s="979"/>
      <c r="K33" s="939"/>
      <c r="L33" s="940"/>
      <c r="M33" s="941"/>
      <c r="N33" s="942"/>
      <c r="O33" s="943" t="str">
        <f t="shared" si="0"/>
        <v/>
      </c>
      <c r="P33" s="944" t="str">
        <f t="shared" si="9"/>
        <v/>
      </c>
      <c r="Q33" s="945">
        <f>SUBTOTAL(9,Q34:Q43)</f>
        <v>0</v>
      </c>
      <c r="R33" s="945">
        <f t="shared" ref="R33:AJ33" si="25">SUBTOTAL(9,R34:R43)</f>
        <v>0</v>
      </c>
      <c r="S33" s="945">
        <f t="shared" si="25"/>
        <v>0</v>
      </c>
      <c r="T33" s="945">
        <f t="shared" si="25"/>
        <v>0</v>
      </c>
      <c r="U33" s="945">
        <f t="shared" si="25"/>
        <v>0</v>
      </c>
      <c r="V33" s="945">
        <f t="shared" si="25"/>
        <v>0</v>
      </c>
      <c r="W33" s="945">
        <f t="shared" si="25"/>
        <v>0</v>
      </c>
      <c r="X33" s="945">
        <f t="shared" si="25"/>
        <v>0</v>
      </c>
      <c r="Y33" s="945">
        <f t="shared" si="25"/>
        <v>0</v>
      </c>
      <c r="Z33" s="945">
        <f t="shared" si="25"/>
        <v>0</v>
      </c>
      <c r="AA33" s="945">
        <f t="shared" si="25"/>
        <v>0</v>
      </c>
      <c r="AB33" s="945">
        <f t="shared" si="25"/>
        <v>0</v>
      </c>
      <c r="AC33" s="945">
        <f t="shared" si="25"/>
        <v>89826</v>
      </c>
      <c r="AD33" s="945">
        <f t="shared" si="25"/>
        <v>0</v>
      </c>
      <c r="AE33" s="945">
        <f t="shared" si="25"/>
        <v>0</v>
      </c>
      <c r="AF33" s="945">
        <f>SUBTOTAL(9,AF34:AF43)</f>
        <v>0</v>
      </c>
      <c r="AG33" s="945">
        <f t="shared" si="25"/>
        <v>11962.5</v>
      </c>
      <c r="AH33" s="945">
        <f t="shared" si="25"/>
        <v>0</v>
      </c>
      <c r="AI33" s="945">
        <f t="shared" si="25"/>
        <v>0</v>
      </c>
      <c r="AJ33" s="945">
        <f t="shared" si="25"/>
        <v>0</v>
      </c>
      <c r="AK33" s="929"/>
      <c r="AL33" s="945">
        <f>SUBTOTAL(9,AL34:AL43)</f>
        <v>101788.5</v>
      </c>
      <c r="AM33" s="945">
        <f>AL33/20</f>
        <v>5089.4250000000002</v>
      </c>
    </row>
    <row r="34" spans="2:39" s="930" customFormat="1" ht="101.25" x14ac:dyDescent="0.25">
      <c r="B34" s="1002" t="s">
        <v>3616</v>
      </c>
      <c r="C34" s="1003" t="s">
        <v>1356</v>
      </c>
      <c r="D34" s="1004"/>
      <c r="E34" s="1005">
        <v>1</v>
      </c>
      <c r="F34" s="1006" t="s">
        <v>6977</v>
      </c>
      <c r="G34" s="1005" t="s">
        <v>7067</v>
      </c>
      <c r="H34" s="1007" t="s">
        <v>6980</v>
      </c>
      <c r="I34" s="1008">
        <v>1181</v>
      </c>
      <c r="J34" s="1009" t="s">
        <v>3331</v>
      </c>
      <c r="K34" s="1010">
        <v>40</v>
      </c>
      <c r="L34" s="1011">
        <v>0.8</v>
      </c>
      <c r="M34" s="1012">
        <v>374.00000000000006</v>
      </c>
      <c r="N34" s="1013">
        <v>25</v>
      </c>
      <c r="O34" s="1014">
        <f t="shared" si="0"/>
        <v>32</v>
      </c>
      <c r="P34" s="1015">
        <f t="shared" si="9"/>
        <v>441694.00000000006</v>
      </c>
      <c r="Q34" s="1016">
        <f t="shared" ref="Q34:AF43" si="26">IF($P34&lt;&gt;"",IF(Q$8=$N34,$P34*($M$5/$M$4),IF((ROUND($K34*$L34,0)+$N34)/Q$8=1,$P34*($M$5/$M$4),IF(Q$8=ROUND($K34*$L34,0)+$N34,$P34*($M$5/$M$4),IF(AND(Q$8&gt;(ROUND($K34*$L34,0)+$N34),MOD(Q$8-(ROUND($K34*$L34,0)-$N34),($K34*$L34))=0),$P34*($M$5/$M$4),0)))),0)</f>
        <v>0</v>
      </c>
      <c r="R34" s="1016">
        <f t="shared" si="26"/>
        <v>0</v>
      </c>
      <c r="S34" s="1016">
        <f t="shared" si="26"/>
        <v>0</v>
      </c>
      <c r="T34" s="1016">
        <f t="shared" si="26"/>
        <v>0</v>
      </c>
      <c r="U34" s="1016">
        <f t="shared" si="26"/>
        <v>0</v>
      </c>
      <c r="V34" s="1016">
        <f t="shared" si="26"/>
        <v>0</v>
      </c>
      <c r="W34" s="1016">
        <f t="shared" si="26"/>
        <v>0</v>
      </c>
      <c r="X34" s="1016">
        <f t="shared" si="26"/>
        <v>0</v>
      </c>
      <c r="Y34" s="1016">
        <f t="shared" si="26"/>
        <v>0</v>
      </c>
      <c r="Z34" s="1016">
        <f t="shared" si="26"/>
        <v>0</v>
      </c>
      <c r="AA34" s="1016">
        <f t="shared" si="26"/>
        <v>0</v>
      </c>
      <c r="AB34" s="1016">
        <f t="shared" si="26"/>
        <v>0</v>
      </c>
      <c r="AC34" s="1016">
        <f t="shared" si="26"/>
        <v>0</v>
      </c>
      <c r="AD34" s="1016">
        <f t="shared" si="26"/>
        <v>0</v>
      </c>
      <c r="AE34" s="1016">
        <f t="shared" si="26"/>
        <v>0</v>
      </c>
      <c r="AF34" s="1016">
        <f t="shared" si="26"/>
        <v>0</v>
      </c>
      <c r="AG34" s="1016">
        <f t="shared" ref="AA34:AJ43" si="27">IF($P34&lt;&gt;"",IF(AG$8=$N34,$P34*($M$5/$M$4),IF((ROUND($K34*$L34,0)+$N34)/AG$8=1,$P34*($M$5/$M$4),IF(AG$8=ROUND($K34*$L34,0)+$N34,$P34*($M$5/$M$4),IF(AND(AG$8&gt;(ROUND($K34*$L34,0)+$N34),MOD(AG$8-(ROUND($K34*$L34,0)-$N34),($K34*$L34))=0),$P34*($M$5/$M$4),0)))),0)</f>
        <v>0</v>
      </c>
      <c r="AH34" s="1016">
        <f t="shared" si="27"/>
        <v>0</v>
      </c>
      <c r="AI34" s="1016">
        <f t="shared" si="27"/>
        <v>0</v>
      </c>
      <c r="AJ34" s="1016">
        <f t="shared" si="27"/>
        <v>0</v>
      </c>
      <c r="AK34" s="961"/>
      <c r="AL34" s="1016">
        <f t="shared" ref="AL34:AL43" si="28">SUM(Q34:AJ34)</f>
        <v>0</v>
      </c>
      <c r="AM34" s="1016">
        <f t="shared" si="5"/>
        <v>0</v>
      </c>
    </row>
    <row r="35" spans="2:39" s="930" customFormat="1" ht="33.75" x14ac:dyDescent="0.25">
      <c r="B35" s="1017"/>
      <c r="C35" s="1018"/>
      <c r="D35" s="1019"/>
      <c r="E35" s="1020"/>
      <c r="F35" s="1021"/>
      <c r="G35" s="1020" t="s">
        <v>7067</v>
      </c>
      <c r="H35" s="1022" t="s">
        <v>6981</v>
      </c>
      <c r="I35" s="968">
        <v>1181</v>
      </c>
      <c r="J35" s="986" t="s">
        <v>3331</v>
      </c>
      <c r="K35" s="970">
        <v>20</v>
      </c>
      <c r="L35" s="971">
        <v>1</v>
      </c>
      <c r="M35" s="972">
        <v>66</v>
      </c>
      <c r="N35" s="991">
        <v>13</v>
      </c>
      <c r="O35" s="992">
        <f t="shared" si="0"/>
        <v>20</v>
      </c>
      <c r="P35" s="993">
        <f t="shared" si="9"/>
        <v>77946</v>
      </c>
      <c r="Q35" s="976">
        <f t="shared" si="26"/>
        <v>0</v>
      </c>
      <c r="R35" s="976">
        <f t="shared" si="26"/>
        <v>0</v>
      </c>
      <c r="S35" s="976">
        <f t="shared" si="26"/>
        <v>0</v>
      </c>
      <c r="T35" s="976">
        <f t="shared" si="26"/>
        <v>0</v>
      </c>
      <c r="U35" s="976">
        <f t="shared" si="26"/>
        <v>0</v>
      </c>
      <c r="V35" s="976">
        <f t="shared" si="26"/>
        <v>0</v>
      </c>
      <c r="W35" s="976">
        <f t="shared" si="26"/>
        <v>0</v>
      </c>
      <c r="X35" s="976">
        <f t="shared" si="26"/>
        <v>0</v>
      </c>
      <c r="Y35" s="976">
        <f t="shared" si="26"/>
        <v>0</v>
      </c>
      <c r="Z35" s="976">
        <f t="shared" si="26"/>
        <v>0</v>
      </c>
      <c r="AA35" s="976">
        <f t="shared" si="27"/>
        <v>0</v>
      </c>
      <c r="AB35" s="976">
        <f t="shared" si="27"/>
        <v>0</v>
      </c>
      <c r="AC35" s="976">
        <f t="shared" si="27"/>
        <v>77946</v>
      </c>
      <c r="AD35" s="976">
        <f t="shared" si="27"/>
        <v>0</v>
      </c>
      <c r="AE35" s="976">
        <f t="shared" si="27"/>
        <v>0</v>
      </c>
      <c r="AF35" s="976">
        <f t="shared" si="27"/>
        <v>0</v>
      </c>
      <c r="AG35" s="976">
        <f t="shared" si="27"/>
        <v>0</v>
      </c>
      <c r="AH35" s="976">
        <f t="shared" si="27"/>
        <v>0</v>
      </c>
      <c r="AI35" s="976">
        <f t="shared" si="27"/>
        <v>0</v>
      </c>
      <c r="AJ35" s="976">
        <f t="shared" si="27"/>
        <v>0</v>
      </c>
      <c r="AK35" s="961"/>
      <c r="AL35" s="976">
        <f t="shared" si="28"/>
        <v>77946</v>
      </c>
      <c r="AM35" s="976">
        <f t="shared" si="5"/>
        <v>3897.3</v>
      </c>
    </row>
    <row r="36" spans="2:39" s="930" customFormat="1" ht="67.5" x14ac:dyDescent="0.25">
      <c r="B36" s="1023" t="s">
        <v>3658</v>
      </c>
      <c r="C36" s="1024" t="s">
        <v>3659</v>
      </c>
      <c r="D36" s="1025"/>
      <c r="E36" s="1026">
        <v>1</v>
      </c>
      <c r="F36" s="1027" t="s">
        <v>7121</v>
      </c>
      <c r="G36" s="1028" t="s">
        <v>7067</v>
      </c>
      <c r="H36" s="1027" t="s">
        <v>6984</v>
      </c>
      <c r="I36" s="953">
        <v>138</v>
      </c>
      <c r="J36" s="983" t="s">
        <v>3323</v>
      </c>
      <c r="K36" s="955">
        <v>40</v>
      </c>
      <c r="L36" s="956">
        <v>0.8</v>
      </c>
      <c r="M36" s="957">
        <v>440.00000000000006</v>
      </c>
      <c r="N36" s="988">
        <v>25</v>
      </c>
      <c r="O36" s="989">
        <f t="shared" si="0"/>
        <v>32</v>
      </c>
      <c r="P36" s="990">
        <f t="shared" si="9"/>
        <v>60720.000000000007</v>
      </c>
      <c r="Q36" s="961">
        <f t="shared" si="26"/>
        <v>0</v>
      </c>
      <c r="R36" s="961">
        <f t="shared" si="26"/>
        <v>0</v>
      </c>
      <c r="S36" s="961">
        <f t="shared" si="26"/>
        <v>0</v>
      </c>
      <c r="T36" s="961">
        <f t="shared" si="26"/>
        <v>0</v>
      </c>
      <c r="U36" s="961">
        <f t="shared" si="26"/>
        <v>0</v>
      </c>
      <c r="V36" s="961">
        <f t="shared" si="26"/>
        <v>0</v>
      </c>
      <c r="W36" s="961">
        <f t="shared" si="26"/>
        <v>0</v>
      </c>
      <c r="X36" s="961">
        <f t="shared" si="26"/>
        <v>0</v>
      </c>
      <c r="Y36" s="961">
        <f t="shared" si="26"/>
        <v>0</v>
      </c>
      <c r="Z36" s="961">
        <f t="shared" si="26"/>
        <v>0</v>
      </c>
      <c r="AA36" s="961">
        <f t="shared" si="27"/>
        <v>0</v>
      </c>
      <c r="AB36" s="961">
        <f t="shared" si="27"/>
        <v>0</v>
      </c>
      <c r="AC36" s="961">
        <f t="shared" si="27"/>
        <v>0</v>
      </c>
      <c r="AD36" s="961">
        <f t="shared" si="27"/>
        <v>0</v>
      </c>
      <c r="AE36" s="961">
        <f t="shared" si="27"/>
        <v>0</v>
      </c>
      <c r="AF36" s="961">
        <f t="shared" si="27"/>
        <v>0</v>
      </c>
      <c r="AG36" s="961">
        <f t="shared" si="27"/>
        <v>0</v>
      </c>
      <c r="AH36" s="961">
        <f t="shared" si="27"/>
        <v>0</v>
      </c>
      <c r="AI36" s="961">
        <f t="shared" si="27"/>
        <v>0</v>
      </c>
      <c r="AJ36" s="961">
        <f t="shared" si="27"/>
        <v>0</v>
      </c>
      <c r="AK36" s="961"/>
      <c r="AL36" s="961">
        <f t="shared" si="28"/>
        <v>0</v>
      </c>
      <c r="AM36" s="961">
        <f t="shared" si="5"/>
        <v>0</v>
      </c>
    </row>
    <row r="37" spans="2:39" s="930" customFormat="1" ht="33.75" x14ac:dyDescent="0.25">
      <c r="B37" s="1023"/>
      <c r="C37" s="1024"/>
      <c r="D37" s="1025"/>
      <c r="E37" s="1026"/>
      <c r="F37" s="1027"/>
      <c r="G37" s="1028" t="s">
        <v>7067</v>
      </c>
      <c r="H37" s="1027" t="s">
        <v>6981</v>
      </c>
      <c r="I37" s="953">
        <v>69</v>
      </c>
      <c r="J37" s="983" t="s">
        <v>3323</v>
      </c>
      <c r="K37" s="955">
        <v>20</v>
      </c>
      <c r="L37" s="956">
        <v>1</v>
      </c>
      <c r="M37" s="957">
        <v>82.5</v>
      </c>
      <c r="N37" s="988">
        <v>17</v>
      </c>
      <c r="O37" s="989">
        <f t="shared" si="0"/>
        <v>20</v>
      </c>
      <c r="P37" s="990">
        <f t="shared" si="9"/>
        <v>5692.5</v>
      </c>
      <c r="Q37" s="961">
        <f t="shared" si="26"/>
        <v>0</v>
      </c>
      <c r="R37" s="961">
        <f t="shared" si="26"/>
        <v>0</v>
      </c>
      <c r="S37" s="961">
        <f t="shared" si="26"/>
        <v>0</v>
      </c>
      <c r="T37" s="961">
        <f t="shared" si="26"/>
        <v>0</v>
      </c>
      <c r="U37" s="961">
        <f t="shared" si="26"/>
        <v>0</v>
      </c>
      <c r="V37" s="961">
        <f t="shared" si="26"/>
        <v>0</v>
      </c>
      <c r="W37" s="961">
        <f t="shared" si="26"/>
        <v>0</v>
      </c>
      <c r="X37" s="961">
        <f t="shared" si="26"/>
        <v>0</v>
      </c>
      <c r="Y37" s="961">
        <f t="shared" si="26"/>
        <v>0</v>
      </c>
      <c r="Z37" s="961">
        <f t="shared" si="26"/>
        <v>0</v>
      </c>
      <c r="AA37" s="961">
        <f t="shared" si="27"/>
        <v>0</v>
      </c>
      <c r="AB37" s="961">
        <f t="shared" si="27"/>
        <v>0</v>
      </c>
      <c r="AC37" s="961">
        <f t="shared" si="27"/>
        <v>0</v>
      </c>
      <c r="AD37" s="961">
        <f t="shared" si="27"/>
        <v>0</v>
      </c>
      <c r="AE37" s="961">
        <f t="shared" si="27"/>
        <v>0</v>
      </c>
      <c r="AF37" s="961">
        <f t="shared" si="27"/>
        <v>0</v>
      </c>
      <c r="AG37" s="961">
        <f t="shared" si="27"/>
        <v>5692.5</v>
      </c>
      <c r="AH37" s="961">
        <f t="shared" si="27"/>
        <v>0</v>
      </c>
      <c r="AI37" s="961">
        <f t="shared" si="27"/>
        <v>0</v>
      </c>
      <c r="AJ37" s="961">
        <f t="shared" si="27"/>
        <v>0</v>
      </c>
      <c r="AK37" s="961"/>
      <c r="AL37" s="961">
        <f t="shared" si="28"/>
        <v>5692.5</v>
      </c>
      <c r="AM37" s="961">
        <f t="shared" si="5"/>
        <v>284.625</v>
      </c>
    </row>
    <row r="38" spans="2:39" s="930" customFormat="1" ht="33.75" x14ac:dyDescent="0.25">
      <c r="B38" s="1023"/>
      <c r="C38" s="1024"/>
      <c r="D38" s="1025"/>
      <c r="E38" s="1026"/>
      <c r="F38" s="1022"/>
      <c r="G38" s="1029" t="s">
        <v>7067</v>
      </c>
      <c r="H38" s="1022" t="s">
        <v>6986</v>
      </c>
      <c r="I38" s="968">
        <v>138</v>
      </c>
      <c r="J38" s="986" t="s">
        <v>3323</v>
      </c>
      <c r="K38" s="970">
        <v>20</v>
      </c>
      <c r="L38" s="971">
        <v>1</v>
      </c>
      <c r="M38" s="972">
        <v>27.500000000000004</v>
      </c>
      <c r="N38" s="991">
        <v>17</v>
      </c>
      <c r="O38" s="992">
        <f t="shared" si="0"/>
        <v>20</v>
      </c>
      <c r="P38" s="993">
        <f t="shared" si="9"/>
        <v>3795.0000000000005</v>
      </c>
      <c r="Q38" s="976">
        <f t="shared" si="26"/>
        <v>0</v>
      </c>
      <c r="R38" s="976">
        <f t="shared" si="26"/>
        <v>0</v>
      </c>
      <c r="S38" s="976">
        <f t="shared" si="26"/>
        <v>0</v>
      </c>
      <c r="T38" s="976">
        <f t="shared" si="26"/>
        <v>0</v>
      </c>
      <c r="U38" s="976">
        <f t="shared" si="26"/>
        <v>0</v>
      </c>
      <c r="V38" s="976">
        <f t="shared" si="26"/>
        <v>0</v>
      </c>
      <c r="W38" s="976">
        <f t="shared" si="26"/>
        <v>0</v>
      </c>
      <c r="X38" s="976">
        <f t="shared" si="26"/>
        <v>0</v>
      </c>
      <c r="Y38" s="976">
        <f t="shared" si="26"/>
        <v>0</v>
      </c>
      <c r="Z38" s="976">
        <f t="shared" si="26"/>
        <v>0</v>
      </c>
      <c r="AA38" s="976">
        <f t="shared" si="27"/>
        <v>0</v>
      </c>
      <c r="AB38" s="976">
        <f t="shared" si="27"/>
        <v>0</v>
      </c>
      <c r="AC38" s="976">
        <f t="shared" si="27"/>
        <v>0</v>
      </c>
      <c r="AD38" s="976">
        <f t="shared" si="27"/>
        <v>0</v>
      </c>
      <c r="AE38" s="976">
        <f t="shared" si="27"/>
        <v>0</v>
      </c>
      <c r="AF38" s="976">
        <f t="shared" si="27"/>
        <v>0</v>
      </c>
      <c r="AG38" s="976">
        <f t="shared" si="27"/>
        <v>3795.0000000000005</v>
      </c>
      <c r="AH38" s="976">
        <f t="shared" si="27"/>
        <v>0</v>
      </c>
      <c r="AI38" s="976">
        <f t="shared" si="27"/>
        <v>0</v>
      </c>
      <c r="AJ38" s="976">
        <f t="shared" si="27"/>
        <v>0</v>
      </c>
      <c r="AK38" s="961"/>
      <c r="AL38" s="976">
        <f t="shared" si="28"/>
        <v>3795.0000000000005</v>
      </c>
      <c r="AM38" s="976">
        <f t="shared" si="5"/>
        <v>189.75000000000003</v>
      </c>
    </row>
    <row r="39" spans="2:39" s="930" customFormat="1" ht="67.5" x14ac:dyDescent="0.25">
      <c r="B39" s="1023"/>
      <c r="C39" s="1024"/>
      <c r="D39" s="1025"/>
      <c r="E39" s="1026">
        <v>2</v>
      </c>
      <c r="F39" s="1007" t="s">
        <v>7122</v>
      </c>
      <c r="G39" s="1030" t="s">
        <v>7067</v>
      </c>
      <c r="H39" s="1007" t="s">
        <v>6988</v>
      </c>
      <c r="I39" s="1008">
        <v>20</v>
      </c>
      <c r="J39" s="1009" t="s">
        <v>3323</v>
      </c>
      <c r="K39" s="1010">
        <v>20</v>
      </c>
      <c r="L39" s="1011">
        <v>0.8</v>
      </c>
      <c r="M39" s="1012">
        <v>264</v>
      </c>
      <c r="N39" s="1013">
        <v>13</v>
      </c>
      <c r="O39" s="1014">
        <f t="shared" si="0"/>
        <v>16</v>
      </c>
      <c r="P39" s="1015">
        <f t="shared" si="9"/>
        <v>5280</v>
      </c>
      <c r="Q39" s="1016">
        <f t="shared" si="26"/>
        <v>0</v>
      </c>
      <c r="R39" s="1016">
        <f t="shared" si="26"/>
        <v>0</v>
      </c>
      <c r="S39" s="1016">
        <f t="shared" si="26"/>
        <v>0</v>
      </c>
      <c r="T39" s="1016">
        <f t="shared" si="26"/>
        <v>0</v>
      </c>
      <c r="U39" s="1016">
        <f t="shared" si="26"/>
        <v>0</v>
      </c>
      <c r="V39" s="1016">
        <f t="shared" si="26"/>
        <v>0</v>
      </c>
      <c r="W39" s="1016">
        <f t="shared" si="26"/>
        <v>0</v>
      </c>
      <c r="X39" s="1016">
        <f t="shared" si="26"/>
        <v>0</v>
      </c>
      <c r="Y39" s="1016">
        <f t="shared" si="26"/>
        <v>0</v>
      </c>
      <c r="Z39" s="1016">
        <f t="shared" si="26"/>
        <v>0</v>
      </c>
      <c r="AA39" s="1016">
        <f t="shared" si="27"/>
        <v>0</v>
      </c>
      <c r="AB39" s="1016">
        <f t="shared" si="27"/>
        <v>0</v>
      </c>
      <c r="AC39" s="1016">
        <f t="shared" si="27"/>
        <v>5280</v>
      </c>
      <c r="AD39" s="1016">
        <f t="shared" si="27"/>
        <v>0</v>
      </c>
      <c r="AE39" s="1016">
        <f t="shared" si="27"/>
        <v>0</v>
      </c>
      <c r="AF39" s="1016">
        <f t="shared" si="27"/>
        <v>0</v>
      </c>
      <c r="AG39" s="1016">
        <f t="shared" si="27"/>
        <v>0</v>
      </c>
      <c r="AH39" s="1016">
        <f t="shared" si="27"/>
        <v>0</v>
      </c>
      <c r="AI39" s="1016">
        <f t="shared" si="27"/>
        <v>0</v>
      </c>
      <c r="AJ39" s="1016">
        <f t="shared" si="27"/>
        <v>0</v>
      </c>
      <c r="AK39" s="961"/>
      <c r="AL39" s="1016">
        <f t="shared" si="28"/>
        <v>5280</v>
      </c>
      <c r="AM39" s="1016">
        <f t="shared" si="5"/>
        <v>264</v>
      </c>
    </row>
    <row r="40" spans="2:39" s="930" customFormat="1" ht="33.75" x14ac:dyDescent="0.25">
      <c r="B40" s="1023"/>
      <c r="C40" s="1024"/>
      <c r="D40" s="1025"/>
      <c r="E40" s="1026"/>
      <c r="F40" s="1027"/>
      <c r="G40" s="1028" t="s">
        <v>7067</v>
      </c>
      <c r="H40" s="1027" t="s">
        <v>6981</v>
      </c>
      <c r="I40" s="953">
        <v>10</v>
      </c>
      <c r="J40" s="983" t="s">
        <v>3323</v>
      </c>
      <c r="K40" s="955">
        <v>20</v>
      </c>
      <c r="L40" s="956">
        <v>1</v>
      </c>
      <c r="M40" s="957">
        <v>49.500000000000007</v>
      </c>
      <c r="N40" s="988">
        <v>17</v>
      </c>
      <c r="O40" s="989">
        <f t="shared" si="0"/>
        <v>20</v>
      </c>
      <c r="P40" s="990">
        <f t="shared" si="9"/>
        <v>495.00000000000006</v>
      </c>
      <c r="Q40" s="961">
        <f t="shared" si="26"/>
        <v>0</v>
      </c>
      <c r="R40" s="961">
        <f t="shared" si="26"/>
        <v>0</v>
      </c>
      <c r="S40" s="961">
        <f t="shared" si="26"/>
        <v>0</v>
      </c>
      <c r="T40" s="961">
        <f t="shared" si="26"/>
        <v>0</v>
      </c>
      <c r="U40" s="961">
        <f t="shared" si="26"/>
        <v>0</v>
      </c>
      <c r="V40" s="961">
        <f t="shared" si="26"/>
        <v>0</v>
      </c>
      <c r="W40" s="961">
        <f t="shared" si="26"/>
        <v>0</v>
      </c>
      <c r="X40" s="961">
        <f t="shared" si="26"/>
        <v>0</v>
      </c>
      <c r="Y40" s="961">
        <f t="shared" si="26"/>
        <v>0</v>
      </c>
      <c r="Z40" s="961">
        <f t="shared" si="26"/>
        <v>0</v>
      </c>
      <c r="AA40" s="961">
        <f t="shared" si="27"/>
        <v>0</v>
      </c>
      <c r="AB40" s="961">
        <f t="shared" si="27"/>
        <v>0</v>
      </c>
      <c r="AC40" s="961">
        <f t="shared" si="27"/>
        <v>0</v>
      </c>
      <c r="AD40" s="961">
        <f t="shared" si="27"/>
        <v>0</v>
      </c>
      <c r="AE40" s="961">
        <f t="shared" si="27"/>
        <v>0</v>
      </c>
      <c r="AF40" s="961">
        <f t="shared" si="27"/>
        <v>0</v>
      </c>
      <c r="AG40" s="961">
        <f t="shared" si="27"/>
        <v>495.00000000000006</v>
      </c>
      <c r="AH40" s="961">
        <f t="shared" si="27"/>
        <v>0</v>
      </c>
      <c r="AI40" s="961">
        <f t="shared" si="27"/>
        <v>0</v>
      </c>
      <c r="AJ40" s="961">
        <f t="shared" si="27"/>
        <v>0</v>
      </c>
      <c r="AK40" s="961"/>
      <c r="AL40" s="961">
        <f t="shared" si="28"/>
        <v>495.00000000000006</v>
      </c>
      <c r="AM40" s="961">
        <f t="shared" si="5"/>
        <v>24.750000000000004</v>
      </c>
    </row>
    <row r="41" spans="2:39" s="930" customFormat="1" ht="33.75" x14ac:dyDescent="0.25">
      <c r="B41" s="1023"/>
      <c r="C41" s="1024"/>
      <c r="D41" s="1025"/>
      <c r="E41" s="1026"/>
      <c r="F41" s="1022"/>
      <c r="G41" s="1029" t="s">
        <v>7067</v>
      </c>
      <c r="H41" s="1022" t="s">
        <v>6986</v>
      </c>
      <c r="I41" s="968">
        <v>20</v>
      </c>
      <c r="J41" s="986" t="s">
        <v>3323</v>
      </c>
      <c r="K41" s="970">
        <v>20</v>
      </c>
      <c r="L41" s="971">
        <v>1</v>
      </c>
      <c r="M41" s="972">
        <v>16.5</v>
      </c>
      <c r="N41" s="991">
        <v>17</v>
      </c>
      <c r="O41" s="992">
        <f t="shared" si="0"/>
        <v>20</v>
      </c>
      <c r="P41" s="993">
        <f t="shared" si="9"/>
        <v>330</v>
      </c>
      <c r="Q41" s="976">
        <f t="shared" si="26"/>
        <v>0</v>
      </c>
      <c r="R41" s="976">
        <f t="shared" si="26"/>
        <v>0</v>
      </c>
      <c r="S41" s="976">
        <f t="shared" si="26"/>
        <v>0</v>
      </c>
      <c r="T41" s="976">
        <f t="shared" si="26"/>
        <v>0</v>
      </c>
      <c r="U41" s="976">
        <f t="shared" si="26"/>
        <v>0</v>
      </c>
      <c r="V41" s="976">
        <f t="shared" si="26"/>
        <v>0</v>
      </c>
      <c r="W41" s="976">
        <f t="shared" si="26"/>
        <v>0</v>
      </c>
      <c r="X41" s="976">
        <f t="shared" si="26"/>
        <v>0</v>
      </c>
      <c r="Y41" s="976">
        <f t="shared" si="26"/>
        <v>0</v>
      </c>
      <c r="Z41" s="976">
        <f t="shared" si="26"/>
        <v>0</v>
      </c>
      <c r="AA41" s="976">
        <f t="shared" si="27"/>
        <v>0</v>
      </c>
      <c r="AB41" s="976">
        <f t="shared" si="27"/>
        <v>0</v>
      </c>
      <c r="AC41" s="976">
        <f t="shared" si="27"/>
        <v>0</v>
      </c>
      <c r="AD41" s="976">
        <f t="shared" si="27"/>
        <v>0</v>
      </c>
      <c r="AE41" s="976">
        <f t="shared" si="27"/>
        <v>0</v>
      </c>
      <c r="AF41" s="976">
        <f t="shared" si="27"/>
        <v>0</v>
      </c>
      <c r="AG41" s="976">
        <f t="shared" si="27"/>
        <v>330</v>
      </c>
      <c r="AH41" s="976">
        <f t="shared" si="27"/>
        <v>0</v>
      </c>
      <c r="AI41" s="976">
        <f t="shared" si="27"/>
        <v>0</v>
      </c>
      <c r="AJ41" s="976">
        <f t="shared" si="27"/>
        <v>0</v>
      </c>
      <c r="AK41" s="961"/>
      <c r="AL41" s="976">
        <f t="shared" si="28"/>
        <v>330</v>
      </c>
      <c r="AM41" s="976">
        <f t="shared" si="5"/>
        <v>16.5</v>
      </c>
    </row>
    <row r="42" spans="2:39" s="930" customFormat="1" ht="101.25" x14ac:dyDescent="0.25">
      <c r="B42" s="1023"/>
      <c r="C42" s="1024"/>
      <c r="D42" s="1025"/>
      <c r="E42" s="1026">
        <v>8</v>
      </c>
      <c r="F42" s="1031" t="s">
        <v>7123</v>
      </c>
      <c r="G42" s="1026" t="s">
        <v>7067</v>
      </c>
      <c r="H42" s="1027" t="s">
        <v>6990</v>
      </c>
      <c r="I42" s="953">
        <v>1</v>
      </c>
      <c r="J42" s="983" t="s">
        <v>3323</v>
      </c>
      <c r="K42" s="955">
        <v>20</v>
      </c>
      <c r="L42" s="956">
        <v>0.8</v>
      </c>
      <c r="M42" s="957">
        <v>6600.0000000000009</v>
      </c>
      <c r="N42" s="988">
        <v>13</v>
      </c>
      <c r="O42" s="989">
        <f t="shared" si="0"/>
        <v>16</v>
      </c>
      <c r="P42" s="990">
        <f t="shared" si="9"/>
        <v>6600.0000000000009</v>
      </c>
      <c r="Q42" s="961">
        <f t="shared" si="26"/>
        <v>0</v>
      </c>
      <c r="R42" s="961">
        <f t="shared" si="26"/>
        <v>0</v>
      </c>
      <c r="S42" s="961">
        <f t="shared" si="26"/>
        <v>0</v>
      </c>
      <c r="T42" s="961">
        <f t="shared" si="26"/>
        <v>0</v>
      </c>
      <c r="U42" s="961">
        <f t="shared" si="26"/>
        <v>0</v>
      </c>
      <c r="V42" s="961">
        <f t="shared" si="26"/>
        <v>0</v>
      </c>
      <c r="W42" s="961">
        <f t="shared" si="26"/>
        <v>0</v>
      </c>
      <c r="X42" s="961">
        <f t="shared" si="26"/>
        <v>0</v>
      </c>
      <c r="Y42" s="961">
        <f t="shared" si="26"/>
        <v>0</v>
      </c>
      <c r="Z42" s="961">
        <f t="shared" si="26"/>
        <v>0</v>
      </c>
      <c r="AA42" s="961">
        <f t="shared" si="27"/>
        <v>0</v>
      </c>
      <c r="AB42" s="961">
        <f t="shared" si="27"/>
        <v>0</v>
      </c>
      <c r="AC42" s="961">
        <f t="shared" si="27"/>
        <v>6600.0000000000009</v>
      </c>
      <c r="AD42" s="961">
        <f t="shared" si="27"/>
        <v>0</v>
      </c>
      <c r="AE42" s="961">
        <f t="shared" si="27"/>
        <v>0</v>
      </c>
      <c r="AF42" s="961">
        <f t="shared" si="27"/>
        <v>0</v>
      </c>
      <c r="AG42" s="961">
        <f t="shared" si="27"/>
        <v>0</v>
      </c>
      <c r="AH42" s="961">
        <f t="shared" si="27"/>
        <v>0</v>
      </c>
      <c r="AI42" s="961">
        <f t="shared" si="27"/>
        <v>0</v>
      </c>
      <c r="AJ42" s="961">
        <f t="shared" si="27"/>
        <v>0</v>
      </c>
      <c r="AK42" s="961"/>
      <c r="AL42" s="961">
        <f t="shared" si="28"/>
        <v>6600.0000000000009</v>
      </c>
      <c r="AM42" s="961">
        <f t="shared" si="5"/>
        <v>330.00000000000006</v>
      </c>
    </row>
    <row r="43" spans="2:39" s="930" customFormat="1" ht="33.75" x14ac:dyDescent="0.25">
      <c r="B43" s="1017"/>
      <c r="C43" s="1018"/>
      <c r="D43" s="1019"/>
      <c r="E43" s="1020"/>
      <c r="F43" s="1021"/>
      <c r="G43" s="1020" t="s">
        <v>7067</v>
      </c>
      <c r="H43" s="1022" t="s">
        <v>6992</v>
      </c>
      <c r="I43" s="968">
        <v>1</v>
      </c>
      <c r="J43" s="986" t="s">
        <v>3323</v>
      </c>
      <c r="K43" s="970">
        <v>20</v>
      </c>
      <c r="L43" s="971">
        <v>1</v>
      </c>
      <c r="M43" s="972">
        <v>1650.0000000000002</v>
      </c>
      <c r="N43" s="991">
        <v>17</v>
      </c>
      <c r="O43" s="992">
        <f t="shared" si="0"/>
        <v>20</v>
      </c>
      <c r="P43" s="993">
        <f t="shared" si="9"/>
        <v>1650.0000000000002</v>
      </c>
      <c r="Q43" s="961">
        <f t="shared" si="26"/>
        <v>0</v>
      </c>
      <c r="R43" s="961">
        <f t="shared" si="26"/>
        <v>0</v>
      </c>
      <c r="S43" s="961">
        <f t="shared" si="26"/>
        <v>0</v>
      </c>
      <c r="T43" s="961">
        <f t="shared" si="26"/>
        <v>0</v>
      </c>
      <c r="U43" s="961">
        <f t="shared" si="26"/>
        <v>0</v>
      </c>
      <c r="V43" s="961">
        <f t="shared" si="26"/>
        <v>0</v>
      </c>
      <c r="W43" s="961">
        <f t="shared" si="26"/>
        <v>0</v>
      </c>
      <c r="X43" s="961">
        <f t="shared" si="26"/>
        <v>0</v>
      </c>
      <c r="Y43" s="961">
        <f t="shared" si="26"/>
        <v>0</v>
      </c>
      <c r="Z43" s="961">
        <f t="shared" si="26"/>
        <v>0</v>
      </c>
      <c r="AA43" s="961">
        <f t="shared" si="27"/>
        <v>0</v>
      </c>
      <c r="AB43" s="961">
        <f t="shared" si="27"/>
        <v>0</v>
      </c>
      <c r="AC43" s="961">
        <f t="shared" si="27"/>
        <v>0</v>
      </c>
      <c r="AD43" s="961">
        <f t="shared" si="27"/>
        <v>0</v>
      </c>
      <c r="AE43" s="961">
        <f t="shared" si="27"/>
        <v>0</v>
      </c>
      <c r="AF43" s="961">
        <f t="shared" si="27"/>
        <v>0</v>
      </c>
      <c r="AG43" s="961">
        <f t="shared" si="27"/>
        <v>1650.0000000000002</v>
      </c>
      <c r="AH43" s="961">
        <f t="shared" si="27"/>
        <v>0</v>
      </c>
      <c r="AI43" s="961">
        <f t="shared" si="27"/>
        <v>0</v>
      </c>
      <c r="AJ43" s="961">
        <f t="shared" si="27"/>
        <v>0</v>
      </c>
      <c r="AK43" s="961"/>
      <c r="AL43" s="961">
        <f t="shared" si="28"/>
        <v>1650.0000000000002</v>
      </c>
      <c r="AM43" s="961">
        <f>AL43/20</f>
        <v>82.500000000000014</v>
      </c>
    </row>
    <row r="44" spans="2:39" s="980" customFormat="1" ht="33.75" x14ac:dyDescent="0.25">
      <c r="B44" s="977">
        <v>2.7</v>
      </c>
      <c r="C44" s="987" t="s">
        <v>7124</v>
      </c>
      <c r="D44" s="935"/>
      <c r="E44" s="934"/>
      <c r="F44" s="935"/>
      <c r="G44" s="934"/>
      <c r="H44" s="936"/>
      <c r="I44" s="937"/>
      <c r="J44" s="979"/>
      <c r="K44" s="939"/>
      <c r="L44" s="940"/>
      <c r="M44" s="941"/>
      <c r="N44" s="942"/>
      <c r="O44" s="943" t="str">
        <f t="shared" si="0"/>
        <v/>
      </c>
      <c r="P44" s="944" t="str">
        <f t="shared" si="9"/>
        <v/>
      </c>
      <c r="Q44" s="945">
        <f t="shared" ref="Q44:AJ44" si="29">SUBTOTAL(9,Q45:Q46)</f>
        <v>0</v>
      </c>
      <c r="R44" s="945">
        <f t="shared" si="29"/>
        <v>0</v>
      </c>
      <c r="S44" s="945">
        <f t="shared" si="29"/>
        <v>0</v>
      </c>
      <c r="T44" s="945">
        <f t="shared" si="29"/>
        <v>0</v>
      </c>
      <c r="U44" s="945">
        <f t="shared" si="29"/>
        <v>0</v>
      </c>
      <c r="V44" s="945">
        <f t="shared" si="29"/>
        <v>0</v>
      </c>
      <c r="W44" s="945">
        <f t="shared" si="29"/>
        <v>0</v>
      </c>
      <c r="X44" s="945">
        <f t="shared" si="29"/>
        <v>0</v>
      </c>
      <c r="Y44" s="945">
        <f t="shared" si="29"/>
        <v>0</v>
      </c>
      <c r="Z44" s="945">
        <f t="shared" si="29"/>
        <v>0</v>
      </c>
      <c r="AA44" s="945">
        <f t="shared" si="29"/>
        <v>0</v>
      </c>
      <c r="AB44" s="945">
        <f t="shared" si="29"/>
        <v>0</v>
      </c>
      <c r="AC44" s="945">
        <f t="shared" si="29"/>
        <v>0</v>
      </c>
      <c r="AD44" s="945">
        <f t="shared" si="29"/>
        <v>0</v>
      </c>
      <c r="AE44" s="945">
        <f t="shared" si="29"/>
        <v>0</v>
      </c>
      <c r="AF44" s="945">
        <f t="shared" si="29"/>
        <v>0</v>
      </c>
      <c r="AG44" s="945">
        <f t="shared" si="29"/>
        <v>0</v>
      </c>
      <c r="AH44" s="945">
        <f t="shared" si="29"/>
        <v>0</v>
      </c>
      <c r="AI44" s="945">
        <f t="shared" si="29"/>
        <v>0</v>
      </c>
      <c r="AJ44" s="945">
        <f t="shared" si="29"/>
        <v>0</v>
      </c>
      <c r="AK44" s="929"/>
      <c r="AL44" s="945">
        <f>SUBTOTAL(9,AL45:AL46)</f>
        <v>0</v>
      </c>
      <c r="AM44" s="945">
        <f>AL44/20</f>
        <v>0</v>
      </c>
    </row>
    <row r="45" spans="2:39" s="930" customFormat="1" ht="33.75" x14ac:dyDescent="0.25">
      <c r="B45" s="981" t="s">
        <v>3696</v>
      </c>
      <c r="C45" s="948" t="s">
        <v>2949</v>
      </c>
      <c r="D45" s="982"/>
      <c r="E45" s="950">
        <v>14</v>
      </c>
      <c r="F45" s="951" t="s">
        <v>7125</v>
      </c>
      <c r="G45" s="950"/>
      <c r="H45" s="952" t="s">
        <v>7106</v>
      </c>
      <c r="I45" s="953"/>
      <c r="J45" s="983"/>
      <c r="K45" s="955"/>
      <c r="L45" s="956"/>
      <c r="M45" s="957"/>
      <c r="N45" s="988"/>
      <c r="O45" s="989" t="str">
        <f t="shared" si="0"/>
        <v/>
      </c>
      <c r="P45" s="990" t="str">
        <f t="shared" si="9"/>
        <v/>
      </c>
      <c r="Q45" s="961">
        <f t="shared" ref="Q45:AF46" si="30">IF($P45&lt;&gt;"",IF(Q$8=$N45,$P45*($M$5/$M$4),IF((ROUND($K45*$L45,0)+$N45)/Q$8=1,$P45*($M$5/$M$4),IF(Q$8=ROUND($K45*$L45,0)+$N45,$P45*($M$5/$M$4),IF(AND(Q$8&gt;(ROUND($K45*$L45,0)+$N45),MOD(Q$8-(ROUND($K45*$L45,0)-$N45),($K45*$L45))=0),$P45*($M$5/$M$4),0)))),0)</f>
        <v>0</v>
      </c>
      <c r="R45" s="961">
        <f t="shared" si="30"/>
        <v>0</v>
      </c>
      <c r="S45" s="961">
        <f t="shared" si="30"/>
        <v>0</v>
      </c>
      <c r="T45" s="961">
        <f t="shared" si="30"/>
        <v>0</v>
      </c>
      <c r="U45" s="961">
        <f t="shared" si="30"/>
        <v>0</v>
      </c>
      <c r="V45" s="961">
        <f t="shared" si="30"/>
        <v>0</v>
      </c>
      <c r="W45" s="961">
        <f t="shared" si="30"/>
        <v>0</v>
      </c>
      <c r="X45" s="961">
        <f t="shared" si="30"/>
        <v>0</v>
      </c>
      <c r="Y45" s="961">
        <f t="shared" si="30"/>
        <v>0</v>
      </c>
      <c r="Z45" s="961">
        <f t="shared" si="30"/>
        <v>0</v>
      </c>
      <c r="AA45" s="961">
        <f t="shared" si="30"/>
        <v>0</v>
      </c>
      <c r="AB45" s="961">
        <f t="shared" si="30"/>
        <v>0</v>
      </c>
      <c r="AC45" s="961">
        <f t="shared" si="30"/>
        <v>0</v>
      </c>
      <c r="AD45" s="961">
        <f t="shared" si="30"/>
        <v>0</v>
      </c>
      <c r="AE45" s="961">
        <f t="shared" si="30"/>
        <v>0</v>
      </c>
      <c r="AF45" s="961">
        <f t="shared" si="30"/>
        <v>0</v>
      </c>
      <c r="AG45" s="961">
        <f t="shared" ref="AG45:AJ46" si="31">IF($P45&lt;&gt;"",IF(AG$8=$N45,$P45*($M$5/$M$4),IF((ROUND($K45*$L45,0)+$N45)/AG$8=1,$P45*($M$5/$M$4),IF(AG$8=ROUND($K45*$L45,0)+$N45,$P45*($M$5/$M$4),IF(AND(AG$8&gt;(ROUND($K45*$L45,0)+$N45),MOD(AG$8-(ROUND($K45*$L45,0)-$N45),($K45*$L45))=0),$P45*($M$5/$M$4),0)))),0)</f>
        <v>0</v>
      </c>
      <c r="AH45" s="961">
        <f t="shared" si="31"/>
        <v>0</v>
      </c>
      <c r="AI45" s="961">
        <f t="shared" si="31"/>
        <v>0</v>
      </c>
      <c r="AJ45" s="961">
        <f t="shared" si="31"/>
        <v>0</v>
      </c>
      <c r="AK45" s="961"/>
      <c r="AL45" s="961">
        <f>SUM(Q45:AJ45)</f>
        <v>0</v>
      </c>
      <c r="AM45" s="961">
        <f t="shared" si="5"/>
        <v>0</v>
      </c>
    </row>
    <row r="46" spans="2:39" s="930" customFormat="1" ht="33.75" x14ac:dyDescent="0.25">
      <c r="B46" s="984" t="s">
        <v>3703</v>
      </c>
      <c r="C46" s="963" t="s">
        <v>2941</v>
      </c>
      <c r="D46" s="985"/>
      <c r="E46" s="965"/>
      <c r="F46" s="966"/>
      <c r="G46" s="965"/>
      <c r="H46" s="967" t="s">
        <v>7106</v>
      </c>
      <c r="I46" s="968"/>
      <c r="J46" s="986"/>
      <c r="K46" s="970"/>
      <c r="L46" s="971"/>
      <c r="M46" s="972"/>
      <c r="N46" s="991"/>
      <c r="O46" s="992" t="str">
        <f t="shared" si="0"/>
        <v/>
      </c>
      <c r="P46" s="993" t="str">
        <f t="shared" si="9"/>
        <v/>
      </c>
      <c r="Q46" s="961">
        <f t="shared" si="30"/>
        <v>0</v>
      </c>
      <c r="R46" s="961">
        <f t="shared" si="30"/>
        <v>0</v>
      </c>
      <c r="S46" s="961">
        <f t="shared" si="30"/>
        <v>0</v>
      </c>
      <c r="T46" s="961">
        <f t="shared" si="30"/>
        <v>0</v>
      </c>
      <c r="U46" s="961">
        <f t="shared" si="30"/>
        <v>0</v>
      </c>
      <c r="V46" s="961">
        <f t="shared" si="30"/>
        <v>0</v>
      </c>
      <c r="W46" s="961">
        <f t="shared" si="30"/>
        <v>0</v>
      </c>
      <c r="X46" s="961">
        <f t="shared" si="30"/>
        <v>0</v>
      </c>
      <c r="Y46" s="961">
        <f t="shared" si="30"/>
        <v>0</v>
      </c>
      <c r="Z46" s="961">
        <f t="shared" si="30"/>
        <v>0</v>
      </c>
      <c r="AA46" s="961">
        <f t="shared" si="30"/>
        <v>0</v>
      </c>
      <c r="AB46" s="961">
        <f t="shared" si="30"/>
        <v>0</v>
      </c>
      <c r="AC46" s="961">
        <f t="shared" si="30"/>
        <v>0</v>
      </c>
      <c r="AD46" s="961">
        <f t="shared" si="30"/>
        <v>0</v>
      </c>
      <c r="AE46" s="961">
        <f t="shared" si="30"/>
        <v>0</v>
      </c>
      <c r="AF46" s="961">
        <f t="shared" si="30"/>
        <v>0</v>
      </c>
      <c r="AG46" s="961">
        <f t="shared" si="31"/>
        <v>0</v>
      </c>
      <c r="AH46" s="961">
        <f t="shared" si="31"/>
        <v>0</v>
      </c>
      <c r="AI46" s="961">
        <f t="shared" si="31"/>
        <v>0</v>
      </c>
      <c r="AJ46" s="961">
        <f t="shared" si="31"/>
        <v>0</v>
      </c>
      <c r="AK46" s="961"/>
      <c r="AL46" s="961">
        <f>SUM(Q46:AJ46)</f>
        <v>0</v>
      </c>
      <c r="AM46" s="961">
        <f t="shared" si="5"/>
        <v>0</v>
      </c>
    </row>
    <row r="47" spans="2:39" s="980" customFormat="1" ht="33.75" x14ac:dyDescent="0.25">
      <c r="B47" s="1032">
        <v>2.8</v>
      </c>
      <c r="C47" s="1033" t="s">
        <v>7126</v>
      </c>
      <c r="D47" s="1034"/>
      <c r="E47" s="1035"/>
      <c r="F47" s="1036" t="s">
        <v>7120</v>
      </c>
      <c r="G47" s="1035"/>
      <c r="H47" s="1037"/>
      <c r="I47" s="1038"/>
      <c r="J47" s="1039"/>
      <c r="K47" s="1040"/>
      <c r="L47" s="1041"/>
      <c r="M47" s="1042"/>
      <c r="N47" s="1043"/>
      <c r="O47" s="1044" t="str">
        <f t="shared" si="0"/>
        <v/>
      </c>
      <c r="P47" s="1045" t="str">
        <f t="shared" si="9"/>
        <v/>
      </c>
      <c r="Q47" s="1046">
        <f>SUBTOTAL(9,Q48:Q59)</f>
        <v>0</v>
      </c>
      <c r="R47" s="1046">
        <f t="shared" ref="R47:AH47" si="32">SUBTOTAL(9,R48:R59)</f>
        <v>1039.5</v>
      </c>
      <c r="S47" s="1046">
        <f t="shared" si="32"/>
        <v>0</v>
      </c>
      <c r="T47" s="1046">
        <f t="shared" si="32"/>
        <v>0</v>
      </c>
      <c r="U47" s="1046">
        <f t="shared" si="32"/>
        <v>0</v>
      </c>
      <c r="V47" s="1046">
        <f t="shared" si="32"/>
        <v>0</v>
      </c>
      <c r="W47" s="1046">
        <f>SUBTOTAL(9,W48:W59)</f>
        <v>357.5</v>
      </c>
      <c r="X47" s="1046">
        <f t="shared" si="32"/>
        <v>0</v>
      </c>
      <c r="Y47" s="1046">
        <f t="shared" si="32"/>
        <v>1039.5</v>
      </c>
      <c r="Z47" s="1046">
        <f t="shared" si="32"/>
        <v>6600</v>
      </c>
      <c r="AA47" s="1046">
        <f t="shared" si="32"/>
        <v>0</v>
      </c>
      <c r="AB47" s="1046">
        <f t="shared" si="32"/>
        <v>1039.5</v>
      </c>
      <c r="AC47" s="1046">
        <f t="shared" si="32"/>
        <v>0</v>
      </c>
      <c r="AD47" s="1046">
        <f t="shared" si="32"/>
        <v>0</v>
      </c>
      <c r="AE47" s="1046">
        <f t="shared" si="32"/>
        <v>1014.75</v>
      </c>
      <c r="AF47" s="1046">
        <f>SUBTOTAL(9,AF48:AF59)</f>
        <v>0</v>
      </c>
      <c r="AG47" s="1046">
        <f t="shared" si="32"/>
        <v>0</v>
      </c>
      <c r="AH47" s="1046">
        <f t="shared" si="32"/>
        <v>0</v>
      </c>
      <c r="AI47" s="1046">
        <f>SUBTOTAL(9,AI48:AI59)</f>
        <v>1039.5</v>
      </c>
      <c r="AJ47" s="1046">
        <f>SUBTOTAL(9,AJ48:AJ59)</f>
        <v>1787.5</v>
      </c>
      <c r="AK47" s="929"/>
      <c r="AL47" s="1046">
        <f>SUBTOTAL(9,AL48:AL59)</f>
        <v>13917.75</v>
      </c>
      <c r="AM47" s="1046">
        <f>AL47/20</f>
        <v>695.88750000000005</v>
      </c>
    </row>
    <row r="48" spans="2:39" s="930" customFormat="1" ht="101.25" x14ac:dyDescent="0.25">
      <c r="B48" s="1023" t="s">
        <v>3712</v>
      </c>
      <c r="C48" s="1024" t="s">
        <v>3711</v>
      </c>
      <c r="D48" s="1025"/>
      <c r="E48" s="1005">
        <v>1</v>
      </c>
      <c r="F48" s="1031" t="s">
        <v>7013</v>
      </c>
      <c r="G48" s="1026" t="s">
        <v>7075</v>
      </c>
      <c r="H48" s="1027" t="s">
        <v>7076</v>
      </c>
      <c r="I48" s="953">
        <v>6</v>
      </c>
      <c r="J48" s="983" t="s">
        <v>3323</v>
      </c>
      <c r="K48" s="955">
        <v>40</v>
      </c>
      <c r="L48" s="956">
        <v>1</v>
      </c>
      <c r="M48" s="957">
        <v>165</v>
      </c>
      <c r="N48" s="988">
        <v>35</v>
      </c>
      <c r="O48" s="989">
        <f t="shared" si="0"/>
        <v>40</v>
      </c>
      <c r="P48" s="990">
        <f>IF(M48="","",M48*I48)</f>
        <v>990</v>
      </c>
      <c r="Q48" s="961">
        <f t="shared" ref="Q48:AF59" si="33">IF($P48&lt;&gt;"",IF(Q$8=$N48,$P48*($M$5/$M$4),IF((ROUND($K48*$L48,0)+$N48)/Q$8=1,$P48*($M$5/$M$4),IF(Q$8=ROUND($K48*$L48,0)+$N48,$P48*($M$5/$M$4),IF(AND(Q$8&gt;(ROUND($K48*$L48,0)+$N48),MOD(Q$8-(ROUND($K48*$L48,0)-$N48),($K48*$L48))=0),$P48*($M$5/$M$4),0)))),0)</f>
        <v>0</v>
      </c>
      <c r="R48" s="961">
        <f t="shared" si="33"/>
        <v>0</v>
      </c>
      <c r="S48" s="961">
        <f t="shared" si="33"/>
        <v>0</v>
      </c>
      <c r="T48" s="961">
        <f t="shared" si="33"/>
        <v>0</v>
      </c>
      <c r="U48" s="961">
        <f t="shared" si="33"/>
        <v>0</v>
      </c>
      <c r="V48" s="961">
        <f t="shared" si="33"/>
        <v>0</v>
      </c>
      <c r="W48" s="961">
        <f t="shared" si="33"/>
        <v>0</v>
      </c>
      <c r="X48" s="961">
        <f t="shared" si="33"/>
        <v>0</v>
      </c>
      <c r="Y48" s="961">
        <f t="shared" si="33"/>
        <v>0</v>
      </c>
      <c r="Z48" s="961">
        <f t="shared" si="33"/>
        <v>0</v>
      </c>
      <c r="AA48" s="961">
        <f t="shared" si="33"/>
        <v>0</v>
      </c>
      <c r="AB48" s="961">
        <f t="shared" si="33"/>
        <v>0</v>
      </c>
      <c r="AC48" s="961">
        <f t="shared" si="33"/>
        <v>0</v>
      </c>
      <c r="AD48" s="961">
        <f t="shared" si="33"/>
        <v>0</v>
      </c>
      <c r="AE48" s="961">
        <f t="shared" si="33"/>
        <v>0</v>
      </c>
      <c r="AF48" s="961">
        <f t="shared" si="33"/>
        <v>0</v>
      </c>
      <c r="AG48" s="961">
        <f t="shared" ref="AA48:AJ59" si="34">IF($P48&lt;&gt;"",IF(AG$8=$N48,$P48*($M$5/$M$4),IF((ROUND($K48*$L48,0)+$N48)/AG$8=1,$P48*($M$5/$M$4),IF(AG$8=ROUND($K48*$L48,0)+$N48,$P48*($M$5/$M$4),IF(AND(AG$8&gt;(ROUND($K48*$L48,0)+$N48),MOD(AG$8-(ROUND($K48*$L48,0)-$N48),($K48*$L48))=0),$P48*($M$5/$M$4),0)))),0)</f>
        <v>0</v>
      </c>
      <c r="AH48" s="961">
        <f t="shared" si="34"/>
        <v>0</v>
      </c>
      <c r="AI48" s="961">
        <f t="shared" si="34"/>
        <v>0</v>
      </c>
      <c r="AJ48" s="961">
        <f t="shared" si="34"/>
        <v>0</v>
      </c>
      <c r="AK48" s="961"/>
      <c r="AL48" s="961">
        <f t="shared" ref="AL48:AL58" si="35">SUM(Q48:AJ48)</f>
        <v>0</v>
      </c>
      <c r="AM48" s="961">
        <f t="shared" ref="AM48:AM58" si="36">AL48/20</f>
        <v>0</v>
      </c>
    </row>
    <row r="49" spans="2:39" s="930" customFormat="1" ht="67.5" x14ac:dyDescent="0.25">
      <c r="B49" s="1023"/>
      <c r="C49" s="1024"/>
      <c r="D49" s="1025"/>
      <c r="E49" s="1026"/>
      <c r="F49" s="1031"/>
      <c r="G49" s="1026" t="s">
        <v>7077</v>
      </c>
      <c r="H49" s="1027" t="s">
        <v>7019</v>
      </c>
      <c r="I49" s="953">
        <v>6</v>
      </c>
      <c r="J49" s="983" t="s">
        <v>3323</v>
      </c>
      <c r="K49" s="955">
        <v>7</v>
      </c>
      <c r="L49" s="956">
        <v>1</v>
      </c>
      <c r="M49" s="957">
        <v>4.95</v>
      </c>
      <c r="N49" s="988">
        <v>2</v>
      </c>
      <c r="O49" s="989">
        <f t="shared" si="0"/>
        <v>7</v>
      </c>
      <c r="P49" s="990">
        <f t="shared" ref="P49:P58" si="37">IF(M49="","",M49*I49)</f>
        <v>29.700000000000003</v>
      </c>
      <c r="Q49" s="961">
        <f t="shared" si="33"/>
        <v>0</v>
      </c>
      <c r="R49" s="961">
        <f t="shared" si="33"/>
        <v>29.700000000000003</v>
      </c>
      <c r="S49" s="961">
        <f t="shared" si="33"/>
        <v>0</v>
      </c>
      <c r="T49" s="961">
        <f t="shared" si="33"/>
        <v>0</v>
      </c>
      <c r="U49" s="961">
        <f t="shared" si="33"/>
        <v>0</v>
      </c>
      <c r="V49" s="961">
        <f t="shared" si="33"/>
        <v>0</v>
      </c>
      <c r="W49" s="961">
        <f t="shared" si="33"/>
        <v>0</v>
      </c>
      <c r="X49" s="961">
        <f t="shared" si="33"/>
        <v>0</v>
      </c>
      <c r="Y49" s="961">
        <f t="shared" si="33"/>
        <v>29.700000000000003</v>
      </c>
      <c r="Z49" s="961">
        <f t="shared" si="33"/>
        <v>0</v>
      </c>
      <c r="AA49" s="961">
        <f t="shared" si="34"/>
        <v>0</v>
      </c>
      <c r="AB49" s="961">
        <f t="shared" si="34"/>
        <v>29.700000000000003</v>
      </c>
      <c r="AC49" s="961">
        <f t="shared" si="34"/>
        <v>0</v>
      </c>
      <c r="AD49" s="961">
        <f t="shared" si="34"/>
        <v>0</v>
      </c>
      <c r="AE49" s="961">
        <f t="shared" si="34"/>
        <v>0</v>
      </c>
      <c r="AF49" s="961">
        <f t="shared" si="34"/>
        <v>0</v>
      </c>
      <c r="AG49" s="961">
        <f t="shared" si="34"/>
        <v>0</v>
      </c>
      <c r="AH49" s="961">
        <f t="shared" si="34"/>
        <v>0</v>
      </c>
      <c r="AI49" s="961">
        <f t="shared" si="34"/>
        <v>29.700000000000003</v>
      </c>
      <c r="AJ49" s="961">
        <f t="shared" si="34"/>
        <v>0</v>
      </c>
      <c r="AK49" s="961"/>
      <c r="AL49" s="961">
        <f t="shared" si="35"/>
        <v>118.80000000000001</v>
      </c>
      <c r="AM49" s="961">
        <f t="shared" si="36"/>
        <v>5.94</v>
      </c>
    </row>
    <row r="50" spans="2:39" s="930" customFormat="1" ht="67.5" x14ac:dyDescent="0.25">
      <c r="B50" s="1023"/>
      <c r="C50" s="1024"/>
      <c r="D50" s="1025"/>
      <c r="E50" s="1026"/>
      <c r="F50" s="1031"/>
      <c r="G50" s="1026" t="s">
        <v>7077</v>
      </c>
      <c r="H50" s="1027" t="s">
        <v>7019</v>
      </c>
      <c r="I50" s="953">
        <v>6</v>
      </c>
      <c r="J50" s="983" t="s">
        <v>3323</v>
      </c>
      <c r="K50" s="955">
        <v>7</v>
      </c>
      <c r="L50" s="956">
        <v>1</v>
      </c>
      <c r="M50" s="957">
        <v>3.3</v>
      </c>
      <c r="N50" s="988">
        <v>2</v>
      </c>
      <c r="O50" s="989">
        <f t="shared" si="0"/>
        <v>7</v>
      </c>
      <c r="P50" s="990">
        <f>IF(M50="","",M50*I50)</f>
        <v>19.799999999999997</v>
      </c>
      <c r="Q50" s="961">
        <f t="shared" si="33"/>
        <v>0</v>
      </c>
      <c r="R50" s="961">
        <f t="shared" si="33"/>
        <v>19.799999999999997</v>
      </c>
      <c r="S50" s="961">
        <f t="shared" si="33"/>
        <v>0</v>
      </c>
      <c r="T50" s="961">
        <f t="shared" si="33"/>
        <v>0</v>
      </c>
      <c r="U50" s="961">
        <f t="shared" si="33"/>
        <v>0</v>
      </c>
      <c r="V50" s="961">
        <f t="shared" si="33"/>
        <v>0</v>
      </c>
      <c r="W50" s="961">
        <f t="shared" si="33"/>
        <v>0</v>
      </c>
      <c r="X50" s="961">
        <f t="shared" si="33"/>
        <v>0</v>
      </c>
      <c r="Y50" s="961">
        <f t="shared" si="33"/>
        <v>19.799999999999997</v>
      </c>
      <c r="Z50" s="961">
        <f t="shared" si="33"/>
        <v>0</v>
      </c>
      <c r="AA50" s="961">
        <f t="shared" si="34"/>
        <v>0</v>
      </c>
      <c r="AB50" s="961">
        <f t="shared" si="34"/>
        <v>19.799999999999997</v>
      </c>
      <c r="AC50" s="961">
        <f t="shared" si="34"/>
        <v>0</v>
      </c>
      <c r="AD50" s="961">
        <f t="shared" si="34"/>
        <v>0</v>
      </c>
      <c r="AE50" s="961">
        <f t="shared" si="34"/>
        <v>0</v>
      </c>
      <c r="AF50" s="961">
        <f t="shared" si="34"/>
        <v>0</v>
      </c>
      <c r="AG50" s="961">
        <f t="shared" si="34"/>
        <v>0</v>
      </c>
      <c r="AH50" s="961">
        <f t="shared" si="34"/>
        <v>0</v>
      </c>
      <c r="AI50" s="961">
        <f t="shared" si="34"/>
        <v>19.799999999999997</v>
      </c>
      <c r="AJ50" s="961">
        <f t="shared" si="34"/>
        <v>0</v>
      </c>
      <c r="AK50" s="961"/>
      <c r="AL50" s="961">
        <f>SUM(Q50:AJ50)</f>
        <v>79.199999999999989</v>
      </c>
      <c r="AM50" s="961">
        <f>AL50/20</f>
        <v>3.9599999999999995</v>
      </c>
    </row>
    <row r="51" spans="2:39" s="930" customFormat="1" ht="33.75" x14ac:dyDescent="0.25">
      <c r="B51" s="1023"/>
      <c r="C51" s="1024"/>
      <c r="D51" s="1025"/>
      <c r="E51" s="1026"/>
      <c r="F51" s="1031"/>
      <c r="G51" s="1026" t="s">
        <v>7067</v>
      </c>
      <c r="H51" s="1027" t="s">
        <v>6981</v>
      </c>
      <c r="I51" s="953">
        <v>3</v>
      </c>
      <c r="J51" s="983" t="s">
        <v>3323</v>
      </c>
      <c r="K51" s="955">
        <v>20</v>
      </c>
      <c r="L51" s="956">
        <v>1</v>
      </c>
      <c r="M51" s="957">
        <v>24.75</v>
      </c>
      <c r="N51" s="988">
        <v>15</v>
      </c>
      <c r="O51" s="989">
        <f t="shared" si="0"/>
        <v>20</v>
      </c>
      <c r="P51" s="990">
        <f>IF(M51="","",M51*I51)</f>
        <v>74.25</v>
      </c>
      <c r="Q51" s="961">
        <f t="shared" si="33"/>
        <v>0</v>
      </c>
      <c r="R51" s="961">
        <f t="shared" si="33"/>
        <v>0</v>
      </c>
      <c r="S51" s="961">
        <f t="shared" si="33"/>
        <v>0</v>
      </c>
      <c r="T51" s="961">
        <f t="shared" si="33"/>
        <v>0</v>
      </c>
      <c r="U51" s="961">
        <f t="shared" si="33"/>
        <v>0</v>
      </c>
      <c r="V51" s="961">
        <f t="shared" si="33"/>
        <v>0</v>
      </c>
      <c r="W51" s="961">
        <f t="shared" si="33"/>
        <v>0</v>
      </c>
      <c r="X51" s="961">
        <f t="shared" si="33"/>
        <v>0</v>
      </c>
      <c r="Y51" s="961">
        <f t="shared" si="33"/>
        <v>0</v>
      </c>
      <c r="Z51" s="961">
        <f t="shared" si="33"/>
        <v>0</v>
      </c>
      <c r="AA51" s="961">
        <f t="shared" si="34"/>
        <v>0</v>
      </c>
      <c r="AB51" s="961">
        <f t="shared" si="34"/>
        <v>0</v>
      </c>
      <c r="AC51" s="961">
        <f t="shared" si="34"/>
        <v>0</v>
      </c>
      <c r="AD51" s="961">
        <f t="shared" si="34"/>
        <v>0</v>
      </c>
      <c r="AE51" s="961">
        <f t="shared" si="34"/>
        <v>74.25</v>
      </c>
      <c r="AF51" s="961">
        <f t="shared" si="34"/>
        <v>0</v>
      </c>
      <c r="AG51" s="961">
        <f t="shared" si="34"/>
        <v>0</v>
      </c>
      <c r="AH51" s="961">
        <f t="shared" si="34"/>
        <v>0</v>
      </c>
      <c r="AI51" s="961">
        <f t="shared" si="34"/>
        <v>0</v>
      </c>
      <c r="AJ51" s="961">
        <f t="shared" si="34"/>
        <v>0</v>
      </c>
      <c r="AK51" s="961"/>
      <c r="AL51" s="961">
        <f>SUM(Q51:AJ51)</f>
        <v>74.25</v>
      </c>
      <c r="AM51" s="961">
        <f>AL51/20</f>
        <v>3.7124999999999999</v>
      </c>
    </row>
    <row r="52" spans="2:39" s="930" customFormat="1" ht="33.75" x14ac:dyDescent="0.25">
      <c r="B52" s="1023"/>
      <c r="C52" s="1024"/>
      <c r="D52" s="1025"/>
      <c r="E52" s="1026"/>
      <c r="F52" s="1031"/>
      <c r="G52" s="1026" t="s">
        <v>7067</v>
      </c>
      <c r="H52" s="1027" t="s">
        <v>6986</v>
      </c>
      <c r="I52" s="953">
        <v>6</v>
      </c>
      <c r="J52" s="983" t="s">
        <v>3323</v>
      </c>
      <c r="K52" s="955">
        <v>20</v>
      </c>
      <c r="L52" s="956">
        <v>1</v>
      </c>
      <c r="M52" s="957">
        <v>8.25</v>
      </c>
      <c r="N52" s="988">
        <v>15</v>
      </c>
      <c r="O52" s="989">
        <f t="shared" si="0"/>
        <v>20</v>
      </c>
      <c r="P52" s="990">
        <f>IF(M52="","",M52*I52)</f>
        <v>49.5</v>
      </c>
      <c r="Q52" s="961">
        <f t="shared" si="33"/>
        <v>0</v>
      </c>
      <c r="R52" s="961">
        <f t="shared" si="33"/>
        <v>0</v>
      </c>
      <c r="S52" s="961">
        <f t="shared" si="33"/>
        <v>0</v>
      </c>
      <c r="T52" s="961">
        <f t="shared" si="33"/>
        <v>0</v>
      </c>
      <c r="U52" s="961">
        <f t="shared" si="33"/>
        <v>0</v>
      </c>
      <c r="V52" s="961">
        <f t="shared" si="33"/>
        <v>0</v>
      </c>
      <c r="W52" s="961">
        <f t="shared" si="33"/>
        <v>0</v>
      </c>
      <c r="X52" s="961">
        <f t="shared" si="33"/>
        <v>0</v>
      </c>
      <c r="Y52" s="961">
        <f t="shared" si="33"/>
        <v>0</v>
      </c>
      <c r="Z52" s="961">
        <f t="shared" si="33"/>
        <v>0</v>
      </c>
      <c r="AA52" s="961">
        <f t="shared" si="34"/>
        <v>0</v>
      </c>
      <c r="AB52" s="961">
        <f t="shared" si="34"/>
        <v>0</v>
      </c>
      <c r="AC52" s="961">
        <f t="shared" si="34"/>
        <v>0</v>
      </c>
      <c r="AD52" s="961">
        <f t="shared" si="34"/>
        <v>0</v>
      </c>
      <c r="AE52" s="961">
        <f t="shared" si="34"/>
        <v>49.5</v>
      </c>
      <c r="AF52" s="961">
        <f t="shared" si="34"/>
        <v>0</v>
      </c>
      <c r="AG52" s="961">
        <f t="shared" si="34"/>
        <v>0</v>
      </c>
      <c r="AH52" s="961">
        <f t="shared" si="34"/>
        <v>0</v>
      </c>
      <c r="AI52" s="961">
        <f t="shared" si="34"/>
        <v>0</v>
      </c>
      <c r="AJ52" s="961">
        <f t="shared" si="34"/>
        <v>0</v>
      </c>
      <c r="AK52" s="961"/>
      <c r="AL52" s="961">
        <f>SUM(Q52:AJ52)</f>
        <v>49.5</v>
      </c>
      <c r="AM52" s="961">
        <f>AL52/20</f>
        <v>2.4750000000000001</v>
      </c>
    </row>
    <row r="53" spans="2:39" s="930" customFormat="1" ht="101.25" x14ac:dyDescent="0.25">
      <c r="B53" s="1023"/>
      <c r="C53" s="1024"/>
      <c r="D53" s="1025"/>
      <c r="E53" s="1026">
        <v>6</v>
      </c>
      <c r="F53" s="1006" t="s">
        <v>7020</v>
      </c>
      <c r="G53" s="1005" t="s">
        <v>7067</v>
      </c>
      <c r="H53" s="1007" t="s">
        <v>7022</v>
      </c>
      <c r="I53" s="1008">
        <v>1</v>
      </c>
      <c r="J53" s="1009" t="s">
        <v>3323</v>
      </c>
      <c r="K53" s="1010">
        <v>15</v>
      </c>
      <c r="L53" s="1011">
        <v>1</v>
      </c>
      <c r="M53" s="1012">
        <v>6600</v>
      </c>
      <c r="N53" s="1013">
        <v>10</v>
      </c>
      <c r="O53" s="1014">
        <f t="shared" si="0"/>
        <v>15</v>
      </c>
      <c r="P53" s="1015">
        <f>IF(M53="","",M53*I53)</f>
        <v>6600</v>
      </c>
      <c r="Q53" s="1016">
        <f t="shared" si="33"/>
        <v>0</v>
      </c>
      <c r="R53" s="1016">
        <f t="shared" si="33"/>
        <v>0</v>
      </c>
      <c r="S53" s="1016">
        <f t="shared" si="33"/>
        <v>0</v>
      </c>
      <c r="T53" s="1016">
        <f t="shared" si="33"/>
        <v>0</v>
      </c>
      <c r="U53" s="1016">
        <f t="shared" si="33"/>
        <v>0</v>
      </c>
      <c r="V53" s="1016">
        <f t="shared" si="33"/>
        <v>0</v>
      </c>
      <c r="W53" s="1016">
        <f t="shared" si="33"/>
        <v>0</v>
      </c>
      <c r="X53" s="1016">
        <f t="shared" si="33"/>
        <v>0</v>
      </c>
      <c r="Y53" s="1016">
        <f t="shared" si="33"/>
        <v>0</v>
      </c>
      <c r="Z53" s="1016">
        <f t="shared" si="33"/>
        <v>6600</v>
      </c>
      <c r="AA53" s="1016">
        <f t="shared" si="34"/>
        <v>0</v>
      </c>
      <c r="AB53" s="1016">
        <f t="shared" si="34"/>
        <v>0</v>
      </c>
      <c r="AC53" s="1016">
        <f t="shared" si="34"/>
        <v>0</v>
      </c>
      <c r="AD53" s="1016">
        <f t="shared" si="34"/>
        <v>0</v>
      </c>
      <c r="AE53" s="1016">
        <f t="shared" si="34"/>
        <v>0</v>
      </c>
      <c r="AF53" s="1016">
        <f t="shared" si="34"/>
        <v>0</v>
      </c>
      <c r="AG53" s="1016">
        <f t="shared" si="34"/>
        <v>0</v>
      </c>
      <c r="AH53" s="1016">
        <f t="shared" si="34"/>
        <v>0</v>
      </c>
      <c r="AI53" s="1016">
        <f t="shared" si="34"/>
        <v>0</v>
      </c>
      <c r="AJ53" s="1016">
        <f t="shared" si="34"/>
        <v>0</v>
      </c>
      <c r="AK53" s="961"/>
      <c r="AL53" s="1016">
        <f>SUM(Q53:AJ53)</f>
        <v>6600</v>
      </c>
      <c r="AM53" s="1016">
        <f>AL53/20</f>
        <v>330</v>
      </c>
    </row>
    <row r="54" spans="2:39" s="930" customFormat="1" ht="33.75" x14ac:dyDescent="0.25">
      <c r="B54" s="1023"/>
      <c r="C54" s="1024"/>
      <c r="D54" s="1025"/>
      <c r="E54" s="1026"/>
      <c r="F54" s="1021"/>
      <c r="G54" s="1020" t="s">
        <v>1220</v>
      </c>
      <c r="H54" s="1022" t="s">
        <v>7024</v>
      </c>
      <c r="I54" s="968">
        <v>1</v>
      </c>
      <c r="J54" s="986" t="s">
        <v>3323</v>
      </c>
      <c r="K54" s="970">
        <v>7</v>
      </c>
      <c r="L54" s="971">
        <v>1</v>
      </c>
      <c r="M54" s="972">
        <v>990</v>
      </c>
      <c r="N54" s="991">
        <v>2</v>
      </c>
      <c r="O54" s="992">
        <f t="shared" si="0"/>
        <v>7</v>
      </c>
      <c r="P54" s="993">
        <f>IF(M54="","",M54*I54)</f>
        <v>990</v>
      </c>
      <c r="Q54" s="976">
        <f t="shared" si="33"/>
        <v>0</v>
      </c>
      <c r="R54" s="976">
        <f t="shared" si="33"/>
        <v>990</v>
      </c>
      <c r="S54" s="976">
        <f t="shared" si="33"/>
        <v>0</v>
      </c>
      <c r="T54" s="976">
        <f t="shared" si="33"/>
        <v>0</v>
      </c>
      <c r="U54" s="976">
        <f t="shared" si="33"/>
        <v>0</v>
      </c>
      <c r="V54" s="976">
        <f t="shared" si="33"/>
        <v>0</v>
      </c>
      <c r="W54" s="976">
        <f t="shared" si="33"/>
        <v>0</v>
      </c>
      <c r="X54" s="976">
        <f t="shared" si="33"/>
        <v>0</v>
      </c>
      <c r="Y54" s="976">
        <f t="shared" si="33"/>
        <v>990</v>
      </c>
      <c r="Z54" s="976">
        <f t="shared" si="33"/>
        <v>0</v>
      </c>
      <c r="AA54" s="976">
        <f t="shared" si="34"/>
        <v>0</v>
      </c>
      <c r="AB54" s="976">
        <f t="shared" si="34"/>
        <v>990</v>
      </c>
      <c r="AC54" s="976">
        <f t="shared" si="34"/>
        <v>0</v>
      </c>
      <c r="AD54" s="976">
        <f t="shared" si="34"/>
        <v>0</v>
      </c>
      <c r="AE54" s="976">
        <f t="shared" si="34"/>
        <v>0</v>
      </c>
      <c r="AF54" s="976">
        <f t="shared" si="34"/>
        <v>0</v>
      </c>
      <c r="AG54" s="976">
        <f t="shared" si="34"/>
        <v>0</v>
      </c>
      <c r="AH54" s="976">
        <f t="shared" si="34"/>
        <v>0</v>
      </c>
      <c r="AI54" s="976">
        <f t="shared" si="34"/>
        <v>990</v>
      </c>
      <c r="AJ54" s="976">
        <f t="shared" si="34"/>
        <v>0</v>
      </c>
      <c r="AK54" s="961"/>
      <c r="AL54" s="976">
        <f>SUM(Q54:AJ54)</f>
        <v>3960</v>
      </c>
      <c r="AM54" s="976">
        <f>AL54/20</f>
        <v>198</v>
      </c>
    </row>
    <row r="55" spans="2:39" s="930" customFormat="1" ht="101.25" x14ac:dyDescent="0.25">
      <c r="B55" s="1023"/>
      <c r="C55" s="1024"/>
      <c r="D55" s="1025"/>
      <c r="E55" s="1026">
        <v>1</v>
      </c>
      <c r="F55" s="1007" t="s">
        <v>7025</v>
      </c>
      <c r="G55" s="1005" t="s">
        <v>7075</v>
      </c>
      <c r="H55" s="1007" t="s">
        <v>7076</v>
      </c>
      <c r="I55" s="1008">
        <v>36</v>
      </c>
      <c r="J55" s="1009" t="s">
        <v>3323</v>
      </c>
      <c r="K55" s="1010">
        <v>40</v>
      </c>
      <c r="L55" s="1011">
        <v>1</v>
      </c>
      <c r="M55" s="1012">
        <v>198</v>
      </c>
      <c r="N55" s="1013">
        <v>35</v>
      </c>
      <c r="O55" s="1014">
        <f t="shared" si="0"/>
        <v>40</v>
      </c>
      <c r="P55" s="1015">
        <f t="shared" si="37"/>
        <v>7128</v>
      </c>
      <c r="Q55" s="1016">
        <f t="shared" si="33"/>
        <v>0</v>
      </c>
      <c r="R55" s="1016">
        <f t="shared" si="33"/>
        <v>0</v>
      </c>
      <c r="S55" s="1016">
        <f t="shared" si="33"/>
        <v>0</v>
      </c>
      <c r="T55" s="1016">
        <f t="shared" si="33"/>
        <v>0</v>
      </c>
      <c r="U55" s="1016">
        <f t="shared" si="33"/>
        <v>0</v>
      </c>
      <c r="V55" s="1016">
        <f t="shared" si="33"/>
        <v>0</v>
      </c>
      <c r="W55" s="1016">
        <f t="shared" si="33"/>
        <v>0</v>
      </c>
      <c r="X55" s="1016">
        <f t="shared" si="33"/>
        <v>0</v>
      </c>
      <c r="Y55" s="1016">
        <f t="shared" si="33"/>
        <v>0</v>
      </c>
      <c r="Z55" s="1016">
        <f t="shared" si="33"/>
        <v>0</v>
      </c>
      <c r="AA55" s="1016">
        <f t="shared" si="34"/>
        <v>0</v>
      </c>
      <c r="AB55" s="1016">
        <f t="shared" si="34"/>
        <v>0</v>
      </c>
      <c r="AC55" s="1016">
        <f t="shared" si="34"/>
        <v>0</v>
      </c>
      <c r="AD55" s="1016">
        <f t="shared" si="34"/>
        <v>0</v>
      </c>
      <c r="AE55" s="1016">
        <f t="shared" si="34"/>
        <v>0</v>
      </c>
      <c r="AF55" s="1016">
        <f t="shared" si="34"/>
        <v>0</v>
      </c>
      <c r="AG55" s="1016">
        <f t="shared" si="34"/>
        <v>0</v>
      </c>
      <c r="AH55" s="1016">
        <f t="shared" si="34"/>
        <v>0</v>
      </c>
      <c r="AI55" s="1016">
        <f t="shared" si="34"/>
        <v>0</v>
      </c>
      <c r="AJ55" s="1016">
        <f t="shared" si="34"/>
        <v>0</v>
      </c>
      <c r="AK55" s="961"/>
      <c r="AL55" s="1016">
        <f t="shared" si="35"/>
        <v>0</v>
      </c>
      <c r="AM55" s="1016">
        <f t="shared" si="36"/>
        <v>0</v>
      </c>
    </row>
    <row r="56" spans="2:39" s="930" customFormat="1" ht="33.75" x14ac:dyDescent="0.25">
      <c r="B56" s="1023"/>
      <c r="C56" s="1024"/>
      <c r="D56" s="1025"/>
      <c r="E56" s="1026"/>
      <c r="F56" s="1027"/>
      <c r="G56" s="1026" t="s">
        <v>7067</v>
      </c>
      <c r="H56" s="1027" t="s">
        <v>6981</v>
      </c>
      <c r="I56" s="953">
        <v>18</v>
      </c>
      <c r="J56" s="983" t="s">
        <v>3323</v>
      </c>
      <c r="K56" s="955">
        <v>20</v>
      </c>
      <c r="L56" s="956">
        <v>1</v>
      </c>
      <c r="M56" s="957">
        <v>29.7</v>
      </c>
      <c r="N56" s="988">
        <v>15</v>
      </c>
      <c r="O56" s="989">
        <f t="shared" si="0"/>
        <v>20</v>
      </c>
      <c r="P56" s="990">
        <f t="shared" si="37"/>
        <v>534.6</v>
      </c>
      <c r="Q56" s="961">
        <f t="shared" si="33"/>
        <v>0</v>
      </c>
      <c r="R56" s="961">
        <f t="shared" si="33"/>
        <v>0</v>
      </c>
      <c r="S56" s="961">
        <f t="shared" si="33"/>
        <v>0</v>
      </c>
      <c r="T56" s="961">
        <f t="shared" si="33"/>
        <v>0</v>
      </c>
      <c r="U56" s="961">
        <f t="shared" si="33"/>
        <v>0</v>
      </c>
      <c r="V56" s="961">
        <f t="shared" si="33"/>
        <v>0</v>
      </c>
      <c r="W56" s="961">
        <f t="shared" si="33"/>
        <v>0</v>
      </c>
      <c r="X56" s="961">
        <f t="shared" si="33"/>
        <v>0</v>
      </c>
      <c r="Y56" s="961">
        <f t="shared" si="33"/>
        <v>0</v>
      </c>
      <c r="Z56" s="961">
        <f t="shared" si="33"/>
        <v>0</v>
      </c>
      <c r="AA56" s="961">
        <f t="shared" si="34"/>
        <v>0</v>
      </c>
      <c r="AB56" s="961">
        <f t="shared" si="34"/>
        <v>0</v>
      </c>
      <c r="AC56" s="961">
        <f t="shared" si="34"/>
        <v>0</v>
      </c>
      <c r="AD56" s="961">
        <f t="shared" si="34"/>
        <v>0</v>
      </c>
      <c r="AE56" s="961">
        <f t="shared" si="34"/>
        <v>534.6</v>
      </c>
      <c r="AF56" s="961">
        <f t="shared" si="34"/>
        <v>0</v>
      </c>
      <c r="AG56" s="961">
        <f t="shared" si="34"/>
        <v>0</v>
      </c>
      <c r="AH56" s="961">
        <f t="shared" si="34"/>
        <v>0</v>
      </c>
      <c r="AI56" s="961">
        <f t="shared" si="34"/>
        <v>0</v>
      </c>
      <c r="AJ56" s="961">
        <f t="shared" si="34"/>
        <v>0</v>
      </c>
      <c r="AK56" s="961"/>
      <c r="AL56" s="961">
        <f t="shared" si="35"/>
        <v>534.6</v>
      </c>
      <c r="AM56" s="961">
        <f t="shared" si="36"/>
        <v>26.73</v>
      </c>
    </row>
    <row r="57" spans="2:39" s="930" customFormat="1" ht="33.75" x14ac:dyDescent="0.25">
      <c r="B57" s="1023"/>
      <c r="C57" s="1024"/>
      <c r="D57" s="1025"/>
      <c r="E57" s="1026"/>
      <c r="F57" s="1022"/>
      <c r="G57" s="1020" t="s">
        <v>7067</v>
      </c>
      <c r="H57" s="1022" t="s">
        <v>6986</v>
      </c>
      <c r="I57" s="968">
        <v>36</v>
      </c>
      <c r="J57" s="986" t="s">
        <v>3323</v>
      </c>
      <c r="K57" s="970">
        <v>20</v>
      </c>
      <c r="L57" s="971">
        <v>1</v>
      </c>
      <c r="M57" s="972">
        <v>9.9</v>
      </c>
      <c r="N57" s="991">
        <v>15</v>
      </c>
      <c r="O57" s="992">
        <f t="shared" si="0"/>
        <v>20</v>
      </c>
      <c r="P57" s="993">
        <f t="shared" si="37"/>
        <v>356.40000000000003</v>
      </c>
      <c r="Q57" s="976">
        <f t="shared" si="33"/>
        <v>0</v>
      </c>
      <c r="R57" s="976">
        <f t="shared" si="33"/>
        <v>0</v>
      </c>
      <c r="S57" s="976">
        <f t="shared" si="33"/>
        <v>0</v>
      </c>
      <c r="T57" s="976">
        <f t="shared" si="33"/>
        <v>0</v>
      </c>
      <c r="U57" s="976">
        <f t="shared" si="33"/>
        <v>0</v>
      </c>
      <c r="V57" s="976">
        <f t="shared" si="33"/>
        <v>0</v>
      </c>
      <c r="W57" s="976">
        <f t="shared" si="33"/>
        <v>0</v>
      </c>
      <c r="X57" s="976">
        <f t="shared" si="33"/>
        <v>0</v>
      </c>
      <c r="Y57" s="976">
        <f t="shared" si="33"/>
        <v>0</v>
      </c>
      <c r="Z57" s="976">
        <f t="shared" si="33"/>
        <v>0</v>
      </c>
      <c r="AA57" s="976">
        <f t="shared" si="34"/>
        <v>0</v>
      </c>
      <c r="AB57" s="976">
        <f t="shared" si="34"/>
        <v>0</v>
      </c>
      <c r="AC57" s="976">
        <f t="shared" si="34"/>
        <v>0</v>
      </c>
      <c r="AD57" s="976">
        <f t="shared" si="34"/>
        <v>0</v>
      </c>
      <c r="AE57" s="976">
        <f t="shared" si="34"/>
        <v>356.40000000000003</v>
      </c>
      <c r="AF57" s="976">
        <f t="shared" si="34"/>
        <v>0</v>
      </c>
      <c r="AG57" s="976">
        <f t="shared" si="34"/>
        <v>0</v>
      </c>
      <c r="AH57" s="976">
        <f t="shared" si="34"/>
        <v>0</v>
      </c>
      <c r="AI57" s="976">
        <f t="shared" si="34"/>
        <v>0</v>
      </c>
      <c r="AJ57" s="976">
        <f t="shared" si="34"/>
        <v>0</v>
      </c>
      <c r="AK57" s="961"/>
      <c r="AL57" s="976">
        <f t="shared" si="35"/>
        <v>356.40000000000003</v>
      </c>
      <c r="AM57" s="976">
        <f t="shared" si="36"/>
        <v>17.82</v>
      </c>
    </row>
    <row r="58" spans="2:39" s="930" customFormat="1" ht="67.5" x14ac:dyDescent="0.25">
      <c r="B58" s="1023"/>
      <c r="C58" s="1024"/>
      <c r="D58" s="1025"/>
      <c r="E58" s="1026">
        <v>7</v>
      </c>
      <c r="F58" s="1007" t="s">
        <v>7027</v>
      </c>
      <c r="G58" s="1005" t="s">
        <v>7067</v>
      </c>
      <c r="H58" s="1007" t="s">
        <v>7029</v>
      </c>
      <c r="I58" s="1008">
        <v>1</v>
      </c>
      <c r="J58" s="1009" t="s">
        <v>3323</v>
      </c>
      <c r="K58" s="1010">
        <v>25</v>
      </c>
      <c r="L58" s="1011">
        <v>1</v>
      </c>
      <c r="M58" s="1012">
        <v>1430</v>
      </c>
      <c r="N58" s="1013">
        <v>20</v>
      </c>
      <c r="O58" s="1014">
        <f t="shared" si="0"/>
        <v>25</v>
      </c>
      <c r="P58" s="1015">
        <f t="shared" si="37"/>
        <v>1430</v>
      </c>
      <c r="Q58" s="1016">
        <f t="shared" si="33"/>
        <v>0</v>
      </c>
      <c r="R58" s="1016">
        <f t="shared" si="33"/>
        <v>0</v>
      </c>
      <c r="S58" s="1016">
        <f t="shared" si="33"/>
        <v>0</v>
      </c>
      <c r="T58" s="1016">
        <f t="shared" si="33"/>
        <v>0</v>
      </c>
      <c r="U58" s="1016">
        <f t="shared" si="33"/>
        <v>0</v>
      </c>
      <c r="V58" s="1016">
        <f t="shared" si="33"/>
        <v>0</v>
      </c>
      <c r="W58" s="1016">
        <f t="shared" si="33"/>
        <v>0</v>
      </c>
      <c r="X58" s="1016">
        <f t="shared" si="33"/>
        <v>0</v>
      </c>
      <c r="Y58" s="1016">
        <f t="shared" si="33"/>
        <v>0</v>
      </c>
      <c r="Z58" s="1016">
        <f t="shared" si="33"/>
        <v>0</v>
      </c>
      <c r="AA58" s="1016">
        <f t="shared" si="34"/>
        <v>0</v>
      </c>
      <c r="AB58" s="1016">
        <f t="shared" si="34"/>
        <v>0</v>
      </c>
      <c r="AC58" s="1016">
        <f t="shared" si="34"/>
        <v>0</v>
      </c>
      <c r="AD58" s="1016">
        <f t="shared" si="34"/>
        <v>0</v>
      </c>
      <c r="AE58" s="1016">
        <f t="shared" si="34"/>
        <v>0</v>
      </c>
      <c r="AF58" s="1016">
        <f t="shared" si="34"/>
        <v>0</v>
      </c>
      <c r="AG58" s="1016">
        <f t="shared" si="34"/>
        <v>0</v>
      </c>
      <c r="AH58" s="1016">
        <f t="shared" si="34"/>
        <v>0</v>
      </c>
      <c r="AI58" s="1016">
        <f t="shared" si="34"/>
        <v>0</v>
      </c>
      <c r="AJ58" s="1016">
        <f t="shared" si="34"/>
        <v>1430</v>
      </c>
      <c r="AK58" s="961"/>
      <c r="AL58" s="1016">
        <f t="shared" si="35"/>
        <v>1430</v>
      </c>
      <c r="AM58" s="1016">
        <f t="shared" si="36"/>
        <v>71.5</v>
      </c>
    </row>
    <row r="59" spans="2:39" s="930" customFormat="1" ht="33.75" x14ac:dyDescent="0.25">
      <c r="B59" s="1017"/>
      <c r="C59" s="1018"/>
      <c r="D59" s="1019"/>
      <c r="E59" s="1029"/>
      <c r="F59" s="1022"/>
      <c r="G59" s="1020" t="s">
        <v>1220</v>
      </c>
      <c r="H59" s="1022" t="s">
        <v>7024</v>
      </c>
      <c r="I59" s="968">
        <v>1</v>
      </c>
      <c r="J59" s="986" t="s">
        <v>3323</v>
      </c>
      <c r="K59" s="970">
        <v>13</v>
      </c>
      <c r="L59" s="971">
        <v>1</v>
      </c>
      <c r="M59" s="972">
        <v>357.5</v>
      </c>
      <c r="N59" s="991">
        <v>7</v>
      </c>
      <c r="O59" s="992">
        <f t="shared" si="0"/>
        <v>13</v>
      </c>
      <c r="P59" s="993">
        <f t="shared" si="9"/>
        <v>357.5</v>
      </c>
      <c r="Q59" s="976">
        <f t="shared" si="33"/>
        <v>0</v>
      </c>
      <c r="R59" s="976">
        <f t="shared" si="33"/>
        <v>0</v>
      </c>
      <c r="S59" s="976">
        <f t="shared" si="33"/>
        <v>0</v>
      </c>
      <c r="T59" s="976">
        <f t="shared" si="33"/>
        <v>0</v>
      </c>
      <c r="U59" s="976">
        <f t="shared" si="33"/>
        <v>0</v>
      </c>
      <c r="V59" s="976">
        <f t="shared" si="33"/>
        <v>0</v>
      </c>
      <c r="W59" s="976">
        <f t="shared" si="33"/>
        <v>357.5</v>
      </c>
      <c r="X59" s="976">
        <f t="shared" si="33"/>
        <v>0</v>
      </c>
      <c r="Y59" s="976">
        <f t="shared" si="33"/>
        <v>0</v>
      </c>
      <c r="Z59" s="976">
        <f t="shared" si="33"/>
        <v>0</v>
      </c>
      <c r="AA59" s="976">
        <f t="shared" si="34"/>
        <v>0</v>
      </c>
      <c r="AB59" s="976">
        <f t="shared" si="34"/>
        <v>0</v>
      </c>
      <c r="AC59" s="976">
        <f t="shared" si="34"/>
        <v>0</v>
      </c>
      <c r="AD59" s="976">
        <f t="shared" si="34"/>
        <v>0</v>
      </c>
      <c r="AE59" s="976">
        <f t="shared" si="34"/>
        <v>0</v>
      </c>
      <c r="AF59" s="976">
        <f t="shared" si="34"/>
        <v>0</v>
      </c>
      <c r="AG59" s="976">
        <f t="shared" si="34"/>
        <v>0</v>
      </c>
      <c r="AH59" s="976">
        <f t="shared" si="34"/>
        <v>0</v>
      </c>
      <c r="AI59" s="976">
        <f t="shared" si="34"/>
        <v>0</v>
      </c>
      <c r="AJ59" s="976">
        <f t="shared" si="34"/>
        <v>357.5</v>
      </c>
      <c r="AK59" s="961"/>
      <c r="AL59" s="976">
        <f>SUM(Q59:AJ59)</f>
        <v>715</v>
      </c>
      <c r="AM59" s="976">
        <f t="shared" si="5"/>
        <v>35.75</v>
      </c>
    </row>
    <row r="60" spans="2:39" s="980" customFormat="1" ht="33.75" x14ac:dyDescent="0.25">
      <c r="B60" s="918">
        <v>3</v>
      </c>
      <c r="C60" s="919" t="s">
        <v>7033</v>
      </c>
      <c r="D60" s="920"/>
      <c r="E60" s="921"/>
      <c r="F60" s="920"/>
      <c r="G60" s="921"/>
      <c r="H60" s="922"/>
      <c r="I60" s="923"/>
      <c r="J60" s="924"/>
      <c r="K60" s="924"/>
      <c r="L60" s="925"/>
      <c r="M60" s="926"/>
      <c r="N60" s="923"/>
      <c r="O60" s="923" t="str">
        <f t="shared" si="0"/>
        <v/>
      </c>
      <c r="P60" s="927"/>
      <c r="Q60" s="928">
        <f>SUBTOTAL(9,Q61:Q75)</f>
        <v>850.5</v>
      </c>
      <c r="R60" s="928">
        <f t="shared" ref="R60:AJ60" si="38">SUBTOTAL(9,R61:R75)</f>
        <v>65.56</v>
      </c>
      <c r="S60" s="928">
        <f t="shared" si="38"/>
        <v>52365</v>
      </c>
      <c r="T60" s="928">
        <f t="shared" si="38"/>
        <v>0</v>
      </c>
      <c r="U60" s="928">
        <f t="shared" si="38"/>
        <v>0</v>
      </c>
      <c r="V60" s="928">
        <f t="shared" si="38"/>
        <v>850.5</v>
      </c>
      <c r="W60" s="928">
        <f t="shared" si="38"/>
        <v>7102.7999999999993</v>
      </c>
      <c r="X60" s="928">
        <f t="shared" si="38"/>
        <v>0</v>
      </c>
      <c r="Y60" s="928">
        <f t="shared" si="38"/>
        <v>4930.5</v>
      </c>
      <c r="Z60" s="928">
        <f t="shared" si="38"/>
        <v>65.56</v>
      </c>
      <c r="AA60" s="928">
        <f t="shared" si="38"/>
        <v>0</v>
      </c>
      <c r="AB60" s="928">
        <f t="shared" si="38"/>
        <v>107.27999999999999</v>
      </c>
      <c r="AC60" s="928">
        <f t="shared" si="38"/>
        <v>48285</v>
      </c>
      <c r="AD60" s="928">
        <f t="shared" si="38"/>
        <v>916.06</v>
      </c>
      <c r="AE60" s="928">
        <f t="shared" si="38"/>
        <v>4080</v>
      </c>
      <c r="AF60" s="928">
        <f t="shared" si="38"/>
        <v>0</v>
      </c>
      <c r="AG60" s="928">
        <f t="shared" si="38"/>
        <v>55387.8</v>
      </c>
      <c r="AH60" s="928">
        <f t="shared" si="38"/>
        <v>0</v>
      </c>
      <c r="AI60" s="928">
        <f t="shared" si="38"/>
        <v>850.5</v>
      </c>
      <c r="AJ60" s="928">
        <f t="shared" si="38"/>
        <v>0</v>
      </c>
      <c r="AK60" s="929"/>
      <c r="AL60" s="928">
        <f>SUBTOTAL(9,AL61:AL75)</f>
        <v>175857.06</v>
      </c>
      <c r="AM60" s="928">
        <f t="shared" si="5"/>
        <v>8792.8529999999992</v>
      </c>
    </row>
    <row r="61" spans="2:39" s="980" customFormat="1" ht="33.75" x14ac:dyDescent="0.25">
      <c r="B61" s="977">
        <v>3.1</v>
      </c>
      <c r="C61" s="987" t="s">
        <v>7127</v>
      </c>
      <c r="D61" s="935"/>
      <c r="E61" s="934"/>
      <c r="F61" s="935"/>
      <c r="G61" s="934"/>
      <c r="H61" s="936"/>
      <c r="I61" s="937"/>
      <c r="J61" s="979"/>
      <c r="K61" s="939"/>
      <c r="L61" s="940"/>
      <c r="M61" s="941"/>
      <c r="N61" s="942"/>
      <c r="O61" s="943" t="str">
        <f t="shared" si="0"/>
        <v/>
      </c>
      <c r="P61" s="944" t="str">
        <f t="shared" ref="P61:P75" si="39">IF(M61="","",M61*I61)</f>
        <v/>
      </c>
      <c r="Q61" s="945">
        <f>SUBTOTAL(9,Q62)</f>
        <v>0</v>
      </c>
      <c r="R61" s="945">
        <f t="shared" ref="R61:AJ61" si="40">SUBTOTAL(9,R62)</f>
        <v>0</v>
      </c>
      <c r="S61" s="945">
        <f t="shared" si="40"/>
        <v>0</v>
      </c>
      <c r="T61" s="945">
        <f t="shared" si="40"/>
        <v>0</v>
      </c>
      <c r="U61" s="945">
        <f t="shared" si="40"/>
        <v>0</v>
      </c>
      <c r="V61" s="945">
        <f t="shared" si="40"/>
        <v>0</v>
      </c>
      <c r="W61" s="945">
        <f>SUBTOTAL(9,W62)</f>
        <v>0</v>
      </c>
      <c r="X61" s="945">
        <f>SUBTOTAL(9,X62)</f>
        <v>0</v>
      </c>
      <c r="Y61" s="945">
        <f t="shared" si="40"/>
        <v>0</v>
      </c>
      <c r="Z61" s="945">
        <f t="shared" si="40"/>
        <v>0</v>
      </c>
      <c r="AA61" s="945">
        <f t="shared" si="40"/>
        <v>0</v>
      </c>
      <c r="AB61" s="945">
        <f t="shared" si="40"/>
        <v>0</v>
      </c>
      <c r="AC61" s="945">
        <f t="shared" si="40"/>
        <v>0</v>
      </c>
      <c r="AD61" s="945">
        <f t="shared" si="40"/>
        <v>0</v>
      </c>
      <c r="AE61" s="945">
        <f t="shared" si="40"/>
        <v>0</v>
      </c>
      <c r="AF61" s="945">
        <f t="shared" si="40"/>
        <v>0</v>
      </c>
      <c r="AG61" s="945">
        <f t="shared" si="40"/>
        <v>0</v>
      </c>
      <c r="AH61" s="945">
        <f t="shared" si="40"/>
        <v>0</v>
      </c>
      <c r="AI61" s="945">
        <f t="shared" si="40"/>
        <v>0</v>
      </c>
      <c r="AJ61" s="945">
        <f t="shared" si="40"/>
        <v>0</v>
      </c>
      <c r="AK61" s="929"/>
      <c r="AL61" s="945">
        <f>SUBTOTAL(9,AL62)</f>
        <v>0</v>
      </c>
      <c r="AM61" s="945">
        <f t="shared" si="5"/>
        <v>0</v>
      </c>
    </row>
    <row r="62" spans="2:39" s="930" customFormat="1" ht="33.75" x14ac:dyDescent="0.25">
      <c r="B62" s="984" t="s">
        <v>3754</v>
      </c>
      <c r="C62" s="963" t="s">
        <v>2918</v>
      </c>
      <c r="D62" s="985"/>
      <c r="E62" s="965">
        <v>4</v>
      </c>
      <c r="F62" s="966" t="s">
        <v>2914</v>
      </c>
      <c r="G62" s="965"/>
      <c r="H62" s="967" t="s">
        <v>7106</v>
      </c>
      <c r="I62" s="968"/>
      <c r="J62" s="986"/>
      <c r="K62" s="970"/>
      <c r="L62" s="971"/>
      <c r="M62" s="972"/>
      <c r="N62" s="991"/>
      <c r="O62" s="992" t="str">
        <f t="shared" si="0"/>
        <v/>
      </c>
      <c r="P62" s="993" t="str">
        <f t="shared" si="39"/>
        <v/>
      </c>
      <c r="Q62" s="976">
        <f t="shared" ref="Q62:AJ62" si="41">IF($P62&lt;&gt;"",IF(Q$8=$N62,$P62*($M$5/$M$4),IF((ROUND($K62*$L62,0)+$N62)/Q$8=1,$P62*($M$5/$M$4),IF(Q$8=ROUND($K62*$L62,0)+$N62,$P62*($M$5/$M$4),IF(AND(Q$8&gt;(ROUND($K62*$L62,0)+$N62),MOD(Q$8-(ROUND($K62*$L62,0)-$N62),($K62*$L62))=0),$P62*($M$5/$M$4),0)))),0)</f>
        <v>0</v>
      </c>
      <c r="R62" s="976">
        <f t="shared" si="41"/>
        <v>0</v>
      </c>
      <c r="S62" s="976">
        <f t="shared" si="41"/>
        <v>0</v>
      </c>
      <c r="T62" s="976">
        <f t="shared" si="41"/>
        <v>0</v>
      </c>
      <c r="U62" s="976">
        <f t="shared" si="41"/>
        <v>0</v>
      </c>
      <c r="V62" s="961">
        <f t="shared" si="41"/>
        <v>0</v>
      </c>
      <c r="W62" s="961">
        <f t="shared" si="41"/>
        <v>0</v>
      </c>
      <c r="X62" s="961">
        <f t="shared" si="41"/>
        <v>0</v>
      </c>
      <c r="Y62" s="961">
        <f t="shared" si="41"/>
        <v>0</v>
      </c>
      <c r="Z62" s="961">
        <f t="shared" si="41"/>
        <v>0</v>
      </c>
      <c r="AA62" s="961">
        <f t="shared" si="41"/>
        <v>0</v>
      </c>
      <c r="AB62" s="961">
        <f t="shared" si="41"/>
        <v>0</v>
      </c>
      <c r="AC62" s="961">
        <f t="shared" si="41"/>
        <v>0</v>
      </c>
      <c r="AD62" s="961">
        <f t="shared" si="41"/>
        <v>0</v>
      </c>
      <c r="AE62" s="961">
        <f t="shared" si="41"/>
        <v>0</v>
      </c>
      <c r="AF62" s="961">
        <f t="shared" si="41"/>
        <v>0</v>
      </c>
      <c r="AG62" s="961">
        <f t="shared" si="41"/>
        <v>0</v>
      </c>
      <c r="AH62" s="961">
        <f t="shared" si="41"/>
        <v>0</v>
      </c>
      <c r="AI62" s="961">
        <f t="shared" si="41"/>
        <v>0</v>
      </c>
      <c r="AJ62" s="961">
        <f t="shared" si="41"/>
        <v>0</v>
      </c>
      <c r="AK62" s="961"/>
      <c r="AL62" s="976">
        <f>SUM(Q62:AJ62)</f>
        <v>0</v>
      </c>
      <c r="AM62" s="976">
        <f t="shared" si="5"/>
        <v>0</v>
      </c>
    </row>
    <row r="63" spans="2:39" s="930" customFormat="1" ht="34.5" thickBot="1" x14ac:dyDescent="0.3">
      <c r="B63" s="1047"/>
      <c r="C63" s="1047"/>
      <c r="D63" s="1047"/>
      <c r="E63" s="1048"/>
      <c r="F63" s="1049"/>
      <c r="G63" s="1048"/>
      <c r="H63" s="1050"/>
      <c r="I63" s="1051"/>
      <c r="J63" s="1048"/>
      <c r="K63" s="1048"/>
      <c r="L63" s="1052"/>
      <c r="M63" s="1053"/>
      <c r="N63" s="1051"/>
      <c r="O63" s="1051"/>
      <c r="P63" s="1054"/>
      <c r="Q63" s="1055"/>
      <c r="R63" s="1055"/>
      <c r="S63" s="1055"/>
      <c r="T63" s="1055"/>
      <c r="U63" s="1055"/>
      <c r="V63" s="1055"/>
      <c r="W63" s="1055"/>
      <c r="X63" s="1055"/>
      <c r="Y63" s="1055"/>
      <c r="Z63" s="1055"/>
      <c r="AA63" s="1055"/>
      <c r="AB63" s="1055"/>
      <c r="AC63" s="1055"/>
      <c r="AD63" s="1055"/>
      <c r="AE63" s="1055"/>
      <c r="AF63" s="1055"/>
      <c r="AG63" s="1055"/>
      <c r="AH63" s="1055"/>
      <c r="AI63" s="1055"/>
      <c r="AJ63" s="1055"/>
      <c r="AK63" s="1055"/>
      <c r="AL63" s="1055"/>
      <c r="AM63" s="1055"/>
    </row>
    <row r="64" spans="2:39" s="980" customFormat="1" ht="34.5" hidden="1" thickBot="1" x14ac:dyDescent="0.3">
      <c r="B64" s="995">
        <v>3.2</v>
      </c>
      <c r="C64" s="996" t="s">
        <v>7128</v>
      </c>
      <c r="D64" s="997"/>
      <c r="E64" s="998"/>
      <c r="F64" s="999" t="s">
        <v>7120</v>
      </c>
      <c r="G64" s="1000"/>
      <c r="H64" s="995"/>
      <c r="I64" s="937"/>
      <c r="J64" s="979"/>
      <c r="K64" s="1056"/>
      <c r="L64" s="940"/>
      <c r="M64" s="941"/>
      <c r="N64" s="942"/>
      <c r="O64" s="943" t="str">
        <f t="shared" si="0"/>
        <v/>
      </c>
      <c r="P64" s="944" t="str">
        <f t="shared" si="39"/>
        <v/>
      </c>
      <c r="Q64" s="945">
        <f>SUBTOTAL(9,Q65:Q72)</f>
        <v>850.5</v>
      </c>
      <c r="R64" s="945">
        <f t="shared" ref="R64:AJ64" si="42">SUBTOTAL(9,R65:R72)</f>
        <v>65.56</v>
      </c>
      <c r="S64" s="945">
        <f t="shared" si="42"/>
        <v>52365</v>
      </c>
      <c r="T64" s="945">
        <f t="shared" si="42"/>
        <v>0</v>
      </c>
      <c r="U64" s="945">
        <f t="shared" si="42"/>
        <v>0</v>
      </c>
      <c r="V64" s="945">
        <f t="shared" si="42"/>
        <v>850.5</v>
      </c>
      <c r="W64" s="945">
        <f t="shared" si="42"/>
        <v>7102.7999999999993</v>
      </c>
      <c r="X64" s="945">
        <f t="shared" si="42"/>
        <v>0</v>
      </c>
      <c r="Y64" s="945">
        <f t="shared" si="42"/>
        <v>4930.5</v>
      </c>
      <c r="Z64" s="945">
        <f t="shared" si="42"/>
        <v>65.56</v>
      </c>
      <c r="AA64" s="945">
        <f t="shared" si="42"/>
        <v>0</v>
      </c>
      <c r="AB64" s="945">
        <f t="shared" si="42"/>
        <v>107.27999999999999</v>
      </c>
      <c r="AC64" s="945">
        <f t="shared" si="42"/>
        <v>48285</v>
      </c>
      <c r="AD64" s="945">
        <f t="shared" si="42"/>
        <v>916.06</v>
      </c>
      <c r="AE64" s="945">
        <f t="shared" si="42"/>
        <v>4080</v>
      </c>
      <c r="AF64" s="945">
        <f t="shared" si="42"/>
        <v>0</v>
      </c>
      <c r="AG64" s="945">
        <f t="shared" si="42"/>
        <v>55387.8</v>
      </c>
      <c r="AH64" s="945">
        <f t="shared" si="42"/>
        <v>0</v>
      </c>
      <c r="AI64" s="945">
        <f t="shared" si="42"/>
        <v>850.5</v>
      </c>
      <c r="AJ64" s="945">
        <f t="shared" si="42"/>
        <v>0</v>
      </c>
      <c r="AK64" s="929"/>
      <c r="AL64" s="945">
        <f>SUBTOTAL(9,AL65:AL72)</f>
        <v>175857.06</v>
      </c>
      <c r="AM64" s="945">
        <f>AL64/20</f>
        <v>8792.8529999999992</v>
      </c>
    </row>
    <row r="65" spans="2:39" s="930" customFormat="1" ht="135.75" hidden="1" thickBot="1" x14ac:dyDescent="0.3">
      <c r="B65" s="1002" t="s">
        <v>3791</v>
      </c>
      <c r="C65" s="1003" t="s">
        <v>2907</v>
      </c>
      <c r="D65" s="1004"/>
      <c r="E65" s="1005">
        <v>7</v>
      </c>
      <c r="F65" s="1057" t="s">
        <v>7034</v>
      </c>
      <c r="G65" s="1058" t="s">
        <v>7067</v>
      </c>
      <c r="H65" s="1059" t="s">
        <v>7036</v>
      </c>
      <c r="I65" s="1060">
        <v>82</v>
      </c>
      <c r="J65" s="1061" t="s">
        <v>3331</v>
      </c>
      <c r="K65" s="1062">
        <v>10</v>
      </c>
      <c r="L65" s="1063">
        <v>1</v>
      </c>
      <c r="M65" s="1064">
        <v>45.9</v>
      </c>
      <c r="N65" s="1065">
        <v>7</v>
      </c>
      <c r="O65" s="1066">
        <f t="shared" si="0"/>
        <v>10</v>
      </c>
      <c r="P65" s="1067">
        <f t="shared" si="39"/>
        <v>3763.7999999999997</v>
      </c>
      <c r="Q65" s="1068">
        <f t="shared" ref="Q65:AF72" si="43">IF($P65&lt;&gt;"",IF(Q$8=$N65,$P65*($M$5/$M$4),IF((ROUND($K65*$L65,0)+$N65)/Q$8=1,$P65*($M$5/$M$4),IF(Q$8=ROUND($K65*$L65,0)+$N65,$P65*($M$5/$M$4),IF(AND(Q$8&gt;(ROUND($K65*$L65,0)+$N65),MOD(Q$8-(ROUND($K65*$L65,0)-$N65),($K65*$L65))=0),$P65*($M$5/$M$4),0)))),0)</f>
        <v>0</v>
      </c>
      <c r="R65" s="1068">
        <f t="shared" si="43"/>
        <v>0</v>
      </c>
      <c r="S65" s="1068">
        <f t="shared" si="43"/>
        <v>0</v>
      </c>
      <c r="T65" s="1068">
        <f t="shared" si="43"/>
        <v>0</v>
      </c>
      <c r="U65" s="1068">
        <f t="shared" si="43"/>
        <v>0</v>
      </c>
      <c r="V65" s="1068">
        <f t="shared" si="43"/>
        <v>0</v>
      </c>
      <c r="W65" s="1068">
        <f t="shared" si="43"/>
        <v>3763.7999999999997</v>
      </c>
      <c r="X65" s="1068">
        <f t="shared" si="43"/>
        <v>0</v>
      </c>
      <c r="Y65" s="1068">
        <f t="shared" si="43"/>
        <v>0</v>
      </c>
      <c r="Z65" s="1068">
        <f t="shared" si="43"/>
        <v>0</v>
      </c>
      <c r="AA65" s="1068">
        <f t="shared" si="43"/>
        <v>0</v>
      </c>
      <c r="AB65" s="1068">
        <f t="shared" si="43"/>
        <v>0</v>
      </c>
      <c r="AC65" s="1068">
        <f t="shared" si="43"/>
        <v>0</v>
      </c>
      <c r="AD65" s="1068">
        <f t="shared" si="43"/>
        <v>0</v>
      </c>
      <c r="AE65" s="1068">
        <f t="shared" si="43"/>
        <v>0</v>
      </c>
      <c r="AF65" s="1068">
        <f t="shared" si="43"/>
        <v>0</v>
      </c>
      <c r="AG65" s="1068">
        <f t="shared" ref="AA65:AJ72" si="44">IF($P65&lt;&gt;"",IF(AG$8=$N65,$P65*($M$5/$M$4),IF((ROUND($K65*$L65,0)+$N65)/AG$8=1,$P65*($M$5/$M$4),IF(AG$8=ROUND($K65*$L65,0)+$N65,$P65*($M$5/$M$4),IF(AND(AG$8&gt;(ROUND($K65*$L65,0)+$N65),MOD(AG$8-(ROUND($K65*$L65,0)-$N65),($K65*$L65))=0),$P65*($M$5/$M$4),0)))),0)</f>
        <v>3763.7999999999997</v>
      </c>
      <c r="AH65" s="1068">
        <f t="shared" si="44"/>
        <v>0</v>
      </c>
      <c r="AI65" s="1068">
        <f t="shared" si="44"/>
        <v>0</v>
      </c>
      <c r="AJ65" s="1068">
        <f t="shared" si="44"/>
        <v>0</v>
      </c>
      <c r="AK65" s="961"/>
      <c r="AL65" s="1068">
        <f t="shared" ref="AL65:AL72" si="45">SUM(Q65:AJ65)</f>
        <v>7527.5999999999995</v>
      </c>
      <c r="AM65" s="1068">
        <f t="shared" si="5"/>
        <v>376.38</v>
      </c>
    </row>
    <row r="66" spans="2:39" s="930" customFormat="1" ht="135.75" hidden="1" thickBot="1" x14ac:dyDescent="0.3">
      <c r="B66" s="1023"/>
      <c r="C66" s="1024"/>
      <c r="D66" s="1025"/>
      <c r="E66" s="1026">
        <v>7</v>
      </c>
      <c r="F66" s="1007" t="s">
        <v>7037</v>
      </c>
      <c r="G66" s="1030" t="s">
        <v>7067</v>
      </c>
      <c r="H66" s="1002" t="s">
        <v>7039</v>
      </c>
      <c r="I66" s="1008">
        <v>106</v>
      </c>
      <c r="J66" s="1009" t="s">
        <v>3331</v>
      </c>
      <c r="K66" s="1069">
        <v>10</v>
      </c>
      <c r="L66" s="1011">
        <v>1</v>
      </c>
      <c r="M66" s="1012">
        <v>31.5</v>
      </c>
      <c r="N66" s="1013">
        <v>7</v>
      </c>
      <c r="O66" s="1014">
        <f t="shared" si="0"/>
        <v>10</v>
      </c>
      <c r="P66" s="1015">
        <f t="shared" si="39"/>
        <v>3339</v>
      </c>
      <c r="Q66" s="1016">
        <f t="shared" si="43"/>
        <v>0</v>
      </c>
      <c r="R66" s="1016">
        <f t="shared" si="43"/>
        <v>0</v>
      </c>
      <c r="S66" s="1016">
        <f t="shared" si="43"/>
        <v>0</v>
      </c>
      <c r="T66" s="1016">
        <f t="shared" si="43"/>
        <v>0</v>
      </c>
      <c r="U66" s="1016">
        <f t="shared" si="43"/>
        <v>0</v>
      </c>
      <c r="V66" s="1016">
        <f t="shared" si="43"/>
        <v>0</v>
      </c>
      <c r="W66" s="1016">
        <f t="shared" si="43"/>
        <v>3339</v>
      </c>
      <c r="X66" s="1016">
        <f t="shared" si="43"/>
        <v>0</v>
      </c>
      <c r="Y66" s="1016">
        <f t="shared" si="43"/>
        <v>0</v>
      </c>
      <c r="Z66" s="1016">
        <f t="shared" si="43"/>
        <v>0</v>
      </c>
      <c r="AA66" s="1016">
        <f t="shared" si="44"/>
        <v>0</v>
      </c>
      <c r="AB66" s="1016">
        <f t="shared" si="44"/>
        <v>0</v>
      </c>
      <c r="AC66" s="1016">
        <f t="shared" si="44"/>
        <v>0</v>
      </c>
      <c r="AD66" s="1016">
        <f t="shared" si="44"/>
        <v>0</v>
      </c>
      <c r="AE66" s="1016">
        <f t="shared" si="44"/>
        <v>0</v>
      </c>
      <c r="AF66" s="1016">
        <f t="shared" si="44"/>
        <v>0</v>
      </c>
      <c r="AG66" s="1016">
        <f t="shared" si="44"/>
        <v>3339</v>
      </c>
      <c r="AH66" s="1016">
        <f t="shared" si="44"/>
        <v>0</v>
      </c>
      <c r="AI66" s="1016">
        <f t="shared" si="44"/>
        <v>0</v>
      </c>
      <c r="AJ66" s="1016">
        <f t="shared" si="44"/>
        <v>0</v>
      </c>
      <c r="AK66" s="961"/>
      <c r="AL66" s="1016">
        <f t="shared" si="45"/>
        <v>6678</v>
      </c>
      <c r="AM66" s="1016">
        <f t="shared" si="5"/>
        <v>333.9</v>
      </c>
    </row>
    <row r="67" spans="2:39" s="930" customFormat="1" ht="135.75" hidden="1" thickBot="1" x14ac:dyDescent="0.3">
      <c r="B67" s="1023"/>
      <c r="C67" s="1024"/>
      <c r="D67" s="1025"/>
      <c r="E67" s="1026"/>
      <c r="F67" s="1022"/>
      <c r="G67" s="1029" t="s">
        <v>7083</v>
      </c>
      <c r="H67" s="1017" t="s">
        <v>7040</v>
      </c>
      <c r="I67" s="968">
        <v>27</v>
      </c>
      <c r="J67" s="986" t="s">
        <v>3331</v>
      </c>
      <c r="K67" s="1070">
        <v>5</v>
      </c>
      <c r="L67" s="971">
        <v>1</v>
      </c>
      <c r="M67" s="972">
        <v>31.5</v>
      </c>
      <c r="N67" s="991">
        <v>1</v>
      </c>
      <c r="O67" s="992">
        <f t="shared" si="0"/>
        <v>5</v>
      </c>
      <c r="P67" s="993">
        <f t="shared" si="39"/>
        <v>850.5</v>
      </c>
      <c r="Q67" s="976">
        <f t="shared" si="43"/>
        <v>850.5</v>
      </c>
      <c r="R67" s="976">
        <f t="shared" si="43"/>
        <v>0</v>
      </c>
      <c r="S67" s="976">
        <f t="shared" si="43"/>
        <v>0</v>
      </c>
      <c r="T67" s="976">
        <f t="shared" si="43"/>
        <v>0</v>
      </c>
      <c r="U67" s="976">
        <f t="shared" si="43"/>
        <v>0</v>
      </c>
      <c r="V67" s="976">
        <f t="shared" si="43"/>
        <v>850.5</v>
      </c>
      <c r="W67" s="976">
        <f t="shared" si="43"/>
        <v>0</v>
      </c>
      <c r="X67" s="976">
        <f t="shared" si="43"/>
        <v>0</v>
      </c>
      <c r="Y67" s="976">
        <f t="shared" si="43"/>
        <v>850.5</v>
      </c>
      <c r="Z67" s="976">
        <f t="shared" si="43"/>
        <v>0</v>
      </c>
      <c r="AA67" s="976">
        <f t="shared" si="44"/>
        <v>0</v>
      </c>
      <c r="AB67" s="976">
        <f t="shared" si="44"/>
        <v>0</v>
      </c>
      <c r="AC67" s="976">
        <f t="shared" si="44"/>
        <v>0</v>
      </c>
      <c r="AD67" s="976">
        <f t="shared" si="44"/>
        <v>850.5</v>
      </c>
      <c r="AE67" s="976">
        <f t="shared" si="44"/>
        <v>0</v>
      </c>
      <c r="AF67" s="976">
        <f t="shared" si="44"/>
        <v>0</v>
      </c>
      <c r="AG67" s="976">
        <f t="shared" si="44"/>
        <v>0</v>
      </c>
      <c r="AH67" s="976">
        <f t="shared" si="44"/>
        <v>0</v>
      </c>
      <c r="AI67" s="976">
        <f t="shared" si="44"/>
        <v>850.5</v>
      </c>
      <c r="AJ67" s="976">
        <f t="shared" si="44"/>
        <v>0</v>
      </c>
      <c r="AK67" s="961"/>
      <c r="AL67" s="976">
        <f t="shared" si="45"/>
        <v>4252.5</v>
      </c>
      <c r="AM67" s="976">
        <f t="shared" si="5"/>
        <v>212.625</v>
      </c>
    </row>
    <row r="68" spans="2:39" s="930" customFormat="1" ht="135.75" hidden="1" thickBot="1" x14ac:dyDescent="0.3">
      <c r="B68" s="1023"/>
      <c r="C68" s="1024"/>
      <c r="D68" s="1025"/>
      <c r="E68" s="1026">
        <v>11</v>
      </c>
      <c r="F68" s="1057" t="s">
        <v>7041</v>
      </c>
      <c r="G68" s="1058" t="s">
        <v>7077</v>
      </c>
      <c r="H68" s="1059" t="s">
        <v>7043</v>
      </c>
      <c r="I68" s="1060">
        <v>1073</v>
      </c>
      <c r="J68" s="1061" t="s">
        <v>3331</v>
      </c>
      <c r="K68" s="1071">
        <v>10</v>
      </c>
      <c r="L68" s="1063">
        <v>1</v>
      </c>
      <c r="M68" s="1064">
        <v>45</v>
      </c>
      <c r="N68" s="1065">
        <v>3</v>
      </c>
      <c r="O68" s="1066">
        <f t="shared" si="0"/>
        <v>10</v>
      </c>
      <c r="P68" s="1067">
        <f t="shared" si="39"/>
        <v>48285</v>
      </c>
      <c r="Q68" s="1068">
        <f t="shared" si="43"/>
        <v>0</v>
      </c>
      <c r="R68" s="1068">
        <f t="shared" si="43"/>
        <v>0</v>
      </c>
      <c r="S68" s="1068">
        <f t="shared" si="43"/>
        <v>48285</v>
      </c>
      <c r="T68" s="1068">
        <f t="shared" si="43"/>
        <v>0</v>
      </c>
      <c r="U68" s="1068">
        <f t="shared" si="43"/>
        <v>0</v>
      </c>
      <c r="V68" s="1068">
        <f t="shared" si="43"/>
        <v>0</v>
      </c>
      <c r="W68" s="1068">
        <f t="shared" si="43"/>
        <v>0</v>
      </c>
      <c r="X68" s="1068">
        <f t="shared" si="43"/>
        <v>0</v>
      </c>
      <c r="Y68" s="1068">
        <f t="shared" si="43"/>
        <v>0</v>
      </c>
      <c r="Z68" s="1068">
        <f t="shared" si="43"/>
        <v>0</v>
      </c>
      <c r="AA68" s="1068">
        <f t="shared" si="44"/>
        <v>0</v>
      </c>
      <c r="AB68" s="1068">
        <f t="shared" si="44"/>
        <v>0</v>
      </c>
      <c r="AC68" s="1068">
        <f t="shared" si="44"/>
        <v>48285</v>
      </c>
      <c r="AD68" s="1068">
        <f t="shared" si="44"/>
        <v>0</v>
      </c>
      <c r="AE68" s="1068">
        <f t="shared" si="44"/>
        <v>0</v>
      </c>
      <c r="AF68" s="1068">
        <f t="shared" si="44"/>
        <v>0</v>
      </c>
      <c r="AG68" s="1068">
        <f t="shared" si="44"/>
        <v>48285</v>
      </c>
      <c r="AH68" s="1068">
        <f t="shared" si="44"/>
        <v>0</v>
      </c>
      <c r="AI68" s="1068">
        <f t="shared" si="44"/>
        <v>0</v>
      </c>
      <c r="AJ68" s="1068">
        <f t="shared" si="44"/>
        <v>0</v>
      </c>
      <c r="AK68" s="961"/>
      <c r="AL68" s="1068">
        <f t="shared" si="45"/>
        <v>144855</v>
      </c>
      <c r="AM68" s="1068">
        <f t="shared" si="5"/>
        <v>7242.75</v>
      </c>
    </row>
    <row r="69" spans="2:39" s="930" customFormat="1" ht="68.25" hidden="1" thickBot="1" x14ac:dyDescent="0.3">
      <c r="B69" s="1023"/>
      <c r="C69" s="1024"/>
      <c r="D69" s="1025"/>
      <c r="E69" s="1026">
        <v>17</v>
      </c>
      <c r="F69" s="1007" t="s">
        <v>7045</v>
      </c>
      <c r="G69" s="1030" t="s">
        <v>7075</v>
      </c>
      <c r="H69" s="1002" t="s">
        <v>7047</v>
      </c>
      <c r="I69" s="1008">
        <v>816</v>
      </c>
      <c r="J69" s="1009" t="s">
        <v>3339</v>
      </c>
      <c r="K69" s="1069">
        <v>50</v>
      </c>
      <c r="L69" s="1011">
        <v>1</v>
      </c>
      <c r="M69" s="1012">
        <v>19.5</v>
      </c>
      <c r="N69" s="1013">
        <v>47</v>
      </c>
      <c r="O69" s="1014">
        <f t="shared" si="0"/>
        <v>50</v>
      </c>
      <c r="P69" s="1015">
        <f t="shared" si="39"/>
        <v>15912</v>
      </c>
      <c r="Q69" s="1016">
        <f t="shared" si="43"/>
        <v>0</v>
      </c>
      <c r="R69" s="1016">
        <f t="shared" si="43"/>
        <v>0</v>
      </c>
      <c r="S69" s="1016">
        <f t="shared" si="43"/>
        <v>0</v>
      </c>
      <c r="T69" s="1016">
        <f t="shared" si="43"/>
        <v>0</v>
      </c>
      <c r="U69" s="1016">
        <f t="shared" si="43"/>
        <v>0</v>
      </c>
      <c r="V69" s="1016">
        <f t="shared" si="43"/>
        <v>0</v>
      </c>
      <c r="W69" s="1016">
        <f t="shared" si="43"/>
        <v>0</v>
      </c>
      <c r="X69" s="1016">
        <f t="shared" si="43"/>
        <v>0</v>
      </c>
      <c r="Y69" s="1016">
        <f t="shared" si="43"/>
        <v>0</v>
      </c>
      <c r="Z69" s="1016">
        <f t="shared" si="43"/>
        <v>0</v>
      </c>
      <c r="AA69" s="1016">
        <f t="shared" si="44"/>
        <v>0</v>
      </c>
      <c r="AB69" s="1016">
        <f t="shared" si="44"/>
        <v>0</v>
      </c>
      <c r="AC69" s="1016">
        <f t="shared" si="44"/>
        <v>0</v>
      </c>
      <c r="AD69" s="1016">
        <f t="shared" si="44"/>
        <v>0</v>
      </c>
      <c r="AE69" s="1016">
        <f t="shared" si="44"/>
        <v>0</v>
      </c>
      <c r="AF69" s="1016">
        <f t="shared" si="44"/>
        <v>0</v>
      </c>
      <c r="AG69" s="1016">
        <f t="shared" si="44"/>
        <v>0</v>
      </c>
      <c r="AH69" s="1016">
        <f t="shared" si="44"/>
        <v>0</v>
      </c>
      <c r="AI69" s="1016">
        <f t="shared" si="44"/>
        <v>0</v>
      </c>
      <c r="AJ69" s="1016">
        <f t="shared" si="44"/>
        <v>0</v>
      </c>
      <c r="AK69" s="961"/>
      <c r="AL69" s="1016">
        <f t="shared" si="45"/>
        <v>0</v>
      </c>
      <c r="AM69" s="1016">
        <f t="shared" si="5"/>
        <v>0</v>
      </c>
    </row>
    <row r="70" spans="2:39" s="930" customFormat="1" ht="68.25" hidden="1" thickBot="1" x14ac:dyDescent="0.3">
      <c r="B70" s="1023"/>
      <c r="C70" s="1024"/>
      <c r="D70" s="1025"/>
      <c r="E70" s="1026"/>
      <c r="F70" s="1022"/>
      <c r="G70" s="1029" t="s">
        <v>7077</v>
      </c>
      <c r="H70" s="1017" t="s">
        <v>7049</v>
      </c>
      <c r="I70" s="968">
        <v>816</v>
      </c>
      <c r="J70" s="986" t="s">
        <v>3339</v>
      </c>
      <c r="K70" s="1070">
        <v>6</v>
      </c>
      <c r="L70" s="971">
        <v>1</v>
      </c>
      <c r="M70" s="972">
        <v>5</v>
      </c>
      <c r="N70" s="991">
        <v>3</v>
      </c>
      <c r="O70" s="992">
        <f t="shared" si="0"/>
        <v>6</v>
      </c>
      <c r="P70" s="993">
        <f t="shared" si="39"/>
        <v>4080</v>
      </c>
      <c r="Q70" s="976">
        <f t="shared" si="43"/>
        <v>0</v>
      </c>
      <c r="R70" s="976">
        <f t="shared" si="43"/>
        <v>0</v>
      </c>
      <c r="S70" s="976">
        <f t="shared" si="43"/>
        <v>4080</v>
      </c>
      <c r="T70" s="976">
        <f t="shared" si="43"/>
        <v>0</v>
      </c>
      <c r="U70" s="976">
        <f t="shared" si="43"/>
        <v>0</v>
      </c>
      <c r="V70" s="976">
        <f t="shared" si="43"/>
        <v>0</v>
      </c>
      <c r="W70" s="976">
        <f t="shared" si="43"/>
        <v>0</v>
      </c>
      <c r="X70" s="976">
        <f t="shared" si="43"/>
        <v>0</v>
      </c>
      <c r="Y70" s="976">
        <f t="shared" si="43"/>
        <v>4080</v>
      </c>
      <c r="Z70" s="976">
        <f t="shared" si="43"/>
        <v>0</v>
      </c>
      <c r="AA70" s="976">
        <f t="shared" si="44"/>
        <v>0</v>
      </c>
      <c r="AB70" s="976">
        <f t="shared" si="44"/>
        <v>0</v>
      </c>
      <c r="AC70" s="976">
        <f t="shared" si="44"/>
        <v>0</v>
      </c>
      <c r="AD70" s="976">
        <f t="shared" si="44"/>
        <v>0</v>
      </c>
      <c r="AE70" s="976">
        <f t="shared" si="44"/>
        <v>4080</v>
      </c>
      <c r="AF70" s="976">
        <f t="shared" si="44"/>
        <v>0</v>
      </c>
      <c r="AG70" s="976">
        <f t="shared" si="44"/>
        <v>0</v>
      </c>
      <c r="AH70" s="976">
        <f t="shared" si="44"/>
        <v>0</v>
      </c>
      <c r="AI70" s="976">
        <f t="shared" si="44"/>
        <v>0</v>
      </c>
      <c r="AJ70" s="976">
        <f t="shared" si="44"/>
        <v>0</v>
      </c>
      <c r="AK70" s="961"/>
      <c r="AL70" s="976">
        <f t="shared" si="45"/>
        <v>12240</v>
      </c>
      <c r="AM70" s="976">
        <f t="shared" si="5"/>
        <v>612</v>
      </c>
    </row>
    <row r="71" spans="2:39" s="930" customFormat="1" ht="34.5" hidden="1" thickBot="1" x14ac:dyDescent="0.3">
      <c r="B71" s="1023"/>
      <c r="C71" s="1024"/>
      <c r="D71" s="1025"/>
      <c r="E71" s="1026">
        <v>18</v>
      </c>
      <c r="F71" s="1031" t="s">
        <v>7129</v>
      </c>
      <c r="G71" s="1026" t="s">
        <v>7083</v>
      </c>
      <c r="H71" s="1023" t="s">
        <v>7053</v>
      </c>
      <c r="I71" s="953">
        <v>1</v>
      </c>
      <c r="J71" s="983" t="s">
        <v>3323</v>
      </c>
      <c r="K71" s="1072">
        <v>8</v>
      </c>
      <c r="L71" s="956">
        <v>1</v>
      </c>
      <c r="M71" s="957">
        <v>65.56</v>
      </c>
      <c r="N71" s="988">
        <v>2</v>
      </c>
      <c r="O71" s="989">
        <f t="shared" si="0"/>
        <v>8</v>
      </c>
      <c r="P71" s="990">
        <f t="shared" si="39"/>
        <v>65.56</v>
      </c>
      <c r="Q71" s="961">
        <f t="shared" si="43"/>
        <v>0</v>
      </c>
      <c r="R71" s="961">
        <f t="shared" si="43"/>
        <v>65.56</v>
      </c>
      <c r="S71" s="961">
        <f t="shared" si="43"/>
        <v>0</v>
      </c>
      <c r="T71" s="961">
        <f t="shared" si="43"/>
        <v>0</v>
      </c>
      <c r="U71" s="961">
        <f t="shared" si="43"/>
        <v>0</v>
      </c>
      <c r="V71" s="961">
        <f t="shared" si="43"/>
        <v>0</v>
      </c>
      <c r="W71" s="961">
        <f t="shared" si="43"/>
        <v>0</v>
      </c>
      <c r="X71" s="961">
        <f t="shared" si="43"/>
        <v>0</v>
      </c>
      <c r="Y71" s="961">
        <f t="shared" si="43"/>
        <v>0</v>
      </c>
      <c r="Z71" s="961">
        <f t="shared" si="43"/>
        <v>65.56</v>
      </c>
      <c r="AA71" s="961">
        <f t="shared" si="44"/>
        <v>0</v>
      </c>
      <c r="AB71" s="961">
        <f t="shared" si="44"/>
        <v>0</v>
      </c>
      <c r="AC71" s="961">
        <f t="shared" si="44"/>
        <v>0</v>
      </c>
      <c r="AD71" s="961">
        <f t="shared" si="44"/>
        <v>65.56</v>
      </c>
      <c r="AE71" s="961">
        <f t="shared" si="44"/>
        <v>0</v>
      </c>
      <c r="AF71" s="961">
        <f t="shared" si="44"/>
        <v>0</v>
      </c>
      <c r="AG71" s="961">
        <f t="shared" si="44"/>
        <v>0</v>
      </c>
      <c r="AH71" s="961">
        <f t="shared" si="44"/>
        <v>0</v>
      </c>
      <c r="AI71" s="961">
        <f t="shared" si="44"/>
        <v>0</v>
      </c>
      <c r="AJ71" s="961">
        <f t="shared" si="44"/>
        <v>0</v>
      </c>
      <c r="AK71" s="961"/>
      <c r="AL71" s="961">
        <f t="shared" si="45"/>
        <v>196.68</v>
      </c>
      <c r="AM71" s="961">
        <f t="shared" si="5"/>
        <v>9.8339999999999996</v>
      </c>
    </row>
    <row r="72" spans="2:39" s="930" customFormat="1" ht="68.25" hidden="1" thickBot="1" x14ac:dyDescent="0.3">
      <c r="B72" s="1017"/>
      <c r="C72" s="1018"/>
      <c r="D72" s="1019"/>
      <c r="E72" s="1020"/>
      <c r="F72" s="1021"/>
      <c r="G72" s="1020" t="s">
        <v>7067</v>
      </c>
      <c r="H72" s="1017" t="s">
        <v>7130</v>
      </c>
      <c r="I72" s="968">
        <v>1</v>
      </c>
      <c r="J72" s="986" t="s">
        <v>3323</v>
      </c>
      <c r="K72" s="1070">
        <v>16</v>
      </c>
      <c r="L72" s="971">
        <v>1</v>
      </c>
      <c r="M72" s="972">
        <v>107.27999999999999</v>
      </c>
      <c r="N72" s="991">
        <v>12</v>
      </c>
      <c r="O72" s="992">
        <f t="shared" si="0"/>
        <v>16</v>
      </c>
      <c r="P72" s="993">
        <f t="shared" si="39"/>
        <v>107.27999999999999</v>
      </c>
      <c r="Q72" s="961">
        <f t="shared" si="43"/>
        <v>0</v>
      </c>
      <c r="R72" s="961">
        <f t="shared" si="43"/>
        <v>0</v>
      </c>
      <c r="S72" s="961">
        <f t="shared" si="43"/>
        <v>0</v>
      </c>
      <c r="T72" s="961">
        <f t="shared" si="43"/>
        <v>0</v>
      </c>
      <c r="U72" s="961">
        <f t="shared" si="43"/>
        <v>0</v>
      </c>
      <c r="V72" s="961">
        <f t="shared" si="43"/>
        <v>0</v>
      </c>
      <c r="W72" s="961">
        <f t="shared" si="43"/>
        <v>0</v>
      </c>
      <c r="X72" s="961">
        <f t="shared" si="43"/>
        <v>0</v>
      </c>
      <c r="Y72" s="961">
        <f t="shared" si="43"/>
        <v>0</v>
      </c>
      <c r="Z72" s="961">
        <f t="shared" si="43"/>
        <v>0</v>
      </c>
      <c r="AA72" s="961">
        <f t="shared" si="44"/>
        <v>0</v>
      </c>
      <c r="AB72" s="961">
        <f t="shared" si="44"/>
        <v>107.27999999999999</v>
      </c>
      <c r="AC72" s="961">
        <f t="shared" si="44"/>
        <v>0</v>
      </c>
      <c r="AD72" s="961">
        <f t="shared" si="44"/>
        <v>0</v>
      </c>
      <c r="AE72" s="961">
        <f t="shared" si="44"/>
        <v>0</v>
      </c>
      <c r="AF72" s="961">
        <f t="shared" si="44"/>
        <v>0</v>
      </c>
      <c r="AG72" s="961">
        <f t="shared" si="44"/>
        <v>0</v>
      </c>
      <c r="AH72" s="961">
        <f t="shared" si="44"/>
        <v>0</v>
      </c>
      <c r="AI72" s="961">
        <f t="shared" si="44"/>
        <v>0</v>
      </c>
      <c r="AJ72" s="961">
        <f t="shared" si="44"/>
        <v>0</v>
      </c>
      <c r="AK72" s="961"/>
      <c r="AL72" s="976">
        <f t="shared" si="45"/>
        <v>107.27999999999999</v>
      </c>
      <c r="AM72" s="976">
        <f t="shared" si="5"/>
        <v>5.363999999999999</v>
      </c>
    </row>
    <row r="73" spans="2:39" s="980" customFormat="1" ht="34.5" hidden="1" thickBot="1" x14ac:dyDescent="0.3">
      <c r="B73" s="977">
        <v>3.3</v>
      </c>
      <c r="C73" s="987" t="s">
        <v>7131</v>
      </c>
      <c r="D73" s="935"/>
      <c r="E73" s="934"/>
      <c r="F73" s="935"/>
      <c r="G73" s="934"/>
      <c r="H73" s="936"/>
      <c r="I73" s="937"/>
      <c r="J73" s="979"/>
      <c r="K73" s="939"/>
      <c r="L73" s="940"/>
      <c r="M73" s="941"/>
      <c r="N73" s="942"/>
      <c r="O73" s="943" t="str">
        <f t="shared" ref="O73:O136" si="46">IF(K73&lt;&gt;"",ROUND(K73*L73,0),"")</f>
        <v/>
      </c>
      <c r="P73" s="944" t="str">
        <f t="shared" si="39"/>
        <v/>
      </c>
      <c r="Q73" s="945">
        <f t="shared" ref="Q73:AJ73" si="47">SUBTOTAL(9,Q74:Q75)</f>
        <v>0</v>
      </c>
      <c r="R73" s="945">
        <f t="shared" si="47"/>
        <v>0</v>
      </c>
      <c r="S73" s="945">
        <f t="shared" si="47"/>
        <v>0</v>
      </c>
      <c r="T73" s="945">
        <f t="shared" si="47"/>
        <v>0</v>
      </c>
      <c r="U73" s="945">
        <f t="shared" si="47"/>
        <v>0</v>
      </c>
      <c r="V73" s="945">
        <f t="shared" si="47"/>
        <v>0</v>
      </c>
      <c r="W73" s="945">
        <f>SUBTOTAL(9,W74:W75)</f>
        <v>0</v>
      </c>
      <c r="X73" s="945">
        <f t="shared" si="47"/>
        <v>0</v>
      </c>
      <c r="Y73" s="945">
        <f t="shared" si="47"/>
        <v>0</v>
      </c>
      <c r="Z73" s="945">
        <f t="shared" si="47"/>
        <v>0</v>
      </c>
      <c r="AA73" s="945">
        <f t="shared" si="47"/>
        <v>0</v>
      </c>
      <c r="AB73" s="945">
        <f t="shared" si="47"/>
        <v>0</v>
      </c>
      <c r="AC73" s="945">
        <f t="shared" si="47"/>
        <v>0</v>
      </c>
      <c r="AD73" s="945">
        <f t="shared" si="47"/>
        <v>0</v>
      </c>
      <c r="AE73" s="945">
        <f t="shared" si="47"/>
        <v>0</v>
      </c>
      <c r="AF73" s="945">
        <f t="shared" si="47"/>
        <v>0</v>
      </c>
      <c r="AG73" s="945">
        <f t="shared" si="47"/>
        <v>0</v>
      </c>
      <c r="AH73" s="945">
        <f t="shared" si="47"/>
        <v>0</v>
      </c>
      <c r="AI73" s="945">
        <f t="shared" si="47"/>
        <v>0</v>
      </c>
      <c r="AJ73" s="945">
        <f t="shared" si="47"/>
        <v>0</v>
      </c>
      <c r="AK73" s="929"/>
      <c r="AL73" s="945">
        <f>SUBTOTAL(9,AL74:AL75)</f>
        <v>0</v>
      </c>
      <c r="AM73" s="945">
        <f t="shared" si="5"/>
        <v>0</v>
      </c>
    </row>
    <row r="74" spans="2:39" s="930" customFormat="1" ht="68.25" hidden="1" thickBot="1" x14ac:dyDescent="0.3">
      <c r="B74" s="981" t="s">
        <v>3829</v>
      </c>
      <c r="C74" s="948" t="s">
        <v>2878</v>
      </c>
      <c r="D74" s="982"/>
      <c r="E74" s="950">
        <v>5</v>
      </c>
      <c r="F74" s="951" t="s">
        <v>2873</v>
      </c>
      <c r="G74" s="950"/>
      <c r="H74" s="952" t="s">
        <v>7106</v>
      </c>
      <c r="I74" s="953"/>
      <c r="J74" s="983"/>
      <c r="K74" s="955"/>
      <c r="L74" s="956"/>
      <c r="M74" s="957"/>
      <c r="N74" s="988"/>
      <c r="O74" s="989" t="str">
        <f t="shared" si="46"/>
        <v/>
      </c>
      <c r="P74" s="990" t="str">
        <f t="shared" si="39"/>
        <v/>
      </c>
      <c r="Q74" s="961">
        <f t="shared" ref="Q74:AF75" si="48">IF($P74&lt;&gt;"",IF(Q$8=$N74,$P74*($M$5/$M$4),IF((ROUND($K74*$L74,0)+$N74)/Q$8=1,$P74*($M$5/$M$4),IF(Q$8=ROUND($K74*$L74,0)+$N74,$P74*($M$5/$M$4),IF(AND(Q$8&gt;(ROUND($K74*$L74,0)+$N74),MOD(Q$8-(ROUND($K74*$L74,0)-$N74),($K74*$L74))=0),$P74*($M$5/$M$4),0)))),0)</f>
        <v>0</v>
      </c>
      <c r="R74" s="961">
        <f t="shared" si="48"/>
        <v>0</v>
      </c>
      <c r="S74" s="961">
        <f t="shared" si="48"/>
        <v>0</v>
      </c>
      <c r="T74" s="961">
        <f t="shared" si="48"/>
        <v>0</v>
      </c>
      <c r="U74" s="961">
        <f t="shared" si="48"/>
        <v>0</v>
      </c>
      <c r="V74" s="961">
        <f t="shared" si="48"/>
        <v>0</v>
      </c>
      <c r="W74" s="961">
        <f t="shared" si="48"/>
        <v>0</v>
      </c>
      <c r="X74" s="961">
        <f t="shared" si="48"/>
        <v>0</v>
      </c>
      <c r="Y74" s="961">
        <f t="shared" si="48"/>
        <v>0</v>
      </c>
      <c r="Z74" s="961">
        <f t="shared" si="48"/>
        <v>0</v>
      </c>
      <c r="AA74" s="961">
        <f t="shared" si="48"/>
        <v>0</v>
      </c>
      <c r="AB74" s="961">
        <f t="shared" si="48"/>
        <v>0</v>
      </c>
      <c r="AC74" s="961">
        <f t="shared" si="48"/>
        <v>0</v>
      </c>
      <c r="AD74" s="961">
        <f t="shared" si="48"/>
        <v>0</v>
      </c>
      <c r="AE74" s="961">
        <f t="shared" si="48"/>
        <v>0</v>
      </c>
      <c r="AF74" s="961">
        <f t="shared" si="48"/>
        <v>0</v>
      </c>
      <c r="AG74" s="961">
        <f t="shared" ref="AG74:AJ75" si="49">IF($P74&lt;&gt;"",IF(AG$8=$N74,$P74*($M$5/$M$4),IF((ROUND($K74*$L74,0)+$N74)/AG$8=1,$P74*($M$5/$M$4),IF(AG$8=ROUND($K74*$L74,0)+$N74,$P74*($M$5/$M$4),IF(AND(AG$8&gt;(ROUND($K74*$L74,0)+$N74),MOD(AG$8-(ROUND($K74*$L74,0)-$N74),($K74*$L74))=0),$P74*($M$5/$M$4),0)))),0)</f>
        <v>0</v>
      </c>
      <c r="AH74" s="961">
        <f t="shared" si="49"/>
        <v>0</v>
      </c>
      <c r="AI74" s="961">
        <f t="shared" si="49"/>
        <v>0</v>
      </c>
      <c r="AJ74" s="961">
        <f t="shared" si="49"/>
        <v>0</v>
      </c>
      <c r="AK74" s="961"/>
      <c r="AL74" s="961">
        <f>SUM(Q74:AJ74)</f>
        <v>0</v>
      </c>
      <c r="AM74" s="961">
        <f t="shared" si="5"/>
        <v>0</v>
      </c>
    </row>
    <row r="75" spans="2:39" s="930" customFormat="1" ht="34.5" hidden="1" thickBot="1" x14ac:dyDescent="0.3">
      <c r="B75" s="984" t="s">
        <v>3836</v>
      </c>
      <c r="C75" s="963" t="s">
        <v>2870</v>
      </c>
      <c r="D75" s="985"/>
      <c r="E75" s="965"/>
      <c r="F75" s="966"/>
      <c r="G75" s="965"/>
      <c r="H75" s="967" t="s">
        <v>7106</v>
      </c>
      <c r="I75" s="968"/>
      <c r="J75" s="986"/>
      <c r="K75" s="970"/>
      <c r="L75" s="971"/>
      <c r="M75" s="972"/>
      <c r="N75" s="991"/>
      <c r="O75" s="992" t="str">
        <f t="shared" si="46"/>
        <v/>
      </c>
      <c r="P75" s="993" t="str">
        <f t="shared" si="39"/>
        <v/>
      </c>
      <c r="Q75" s="961">
        <f t="shared" si="48"/>
        <v>0</v>
      </c>
      <c r="R75" s="961">
        <f t="shared" si="48"/>
        <v>0</v>
      </c>
      <c r="S75" s="961">
        <f t="shared" si="48"/>
        <v>0</v>
      </c>
      <c r="T75" s="961">
        <f t="shared" si="48"/>
        <v>0</v>
      </c>
      <c r="U75" s="961">
        <f t="shared" si="48"/>
        <v>0</v>
      </c>
      <c r="V75" s="961">
        <f t="shared" si="48"/>
        <v>0</v>
      </c>
      <c r="W75" s="961">
        <f t="shared" si="48"/>
        <v>0</v>
      </c>
      <c r="X75" s="961">
        <f t="shared" si="48"/>
        <v>0</v>
      </c>
      <c r="Y75" s="961">
        <f t="shared" si="48"/>
        <v>0</v>
      </c>
      <c r="Z75" s="961">
        <f t="shared" si="48"/>
        <v>0</v>
      </c>
      <c r="AA75" s="961">
        <f t="shared" si="48"/>
        <v>0</v>
      </c>
      <c r="AB75" s="961">
        <f t="shared" si="48"/>
        <v>0</v>
      </c>
      <c r="AC75" s="961">
        <f t="shared" si="48"/>
        <v>0</v>
      </c>
      <c r="AD75" s="961">
        <f t="shared" si="48"/>
        <v>0</v>
      </c>
      <c r="AE75" s="961">
        <f t="shared" si="48"/>
        <v>0</v>
      </c>
      <c r="AF75" s="961">
        <f t="shared" si="48"/>
        <v>0</v>
      </c>
      <c r="AG75" s="961">
        <f t="shared" si="49"/>
        <v>0</v>
      </c>
      <c r="AH75" s="961">
        <f t="shared" si="49"/>
        <v>0</v>
      </c>
      <c r="AI75" s="961">
        <f t="shared" si="49"/>
        <v>0</v>
      </c>
      <c r="AJ75" s="961">
        <f t="shared" si="49"/>
        <v>0</v>
      </c>
      <c r="AK75" s="961"/>
      <c r="AL75" s="976">
        <f>SUM(Q75:AJ75)</f>
        <v>0</v>
      </c>
      <c r="AM75" s="976">
        <f t="shared" si="5"/>
        <v>0</v>
      </c>
    </row>
    <row r="76" spans="2:39" s="930" customFormat="1" ht="68.25" hidden="1" thickBot="1" x14ac:dyDescent="0.3">
      <c r="B76" s="918">
        <v>4</v>
      </c>
      <c r="C76" s="919" t="s">
        <v>7132</v>
      </c>
      <c r="D76" s="920"/>
      <c r="E76" s="921"/>
      <c r="F76" s="920"/>
      <c r="G76" s="921"/>
      <c r="H76" s="922"/>
      <c r="I76" s="923"/>
      <c r="J76" s="924"/>
      <c r="K76" s="924"/>
      <c r="L76" s="925"/>
      <c r="M76" s="926"/>
      <c r="N76" s="923"/>
      <c r="O76" s="923" t="str">
        <f t="shared" si="46"/>
        <v/>
      </c>
      <c r="P76" s="927"/>
      <c r="Q76" s="928">
        <f t="shared" ref="Q76:AJ76" si="50">SUBTOTAL(9,Q77:Q79)</f>
        <v>0</v>
      </c>
      <c r="R76" s="928">
        <f t="shared" si="50"/>
        <v>0</v>
      </c>
      <c r="S76" s="928">
        <f t="shared" si="50"/>
        <v>0</v>
      </c>
      <c r="T76" s="928">
        <f t="shared" si="50"/>
        <v>0</v>
      </c>
      <c r="U76" s="928">
        <f t="shared" si="50"/>
        <v>0</v>
      </c>
      <c r="V76" s="928">
        <f t="shared" si="50"/>
        <v>0</v>
      </c>
      <c r="W76" s="928">
        <f t="shared" si="50"/>
        <v>0</v>
      </c>
      <c r="X76" s="928">
        <f t="shared" si="50"/>
        <v>0</v>
      </c>
      <c r="Y76" s="928">
        <f t="shared" si="50"/>
        <v>0</v>
      </c>
      <c r="Z76" s="928">
        <f t="shared" si="50"/>
        <v>0</v>
      </c>
      <c r="AA76" s="928">
        <f t="shared" si="50"/>
        <v>0</v>
      </c>
      <c r="AB76" s="928">
        <f t="shared" si="50"/>
        <v>0</v>
      </c>
      <c r="AC76" s="928">
        <f t="shared" si="50"/>
        <v>0</v>
      </c>
      <c r="AD76" s="928">
        <f t="shared" si="50"/>
        <v>0</v>
      </c>
      <c r="AE76" s="928">
        <f t="shared" si="50"/>
        <v>0</v>
      </c>
      <c r="AF76" s="928">
        <f t="shared" si="50"/>
        <v>0</v>
      </c>
      <c r="AG76" s="928">
        <f t="shared" si="50"/>
        <v>0</v>
      </c>
      <c r="AH76" s="928">
        <f t="shared" si="50"/>
        <v>0</v>
      </c>
      <c r="AI76" s="928">
        <f t="shared" si="50"/>
        <v>0</v>
      </c>
      <c r="AJ76" s="928">
        <f t="shared" si="50"/>
        <v>0</v>
      </c>
      <c r="AK76" s="929"/>
      <c r="AL76" s="928">
        <f>SUBTOTAL(9,AL77:AL79)</f>
        <v>0</v>
      </c>
      <c r="AM76" s="928">
        <f t="shared" si="5"/>
        <v>0</v>
      </c>
    </row>
    <row r="77" spans="2:39" s="980" customFormat="1" ht="68.25" hidden="1" thickBot="1" x14ac:dyDescent="0.3">
      <c r="B77" s="977">
        <v>4.0999999999999996</v>
      </c>
      <c r="C77" s="987" t="s">
        <v>2218</v>
      </c>
      <c r="D77" s="935"/>
      <c r="E77" s="934"/>
      <c r="F77" s="935"/>
      <c r="G77" s="934"/>
      <c r="H77" s="936"/>
      <c r="I77" s="937"/>
      <c r="J77" s="979"/>
      <c r="K77" s="939"/>
      <c r="L77" s="940"/>
      <c r="M77" s="941"/>
      <c r="N77" s="942"/>
      <c r="O77" s="943" t="str">
        <f t="shared" si="46"/>
        <v/>
      </c>
      <c r="P77" s="944" t="str">
        <f>IF(M77="","",M77*I77)</f>
        <v/>
      </c>
      <c r="Q77" s="945">
        <f t="shared" ref="Q77:AJ77" si="51">SUBTOTAL(9,Q78:Q79)</f>
        <v>0</v>
      </c>
      <c r="R77" s="945">
        <f t="shared" si="51"/>
        <v>0</v>
      </c>
      <c r="S77" s="945">
        <f t="shared" si="51"/>
        <v>0</v>
      </c>
      <c r="T77" s="945">
        <f t="shared" si="51"/>
        <v>0</v>
      </c>
      <c r="U77" s="945">
        <f t="shared" si="51"/>
        <v>0</v>
      </c>
      <c r="V77" s="945">
        <f t="shared" si="51"/>
        <v>0</v>
      </c>
      <c r="W77" s="945">
        <f t="shared" si="51"/>
        <v>0</v>
      </c>
      <c r="X77" s="945">
        <f t="shared" si="51"/>
        <v>0</v>
      </c>
      <c r="Y77" s="945">
        <f t="shared" si="51"/>
        <v>0</v>
      </c>
      <c r="Z77" s="945">
        <f t="shared" si="51"/>
        <v>0</v>
      </c>
      <c r="AA77" s="945">
        <f t="shared" si="51"/>
        <v>0</v>
      </c>
      <c r="AB77" s="945">
        <f t="shared" si="51"/>
        <v>0</v>
      </c>
      <c r="AC77" s="945">
        <f t="shared" si="51"/>
        <v>0</v>
      </c>
      <c r="AD77" s="945">
        <f t="shared" si="51"/>
        <v>0</v>
      </c>
      <c r="AE77" s="945">
        <f t="shared" si="51"/>
        <v>0</v>
      </c>
      <c r="AF77" s="945">
        <f t="shared" si="51"/>
        <v>0</v>
      </c>
      <c r="AG77" s="945">
        <f t="shared" si="51"/>
        <v>0</v>
      </c>
      <c r="AH77" s="945">
        <f t="shared" si="51"/>
        <v>0</v>
      </c>
      <c r="AI77" s="945">
        <f t="shared" si="51"/>
        <v>0</v>
      </c>
      <c r="AJ77" s="945">
        <f t="shared" si="51"/>
        <v>0</v>
      </c>
      <c r="AK77" s="929"/>
      <c r="AL77" s="945">
        <f>SUBTOTAL(9,AL78:AL79)</f>
        <v>0</v>
      </c>
      <c r="AM77" s="945">
        <f t="shared" si="5"/>
        <v>0</v>
      </c>
    </row>
    <row r="78" spans="2:39" s="930" customFormat="1" ht="68.25" hidden="1" thickBot="1" x14ac:dyDescent="0.3">
      <c r="B78" s="981" t="s">
        <v>3858</v>
      </c>
      <c r="C78" s="948" t="s">
        <v>2858</v>
      </c>
      <c r="D78" s="982"/>
      <c r="E78" s="950">
        <v>4</v>
      </c>
      <c r="F78" s="951" t="s">
        <v>7133</v>
      </c>
      <c r="G78" s="950"/>
      <c r="H78" s="952" t="s">
        <v>7106</v>
      </c>
      <c r="I78" s="953"/>
      <c r="J78" s="983"/>
      <c r="K78" s="955"/>
      <c r="L78" s="956"/>
      <c r="M78" s="957"/>
      <c r="N78" s="988"/>
      <c r="O78" s="989" t="str">
        <f t="shared" si="46"/>
        <v/>
      </c>
      <c r="P78" s="990" t="str">
        <f>IF(M78="","",M78*I78)</f>
        <v/>
      </c>
      <c r="Q78" s="961">
        <f t="shared" ref="Q78:AF79" si="52">IF($P78&lt;&gt;"",IF(Q$8=$N78,$P78*($M$5/$M$4),IF((ROUND($K78*$L78,0)+$N78)/Q$8=1,$P78*($M$5/$M$4),IF(Q$8=ROUND($K78*$L78,0)+$N78,$P78*($M$5/$M$4),IF(AND(Q$8&gt;(ROUND($K78*$L78,0)+$N78),MOD(Q$8-(ROUND($K78*$L78,0)-$N78),($K78*$L78))=0),$P78*($M$5/$M$4),0)))),0)</f>
        <v>0</v>
      </c>
      <c r="R78" s="961">
        <f t="shared" si="52"/>
        <v>0</v>
      </c>
      <c r="S78" s="961">
        <f t="shared" si="52"/>
        <v>0</v>
      </c>
      <c r="T78" s="961">
        <f t="shared" si="52"/>
        <v>0</v>
      </c>
      <c r="U78" s="961">
        <f t="shared" si="52"/>
        <v>0</v>
      </c>
      <c r="V78" s="961">
        <f t="shared" si="52"/>
        <v>0</v>
      </c>
      <c r="W78" s="961">
        <f t="shared" si="52"/>
        <v>0</v>
      </c>
      <c r="X78" s="961">
        <f t="shared" si="52"/>
        <v>0</v>
      </c>
      <c r="Y78" s="961">
        <f t="shared" si="52"/>
        <v>0</v>
      </c>
      <c r="Z78" s="961">
        <f t="shared" si="52"/>
        <v>0</v>
      </c>
      <c r="AA78" s="961">
        <f t="shared" si="52"/>
        <v>0</v>
      </c>
      <c r="AB78" s="961">
        <f t="shared" si="52"/>
        <v>0</v>
      </c>
      <c r="AC78" s="961">
        <f t="shared" si="52"/>
        <v>0</v>
      </c>
      <c r="AD78" s="961">
        <f t="shared" si="52"/>
        <v>0</v>
      </c>
      <c r="AE78" s="961">
        <f t="shared" si="52"/>
        <v>0</v>
      </c>
      <c r="AF78" s="961">
        <f t="shared" si="52"/>
        <v>0</v>
      </c>
      <c r="AG78" s="961">
        <f t="shared" ref="AG78:AJ79" si="53">IF($P78&lt;&gt;"",IF(AG$8=$N78,$P78*($M$5/$M$4),IF((ROUND($K78*$L78,0)+$N78)/AG$8=1,$P78*($M$5/$M$4),IF(AG$8=ROUND($K78*$L78,0)+$N78,$P78*($M$5/$M$4),IF(AND(AG$8&gt;(ROUND($K78*$L78,0)+$N78),MOD(AG$8-(ROUND($K78*$L78,0)-$N78),($K78*$L78))=0),$P78*($M$5/$M$4),0)))),0)</f>
        <v>0</v>
      </c>
      <c r="AH78" s="961">
        <f t="shared" si="53"/>
        <v>0</v>
      </c>
      <c r="AI78" s="961">
        <f t="shared" si="53"/>
        <v>0</v>
      </c>
      <c r="AJ78" s="961">
        <f t="shared" si="53"/>
        <v>0</v>
      </c>
      <c r="AK78" s="961"/>
      <c r="AL78" s="961">
        <f>SUM(Q78:AJ78)</f>
        <v>0</v>
      </c>
      <c r="AM78" s="961">
        <f t="shared" si="5"/>
        <v>0</v>
      </c>
    </row>
    <row r="79" spans="2:39" s="930" customFormat="1" ht="68.25" hidden="1" thickBot="1" x14ac:dyDescent="0.3">
      <c r="B79" s="984" t="s">
        <v>3903</v>
      </c>
      <c r="C79" s="963" t="s">
        <v>2836</v>
      </c>
      <c r="D79" s="985"/>
      <c r="E79" s="965"/>
      <c r="F79" s="966"/>
      <c r="G79" s="965"/>
      <c r="H79" s="967" t="s">
        <v>7106</v>
      </c>
      <c r="I79" s="968"/>
      <c r="J79" s="986"/>
      <c r="K79" s="970"/>
      <c r="L79" s="971"/>
      <c r="M79" s="972"/>
      <c r="N79" s="991"/>
      <c r="O79" s="992" t="str">
        <f t="shared" si="46"/>
        <v/>
      </c>
      <c r="P79" s="993" t="str">
        <f>IF(M79="","",M79*I79)</f>
        <v/>
      </c>
      <c r="Q79" s="961">
        <f t="shared" si="52"/>
        <v>0</v>
      </c>
      <c r="R79" s="961">
        <f t="shared" si="52"/>
        <v>0</v>
      </c>
      <c r="S79" s="961">
        <f t="shared" si="52"/>
        <v>0</v>
      </c>
      <c r="T79" s="961">
        <f t="shared" si="52"/>
        <v>0</v>
      </c>
      <c r="U79" s="961">
        <f t="shared" si="52"/>
        <v>0</v>
      </c>
      <c r="V79" s="961">
        <f t="shared" si="52"/>
        <v>0</v>
      </c>
      <c r="W79" s="961">
        <f t="shared" si="52"/>
        <v>0</v>
      </c>
      <c r="X79" s="961">
        <f t="shared" si="52"/>
        <v>0</v>
      </c>
      <c r="Y79" s="961">
        <f t="shared" si="52"/>
        <v>0</v>
      </c>
      <c r="Z79" s="961">
        <f t="shared" si="52"/>
        <v>0</v>
      </c>
      <c r="AA79" s="961">
        <f t="shared" si="52"/>
        <v>0</v>
      </c>
      <c r="AB79" s="961">
        <f t="shared" si="52"/>
        <v>0</v>
      </c>
      <c r="AC79" s="961">
        <f t="shared" si="52"/>
        <v>0</v>
      </c>
      <c r="AD79" s="961">
        <f t="shared" si="52"/>
        <v>0</v>
      </c>
      <c r="AE79" s="961">
        <f t="shared" si="52"/>
        <v>0</v>
      </c>
      <c r="AF79" s="961">
        <f t="shared" si="52"/>
        <v>0</v>
      </c>
      <c r="AG79" s="961">
        <f t="shared" si="53"/>
        <v>0</v>
      </c>
      <c r="AH79" s="961">
        <f t="shared" si="53"/>
        <v>0</v>
      </c>
      <c r="AI79" s="961">
        <f t="shared" si="53"/>
        <v>0</v>
      </c>
      <c r="AJ79" s="961">
        <f t="shared" si="53"/>
        <v>0</v>
      </c>
      <c r="AK79" s="961"/>
      <c r="AL79" s="976">
        <f>SUM(Q79:AJ79)</f>
        <v>0</v>
      </c>
      <c r="AM79" s="976">
        <f t="shared" si="5"/>
        <v>0</v>
      </c>
    </row>
    <row r="80" spans="2:39" s="980" customFormat="1" ht="34.5" hidden="1" thickBot="1" x14ac:dyDescent="0.3">
      <c r="B80" s="1073">
        <v>5</v>
      </c>
      <c r="C80" s="1074" t="s">
        <v>7134</v>
      </c>
      <c r="D80" s="1075"/>
      <c r="E80" s="1076"/>
      <c r="F80" s="1075"/>
      <c r="G80" s="1076"/>
      <c r="H80" s="1077"/>
      <c r="I80" s="1078"/>
      <c r="J80" s="1079"/>
      <c r="K80" s="1079"/>
      <c r="L80" s="1080"/>
      <c r="M80" s="1081"/>
      <c r="N80" s="1078"/>
      <c r="O80" s="1078" t="str">
        <f t="shared" si="46"/>
        <v/>
      </c>
      <c r="P80" s="1082"/>
      <c r="Q80" s="928">
        <f t="shared" ref="Q80:AJ80" si="54">SUBTOTAL(9,Q81:Q118)</f>
        <v>0</v>
      </c>
      <c r="R80" s="928">
        <f t="shared" si="54"/>
        <v>0</v>
      </c>
      <c r="S80" s="928">
        <f t="shared" si="54"/>
        <v>0</v>
      </c>
      <c r="T80" s="928">
        <f t="shared" si="54"/>
        <v>0</v>
      </c>
      <c r="U80" s="928">
        <f t="shared" si="54"/>
        <v>0</v>
      </c>
      <c r="V80" s="928">
        <f t="shared" si="54"/>
        <v>0</v>
      </c>
      <c r="W80" s="928">
        <f t="shared" si="54"/>
        <v>0</v>
      </c>
      <c r="X80" s="928">
        <f t="shared" si="54"/>
        <v>0</v>
      </c>
      <c r="Y80" s="928">
        <f t="shared" si="54"/>
        <v>0</v>
      </c>
      <c r="Z80" s="928">
        <f t="shared" si="54"/>
        <v>0</v>
      </c>
      <c r="AA80" s="928">
        <f t="shared" si="54"/>
        <v>0</v>
      </c>
      <c r="AB80" s="928">
        <f t="shared" si="54"/>
        <v>0</v>
      </c>
      <c r="AC80" s="928">
        <f t="shared" si="54"/>
        <v>0</v>
      </c>
      <c r="AD80" s="928">
        <f t="shared" si="54"/>
        <v>0</v>
      </c>
      <c r="AE80" s="928">
        <f t="shared" si="54"/>
        <v>0</v>
      </c>
      <c r="AF80" s="928">
        <f t="shared" si="54"/>
        <v>0</v>
      </c>
      <c r="AG80" s="928">
        <f t="shared" si="54"/>
        <v>0</v>
      </c>
      <c r="AH80" s="928">
        <f t="shared" si="54"/>
        <v>0</v>
      </c>
      <c r="AI80" s="928">
        <f t="shared" si="54"/>
        <v>0</v>
      </c>
      <c r="AJ80" s="928">
        <f t="shared" si="54"/>
        <v>0</v>
      </c>
      <c r="AK80" s="929"/>
      <c r="AL80" s="928">
        <f>SUBTOTAL(9,AL81:AL118)</f>
        <v>0</v>
      </c>
      <c r="AM80" s="928">
        <f t="shared" si="5"/>
        <v>0</v>
      </c>
    </row>
    <row r="81" spans="2:39" s="980" customFormat="1" ht="34.5" hidden="1" thickBot="1" x14ac:dyDescent="0.3">
      <c r="B81" s="1083">
        <v>5.0999999999999996</v>
      </c>
      <c r="C81" s="1084" t="s">
        <v>7135</v>
      </c>
      <c r="D81" s="1085"/>
      <c r="E81" s="1086"/>
      <c r="F81" s="1085"/>
      <c r="G81" s="1086"/>
      <c r="H81" s="1087"/>
      <c r="I81" s="1088"/>
      <c r="J81" s="1089"/>
      <c r="K81" s="1090"/>
      <c r="L81" s="1091"/>
      <c r="M81" s="1092"/>
      <c r="N81" s="1093"/>
      <c r="O81" s="1094" t="str">
        <f t="shared" si="46"/>
        <v/>
      </c>
      <c r="P81" s="1095" t="str">
        <f t="shared" ref="P81:P119" si="55">IF(M81="","",M81*I81)</f>
        <v/>
      </c>
      <c r="Q81" s="945">
        <f t="shared" ref="Q81:AJ81" si="56">SUBTOTAL(9,Q82:Q83)</f>
        <v>0</v>
      </c>
      <c r="R81" s="945">
        <f t="shared" si="56"/>
        <v>0</v>
      </c>
      <c r="S81" s="945">
        <f t="shared" si="56"/>
        <v>0</v>
      </c>
      <c r="T81" s="945">
        <f t="shared" si="56"/>
        <v>0</v>
      </c>
      <c r="U81" s="945">
        <f t="shared" si="56"/>
        <v>0</v>
      </c>
      <c r="V81" s="945">
        <f t="shared" si="56"/>
        <v>0</v>
      </c>
      <c r="W81" s="945">
        <f t="shared" si="56"/>
        <v>0</v>
      </c>
      <c r="X81" s="945">
        <f t="shared" si="56"/>
        <v>0</v>
      </c>
      <c r="Y81" s="945">
        <f t="shared" si="56"/>
        <v>0</v>
      </c>
      <c r="Z81" s="945">
        <f t="shared" si="56"/>
        <v>0</v>
      </c>
      <c r="AA81" s="945">
        <f t="shared" si="56"/>
        <v>0</v>
      </c>
      <c r="AB81" s="945">
        <f t="shared" si="56"/>
        <v>0</v>
      </c>
      <c r="AC81" s="945">
        <f t="shared" si="56"/>
        <v>0</v>
      </c>
      <c r="AD81" s="945">
        <f t="shared" si="56"/>
        <v>0</v>
      </c>
      <c r="AE81" s="945">
        <f t="shared" si="56"/>
        <v>0</v>
      </c>
      <c r="AF81" s="945">
        <f t="shared" si="56"/>
        <v>0</v>
      </c>
      <c r="AG81" s="945">
        <f t="shared" si="56"/>
        <v>0</v>
      </c>
      <c r="AH81" s="945">
        <f t="shared" si="56"/>
        <v>0</v>
      </c>
      <c r="AI81" s="945">
        <f t="shared" si="56"/>
        <v>0</v>
      </c>
      <c r="AJ81" s="945">
        <f t="shared" si="56"/>
        <v>0</v>
      </c>
      <c r="AK81" s="929"/>
      <c r="AL81" s="945">
        <f>SUBTOTAL(9,AL82:AL83)</f>
        <v>0</v>
      </c>
      <c r="AM81" s="945">
        <f t="shared" si="5"/>
        <v>0</v>
      </c>
    </row>
    <row r="82" spans="2:39" s="930" customFormat="1" ht="34.5" hidden="1" thickBot="1" x14ac:dyDescent="0.3">
      <c r="B82" s="1096" t="s">
        <v>3957</v>
      </c>
      <c r="C82" s="1097" t="s">
        <v>2249</v>
      </c>
      <c r="D82" s="1098"/>
      <c r="E82" s="1099">
        <v>1</v>
      </c>
      <c r="F82" s="1100" t="s">
        <v>7136</v>
      </c>
      <c r="G82" s="1099"/>
      <c r="H82" s="952" t="s">
        <v>7106</v>
      </c>
      <c r="I82" s="953"/>
      <c r="J82" s="983"/>
      <c r="K82" s="955"/>
      <c r="L82" s="956"/>
      <c r="M82" s="957"/>
      <c r="N82" s="988"/>
      <c r="O82" s="989" t="str">
        <f t="shared" si="46"/>
        <v/>
      </c>
      <c r="P82" s="990" t="str">
        <f t="shared" si="55"/>
        <v/>
      </c>
      <c r="Q82" s="961">
        <f t="shared" ref="Q82:AF83" si="57">IF($P82&lt;&gt;"",IF(Q$8=$N82,$P82*($M$5/$M$4),IF((ROUND($K82*$L82,0)+$N82)/Q$8=1,$P82*($M$5/$M$4),IF(Q$8=ROUND($K82*$L82,0)+$N82,$P82*($M$5/$M$4),IF(AND(Q$8&gt;(ROUND($K82*$L82,0)+$N82),MOD(Q$8-(ROUND($K82*$L82,0)-$N82),($K82*$L82))=0),$P82*($M$5/$M$4),0)))),0)</f>
        <v>0</v>
      </c>
      <c r="R82" s="961">
        <f t="shared" si="57"/>
        <v>0</v>
      </c>
      <c r="S82" s="961">
        <f t="shared" si="57"/>
        <v>0</v>
      </c>
      <c r="T82" s="961">
        <f t="shared" si="57"/>
        <v>0</v>
      </c>
      <c r="U82" s="961">
        <f t="shared" si="57"/>
        <v>0</v>
      </c>
      <c r="V82" s="961">
        <f t="shared" si="57"/>
        <v>0</v>
      </c>
      <c r="W82" s="961">
        <f t="shared" si="57"/>
        <v>0</v>
      </c>
      <c r="X82" s="961">
        <f t="shared" si="57"/>
        <v>0</v>
      </c>
      <c r="Y82" s="961">
        <f t="shared" si="57"/>
        <v>0</v>
      </c>
      <c r="Z82" s="961">
        <f t="shared" si="57"/>
        <v>0</v>
      </c>
      <c r="AA82" s="961">
        <f t="shared" si="57"/>
        <v>0</v>
      </c>
      <c r="AB82" s="961">
        <f t="shared" si="57"/>
        <v>0</v>
      </c>
      <c r="AC82" s="961">
        <f t="shared" si="57"/>
        <v>0</v>
      </c>
      <c r="AD82" s="961">
        <f t="shared" si="57"/>
        <v>0</v>
      </c>
      <c r="AE82" s="961">
        <f t="shared" si="57"/>
        <v>0</v>
      </c>
      <c r="AF82" s="961">
        <f t="shared" si="57"/>
        <v>0</v>
      </c>
      <c r="AG82" s="961">
        <f t="shared" ref="AG82:AJ83" si="58">IF($P82&lt;&gt;"",IF(AG$8=$N82,$P82*($M$5/$M$4),IF((ROUND($K82*$L82,0)+$N82)/AG$8=1,$P82*($M$5/$M$4),IF(AG$8=ROUND($K82*$L82,0)+$N82,$P82*($M$5/$M$4),IF(AND(AG$8&gt;(ROUND($K82*$L82,0)+$N82),MOD(AG$8-(ROUND($K82*$L82,0)-$N82),($K82*$L82))=0),$P82*($M$5/$M$4),0)))),0)</f>
        <v>0</v>
      </c>
      <c r="AH82" s="961">
        <f t="shared" si="58"/>
        <v>0</v>
      </c>
      <c r="AI82" s="961">
        <f t="shared" si="58"/>
        <v>0</v>
      </c>
      <c r="AJ82" s="961">
        <f t="shared" si="58"/>
        <v>0</v>
      </c>
      <c r="AK82" s="961"/>
      <c r="AL82" s="961">
        <f>SUM(Q82:AJ82)</f>
        <v>0</v>
      </c>
      <c r="AM82" s="961">
        <f t="shared" si="5"/>
        <v>0</v>
      </c>
    </row>
    <row r="83" spans="2:39" s="930" customFormat="1" ht="34.5" hidden="1" thickBot="1" x14ac:dyDescent="0.3">
      <c r="B83" s="1101" t="s">
        <v>4017</v>
      </c>
      <c r="C83" s="1102" t="s">
        <v>2257</v>
      </c>
      <c r="D83" s="1103"/>
      <c r="E83" s="1104">
        <v>1</v>
      </c>
      <c r="F83" s="1105" t="s">
        <v>7137</v>
      </c>
      <c r="G83" s="1104"/>
      <c r="H83" s="967" t="s">
        <v>7106</v>
      </c>
      <c r="I83" s="968"/>
      <c r="J83" s="986"/>
      <c r="K83" s="970"/>
      <c r="L83" s="971"/>
      <c r="M83" s="972"/>
      <c r="N83" s="991"/>
      <c r="O83" s="992" t="str">
        <f t="shared" si="46"/>
        <v/>
      </c>
      <c r="P83" s="993" t="str">
        <f t="shared" si="55"/>
        <v/>
      </c>
      <c r="Q83" s="961">
        <f t="shared" si="57"/>
        <v>0</v>
      </c>
      <c r="R83" s="961">
        <f t="shared" si="57"/>
        <v>0</v>
      </c>
      <c r="S83" s="961">
        <f t="shared" si="57"/>
        <v>0</v>
      </c>
      <c r="T83" s="961">
        <f t="shared" si="57"/>
        <v>0</v>
      </c>
      <c r="U83" s="961">
        <f t="shared" si="57"/>
        <v>0</v>
      </c>
      <c r="V83" s="961">
        <f t="shared" si="57"/>
        <v>0</v>
      </c>
      <c r="W83" s="961">
        <f t="shared" si="57"/>
        <v>0</v>
      </c>
      <c r="X83" s="961">
        <f t="shared" si="57"/>
        <v>0</v>
      </c>
      <c r="Y83" s="961">
        <f t="shared" si="57"/>
        <v>0</v>
      </c>
      <c r="Z83" s="961">
        <f t="shared" si="57"/>
        <v>0</v>
      </c>
      <c r="AA83" s="961">
        <f t="shared" si="57"/>
        <v>0</v>
      </c>
      <c r="AB83" s="961">
        <f t="shared" si="57"/>
        <v>0</v>
      </c>
      <c r="AC83" s="961">
        <f t="shared" si="57"/>
        <v>0</v>
      </c>
      <c r="AD83" s="961">
        <f t="shared" si="57"/>
        <v>0</v>
      </c>
      <c r="AE83" s="961">
        <f t="shared" si="57"/>
        <v>0</v>
      </c>
      <c r="AF83" s="961">
        <f t="shared" si="57"/>
        <v>0</v>
      </c>
      <c r="AG83" s="961">
        <f t="shared" si="58"/>
        <v>0</v>
      </c>
      <c r="AH83" s="961">
        <f t="shared" si="58"/>
        <v>0</v>
      </c>
      <c r="AI83" s="961">
        <f t="shared" si="58"/>
        <v>0</v>
      </c>
      <c r="AJ83" s="961">
        <f t="shared" si="58"/>
        <v>0</v>
      </c>
      <c r="AK83" s="961"/>
      <c r="AL83" s="976">
        <f>SUM(Q83:AJ83)</f>
        <v>0</v>
      </c>
      <c r="AM83" s="976">
        <f t="shared" si="5"/>
        <v>0</v>
      </c>
    </row>
    <row r="84" spans="2:39" s="980" customFormat="1" ht="34.5" hidden="1" thickBot="1" x14ac:dyDescent="0.3">
      <c r="B84" s="1106">
        <v>5.2</v>
      </c>
      <c r="C84" s="1107" t="s">
        <v>4031</v>
      </c>
      <c r="D84" s="1108"/>
      <c r="E84" s="1109"/>
      <c r="F84" s="1108"/>
      <c r="G84" s="1109"/>
      <c r="H84" s="1087"/>
      <c r="I84" s="1088"/>
      <c r="J84" s="1089"/>
      <c r="K84" s="1090"/>
      <c r="L84" s="1091"/>
      <c r="M84" s="1092"/>
      <c r="N84" s="1093"/>
      <c r="O84" s="1094" t="str">
        <f t="shared" si="46"/>
        <v/>
      </c>
      <c r="P84" s="1095" t="str">
        <f t="shared" si="55"/>
        <v/>
      </c>
      <c r="Q84" s="945">
        <f t="shared" ref="Q84:AJ84" si="59">SUBTOTAL(9,Q85)</f>
        <v>0</v>
      </c>
      <c r="R84" s="945">
        <f t="shared" si="59"/>
        <v>0</v>
      </c>
      <c r="S84" s="945">
        <f t="shared" si="59"/>
        <v>0</v>
      </c>
      <c r="T84" s="945">
        <f t="shared" si="59"/>
        <v>0</v>
      </c>
      <c r="U84" s="945">
        <f t="shared" si="59"/>
        <v>0</v>
      </c>
      <c r="V84" s="945">
        <f t="shared" si="59"/>
        <v>0</v>
      </c>
      <c r="W84" s="945">
        <f t="shared" si="59"/>
        <v>0</v>
      </c>
      <c r="X84" s="945">
        <f t="shared" si="59"/>
        <v>0</v>
      </c>
      <c r="Y84" s="945">
        <f t="shared" si="59"/>
        <v>0</v>
      </c>
      <c r="Z84" s="945">
        <f t="shared" si="59"/>
        <v>0</v>
      </c>
      <c r="AA84" s="945">
        <f t="shared" si="59"/>
        <v>0</v>
      </c>
      <c r="AB84" s="945">
        <f t="shared" si="59"/>
        <v>0</v>
      </c>
      <c r="AC84" s="945">
        <f t="shared" si="59"/>
        <v>0</v>
      </c>
      <c r="AD84" s="945">
        <f t="shared" si="59"/>
        <v>0</v>
      </c>
      <c r="AE84" s="945">
        <f t="shared" si="59"/>
        <v>0</v>
      </c>
      <c r="AF84" s="945">
        <f t="shared" si="59"/>
        <v>0</v>
      </c>
      <c r="AG84" s="945">
        <f t="shared" si="59"/>
        <v>0</v>
      </c>
      <c r="AH84" s="945">
        <f t="shared" si="59"/>
        <v>0</v>
      </c>
      <c r="AI84" s="945">
        <f t="shared" si="59"/>
        <v>0</v>
      </c>
      <c r="AJ84" s="945">
        <f t="shared" si="59"/>
        <v>0</v>
      </c>
      <c r="AK84" s="929"/>
      <c r="AL84" s="945">
        <f>SUBTOTAL(9,AL85)</f>
        <v>0</v>
      </c>
      <c r="AM84" s="945">
        <f t="shared" si="5"/>
        <v>0</v>
      </c>
    </row>
    <row r="85" spans="2:39" s="930" customFormat="1" ht="34.5" hidden="1" thickBot="1" x14ac:dyDescent="0.3">
      <c r="B85" s="984" t="s">
        <v>4032</v>
      </c>
      <c r="C85" s="963" t="s">
        <v>2268</v>
      </c>
      <c r="D85" s="985"/>
      <c r="E85" s="965">
        <v>1</v>
      </c>
      <c r="F85" s="966" t="s">
        <v>4033</v>
      </c>
      <c r="G85" s="965"/>
      <c r="H85" s="967" t="s">
        <v>7106</v>
      </c>
      <c r="I85" s="968"/>
      <c r="J85" s="986"/>
      <c r="K85" s="970"/>
      <c r="L85" s="971"/>
      <c r="M85" s="972"/>
      <c r="N85" s="991"/>
      <c r="O85" s="992" t="str">
        <f t="shared" si="46"/>
        <v/>
      </c>
      <c r="P85" s="993" t="str">
        <f t="shared" si="55"/>
        <v/>
      </c>
      <c r="Q85" s="961">
        <f t="shared" ref="Q85:AJ85" si="60">IF($P85&lt;&gt;"",IF(Q$8=$N85,$P85*($M$5/$M$4),IF((ROUND($K85*$L85,0)+$N85)/Q$8=1,$P85*($M$5/$M$4),IF(Q$8=ROUND($K85*$L85,0)+$N85,$P85*($M$5/$M$4),IF(AND(Q$8&gt;(ROUND($K85*$L85,0)+$N85),MOD(Q$8-(ROUND($K85*$L85,0)-$N85),($K85*$L85))=0),$P85*($M$5/$M$4),0)))),0)</f>
        <v>0</v>
      </c>
      <c r="R85" s="961">
        <f t="shared" si="60"/>
        <v>0</v>
      </c>
      <c r="S85" s="961">
        <f t="shared" si="60"/>
        <v>0</v>
      </c>
      <c r="T85" s="961">
        <f t="shared" si="60"/>
        <v>0</v>
      </c>
      <c r="U85" s="961">
        <f t="shared" si="60"/>
        <v>0</v>
      </c>
      <c r="V85" s="961">
        <f t="shared" si="60"/>
        <v>0</v>
      </c>
      <c r="W85" s="961">
        <f t="shared" si="60"/>
        <v>0</v>
      </c>
      <c r="X85" s="961">
        <f t="shared" si="60"/>
        <v>0</v>
      </c>
      <c r="Y85" s="961">
        <f t="shared" si="60"/>
        <v>0</v>
      </c>
      <c r="Z85" s="961">
        <f t="shared" si="60"/>
        <v>0</v>
      </c>
      <c r="AA85" s="961">
        <f t="shared" si="60"/>
        <v>0</v>
      </c>
      <c r="AB85" s="961">
        <f t="shared" si="60"/>
        <v>0</v>
      </c>
      <c r="AC85" s="961">
        <f t="shared" si="60"/>
        <v>0</v>
      </c>
      <c r="AD85" s="961">
        <f t="shared" si="60"/>
        <v>0</v>
      </c>
      <c r="AE85" s="961">
        <f t="shared" si="60"/>
        <v>0</v>
      </c>
      <c r="AF85" s="961">
        <f t="shared" si="60"/>
        <v>0</v>
      </c>
      <c r="AG85" s="961">
        <f t="shared" si="60"/>
        <v>0</v>
      </c>
      <c r="AH85" s="961">
        <f t="shared" si="60"/>
        <v>0</v>
      </c>
      <c r="AI85" s="961">
        <f t="shared" si="60"/>
        <v>0</v>
      </c>
      <c r="AJ85" s="961">
        <f t="shared" si="60"/>
        <v>0</v>
      </c>
      <c r="AK85" s="961"/>
      <c r="AL85" s="976">
        <f>SUM(Q85:AJ85)</f>
        <v>0</v>
      </c>
      <c r="AM85" s="976">
        <f t="shared" si="5"/>
        <v>0</v>
      </c>
    </row>
    <row r="86" spans="2:39" s="980" customFormat="1" ht="34.5" hidden="1" thickBot="1" x14ac:dyDescent="0.3">
      <c r="B86" s="1106">
        <v>5.3</v>
      </c>
      <c r="C86" s="1107" t="s">
        <v>4382</v>
      </c>
      <c r="D86" s="1108"/>
      <c r="E86" s="1109"/>
      <c r="F86" s="1108"/>
      <c r="G86" s="1109"/>
      <c r="H86" s="1087"/>
      <c r="I86" s="1088"/>
      <c r="J86" s="1089"/>
      <c r="K86" s="1090"/>
      <c r="L86" s="1091"/>
      <c r="M86" s="1092"/>
      <c r="N86" s="1093"/>
      <c r="O86" s="1094" t="str">
        <f t="shared" si="46"/>
        <v/>
      </c>
      <c r="P86" s="1095" t="str">
        <f t="shared" si="55"/>
        <v/>
      </c>
      <c r="Q86" s="945">
        <f t="shared" ref="Q86:AJ86" si="61">SUBTOTAL(9,Q87:Q88)</f>
        <v>0</v>
      </c>
      <c r="R86" s="945">
        <f t="shared" si="61"/>
        <v>0</v>
      </c>
      <c r="S86" s="945">
        <f t="shared" si="61"/>
        <v>0</v>
      </c>
      <c r="T86" s="945">
        <f t="shared" si="61"/>
        <v>0</v>
      </c>
      <c r="U86" s="945">
        <f t="shared" si="61"/>
        <v>0</v>
      </c>
      <c r="V86" s="945">
        <f t="shared" si="61"/>
        <v>0</v>
      </c>
      <c r="W86" s="945">
        <f t="shared" si="61"/>
        <v>0</v>
      </c>
      <c r="X86" s="945">
        <f t="shared" si="61"/>
        <v>0</v>
      </c>
      <c r="Y86" s="945">
        <f t="shared" si="61"/>
        <v>0</v>
      </c>
      <c r="Z86" s="945">
        <f t="shared" si="61"/>
        <v>0</v>
      </c>
      <c r="AA86" s="945">
        <f t="shared" si="61"/>
        <v>0</v>
      </c>
      <c r="AB86" s="945">
        <f t="shared" si="61"/>
        <v>0</v>
      </c>
      <c r="AC86" s="945">
        <f t="shared" si="61"/>
        <v>0</v>
      </c>
      <c r="AD86" s="945">
        <f t="shared" si="61"/>
        <v>0</v>
      </c>
      <c r="AE86" s="945">
        <f t="shared" si="61"/>
        <v>0</v>
      </c>
      <c r="AF86" s="945">
        <f t="shared" si="61"/>
        <v>0</v>
      </c>
      <c r="AG86" s="945">
        <f t="shared" si="61"/>
        <v>0</v>
      </c>
      <c r="AH86" s="945">
        <f t="shared" si="61"/>
        <v>0</v>
      </c>
      <c r="AI86" s="945">
        <f t="shared" si="61"/>
        <v>0</v>
      </c>
      <c r="AJ86" s="945">
        <f t="shared" si="61"/>
        <v>0</v>
      </c>
      <c r="AK86" s="929"/>
      <c r="AL86" s="945">
        <f>SUBTOTAL(9,AL87:AL88)</f>
        <v>0</v>
      </c>
      <c r="AM86" s="945">
        <f t="shared" si="5"/>
        <v>0</v>
      </c>
    </row>
    <row r="87" spans="2:39" s="930" customFormat="1" ht="34.5" hidden="1" thickBot="1" x14ac:dyDescent="0.3">
      <c r="B87" s="981" t="s">
        <v>4383</v>
      </c>
      <c r="C87" s="948" t="s">
        <v>2275</v>
      </c>
      <c r="D87" s="982"/>
      <c r="E87" s="950">
        <v>1</v>
      </c>
      <c r="F87" s="951" t="s">
        <v>2277</v>
      </c>
      <c r="G87" s="950"/>
      <c r="H87" s="952" t="s">
        <v>7106</v>
      </c>
      <c r="I87" s="953"/>
      <c r="J87" s="983"/>
      <c r="K87" s="955"/>
      <c r="L87" s="956"/>
      <c r="M87" s="957"/>
      <c r="N87" s="988"/>
      <c r="O87" s="989" t="str">
        <f t="shared" si="46"/>
        <v/>
      </c>
      <c r="P87" s="990" t="str">
        <f t="shared" si="55"/>
        <v/>
      </c>
      <c r="Q87" s="961">
        <f t="shared" ref="Q87:AF88" si="62">IF($P87&lt;&gt;"",IF(Q$8=$N87,$P87*($M$5/$M$4),IF((ROUND($K87*$L87,0)+$N87)/Q$8=1,$P87*($M$5/$M$4),IF(Q$8=ROUND($K87*$L87,0)+$N87,$P87*($M$5/$M$4),IF(AND(Q$8&gt;(ROUND($K87*$L87,0)+$N87),MOD(Q$8-(ROUND($K87*$L87,0)-$N87),($K87*$L87))=0),$P87*($M$5/$M$4),0)))),0)</f>
        <v>0</v>
      </c>
      <c r="R87" s="961">
        <f t="shared" si="62"/>
        <v>0</v>
      </c>
      <c r="S87" s="961">
        <f t="shared" si="62"/>
        <v>0</v>
      </c>
      <c r="T87" s="961">
        <f t="shared" si="62"/>
        <v>0</v>
      </c>
      <c r="U87" s="961">
        <f t="shared" si="62"/>
        <v>0</v>
      </c>
      <c r="V87" s="961">
        <f t="shared" si="62"/>
        <v>0</v>
      </c>
      <c r="W87" s="961">
        <f t="shared" si="62"/>
        <v>0</v>
      </c>
      <c r="X87" s="961">
        <f t="shared" si="62"/>
        <v>0</v>
      </c>
      <c r="Y87" s="961">
        <f t="shared" si="62"/>
        <v>0</v>
      </c>
      <c r="Z87" s="961">
        <f t="shared" si="62"/>
        <v>0</v>
      </c>
      <c r="AA87" s="961">
        <f t="shared" si="62"/>
        <v>0</v>
      </c>
      <c r="AB87" s="961">
        <f t="shared" si="62"/>
        <v>0</v>
      </c>
      <c r="AC87" s="961">
        <f t="shared" si="62"/>
        <v>0</v>
      </c>
      <c r="AD87" s="961">
        <f t="shared" si="62"/>
        <v>0</v>
      </c>
      <c r="AE87" s="961">
        <f t="shared" si="62"/>
        <v>0</v>
      </c>
      <c r="AF87" s="961">
        <f t="shared" si="62"/>
        <v>0</v>
      </c>
      <c r="AG87" s="961">
        <f t="shared" ref="AG87:AJ88" si="63">IF($P87&lt;&gt;"",IF(AG$8=$N87,$P87*($M$5/$M$4),IF((ROUND($K87*$L87,0)+$N87)/AG$8=1,$P87*($M$5/$M$4),IF(AG$8=ROUND($K87*$L87,0)+$N87,$P87*($M$5/$M$4),IF(AND(AG$8&gt;(ROUND($K87*$L87,0)+$N87),MOD(AG$8-(ROUND($K87*$L87,0)-$N87),($K87*$L87))=0),$P87*($M$5/$M$4),0)))),0)</f>
        <v>0</v>
      </c>
      <c r="AH87" s="961">
        <f t="shared" si="63"/>
        <v>0</v>
      </c>
      <c r="AI87" s="961">
        <f t="shared" si="63"/>
        <v>0</v>
      </c>
      <c r="AJ87" s="961">
        <f t="shared" si="63"/>
        <v>0</v>
      </c>
      <c r="AK87" s="961"/>
      <c r="AL87" s="961">
        <f>SUM(Q87:AJ87)</f>
        <v>0</v>
      </c>
      <c r="AM87" s="961">
        <f t="shared" si="5"/>
        <v>0</v>
      </c>
    </row>
    <row r="88" spans="2:39" s="930" customFormat="1" ht="68.25" hidden="1" thickBot="1" x14ac:dyDescent="0.3">
      <c r="B88" s="984" t="s">
        <v>4425</v>
      </c>
      <c r="C88" s="963" t="s">
        <v>2285</v>
      </c>
      <c r="D88" s="985"/>
      <c r="E88" s="965">
        <v>5</v>
      </c>
      <c r="F88" s="966" t="s">
        <v>7138</v>
      </c>
      <c r="G88" s="965"/>
      <c r="H88" s="967" t="s">
        <v>7106</v>
      </c>
      <c r="I88" s="968"/>
      <c r="J88" s="986"/>
      <c r="K88" s="970"/>
      <c r="L88" s="971"/>
      <c r="M88" s="972"/>
      <c r="N88" s="991"/>
      <c r="O88" s="992" t="str">
        <f t="shared" si="46"/>
        <v/>
      </c>
      <c r="P88" s="993" t="str">
        <f t="shared" si="55"/>
        <v/>
      </c>
      <c r="Q88" s="961">
        <f t="shared" si="62"/>
        <v>0</v>
      </c>
      <c r="R88" s="961">
        <f t="shared" si="62"/>
        <v>0</v>
      </c>
      <c r="S88" s="961">
        <f t="shared" si="62"/>
        <v>0</v>
      </c>
      <c r="T88" s="961">
        <f t="shared" si="62"/>
        <v>0</v>
      </c>
      <c r="U88" s="961">
        <f t="shared" si="62"/>
        <v>0</v>
      </c>
      <c r="V88" s="961">
        <f t="shared" si="62"/>
        <v>0</v>
      </c>
      <c r="W88" s="961">
        <f t="shared" si="62"/>
        <v>0</v>
      </c>
      <c r="X88" s="961">
        <f t="shared" si="62"/>
        <v>0</v>
      </c>
      <c r="Y88" s="961">
        <f t="shared" si="62"/>
        <v>0</v>
      </c>
      <c r="Z88" s="961">
        <f t="shared" si="62"/>
        <v>0</v>
      </c>
      <c r="AA88" s="961">
        <f t="shared" si="62"/>
        <v>0</v>
      </c>
      <c r="AB88" s="961">
        <f t="shared" si="62"/>
        <v>0</v>
      </c>
      <c r="AC88" s="961">
        <f t="shared" si="62"/>
        <v>0</v>
      </c>
      <c r="AD88" s="961">
        <f t="shared" si="62"/>
        <v>0</v>
      </c>
      <c r="AE88" s="961">
        <f t="shared" si="62"/>
        <v>0</v>
      </c>
      <c r="AF88" s="961">
        <f t="shared" si="62"/>
        <v>0</v>
      </c>
      <c r="AG88" s="961">
        <f t="shared" si="63"/>
        <v>0</v>
      </c>
      <c r="AH88" s="961">
        <f t="shared" si="63"/>
        <v>0</v>
      </c>
      <c r="AI88" s="961">
        <f t="shared" si="63"/>
        <v>0</v>
      </c>
      <c r="AJ88" s="961">
        <f t="shared" si="63"/>
        <v>0</v>
      </c>
      <c r="AK88" s="961"/>
      <c r="AL88" s="976">
        <f>SUM(Q88:AJ88)</f>
        <v>0</v>
      </c>
      <c r="AM88" s="976">
        <f t="shared" si="5"/>
        <v>0</v>
      </c>
    </row>
    <row r="89" spans="2:39" s="980" customFormat="1" ht="34.5" hidden="1" thickBot="1" x14ac:dyDescent="0.3">
      <c r="B89" s="1106">
        <v>5.4</v>
      </c>
      <c r="C89" s="1107" t="s">
        <v>4514</v>
      </c>
      <c r="D89" s="1108"/>
      <c r="E89" s="1109"/>
      <c r="F89" s="1108"/>
      <c r="G89" s="1109"/>
      <c r="H89" s="1087"/>
      <c r="I89" s="1088"/>
      <c r="J89" s="1089"/>
      <c r="K89" s="1090"/>
      <c r="L89" s="1091"/>
      <c r="M89" s="1092"/>
      <c r="N89" s="1093"/>
      <c r="O89" s="1094" t="str">
        <f t="shared" si="46"/>
        <v/>
      </c>
      <c r="P89" s="1095" t="str">
        <f t="shared" si="55"/>
        <v/>
      </c>
      <c r="Q89" s="945">
        <f t="shared" ref="Q89:AJ89" si="64">SUBTOTAL(9,Q90:Q91)</f>
        <v>0</v>
      </c>
      <c r="R89" s="945">
        <f t="shared" si="64"/>
        <v>0</v>
      </c>
      <c r="S89" s="945">
        <f t="shared" si="64"/>
        <v>0</v>
      </c>
      <c r="T89" s="945">
        <f t="shared" si="64"/>
        <v>0</v>
      </c>
      <c r="U89" s="945">
        <f t="shared" si="64"/>
        <v>0</v>
      </c>
      <c r="V89" s="945">
        <f t="shared" si="64"/>
        <v>0</v>
      </c>
      <c r="W89" s="945">
        <f t="shared" si="64"/>
        <v>0</v>
      </c>
      <c r="X89" s="945">
        <f t="shared" si="64"/>
        <v>0</v>
      </c>
      <c r="Y89" s="945">
        <f t="shared" si="64"/>
        <v>0</v>
      </c>
      <c r="Z89" s="945">
        <f t="shared" si="64"/>
        <v>0</v>
      </c>
      <c r="AA89" s="945">
        <f t="shared" si="64"/>
        <v>0</v>
      </c>
      <c r="AB89" s="945">
        <f t="shared" si="64"/>
        <v>0</v>
      </c>
      <c r="AC89" s="945">
        <f t="shared" si="64"/>
        <v>0</v>
      </c>
      <c r="AD89" s="945">
        <f t="shared" si="64"/>
        <v>0</v>
      </c>
      <c r="AE89" s="945">
        <f t="shared" si="64"/>
        <v>0</v>
      </c>
      <c r="AF89" s="945">
        <f t="shared" si="64"/>
        <v>0</v>
      </c>
      <c r="AG89" s="945">
        <f t="shared" si="64"/>
        <v>0</v>
      </c>
      <c r="AH89" s="945">
        <f t="shared" si="64"/>
        <v>0</v>
      </c>
      <c r="AI89" s="945">
        <f t="shared" si="64"/>
        <v>0</v>
      </c>
      <c r="AJ89" s="945">
        <f t="shared" si="64"/>
        <v>0</v>
      </c>
      <c r="AK89" s="929"/>
      <c r="AL89" s="945">
        <f>SUBTOTAL(9,AL90:AL91)</f>
        <v>0</v>
      </c>
      <c r="AM89" s="945">
        <f t="shared" ref="AM89:AM161" si="65">AL89/20</f>
        <v>0</v>
      </c>
    </row>
    <row r="90" spans="2:39" s="930" customFormat="1" ht="34.5" hidden="1" thickBot="1" x14ac:dyDescent="0.3">
      <c r="B90" s="981" t="s">
        <v>4515</v>
      </c>
      <c r="C90" s="948" t="s">
        <v>2299</v>
      </c>
      <c r="D90" s="982"/>
      <c r="E90" s="950">
        <v>3</v>
      </c>
      <c r="F90" s="951" t="s">
        <v>7139</v>
      </c>
      <c r="G90" s="950"/>
      <c r="H90" s="952" t="s">
        <v>7106</v>
      </c>
      <c r="I90" s="953"/>
      <c r="J90" s="983"/>
      <c r="K90" s="955"/>
      <c r="L90" s="956"/>
      <c r="M90" s="957"/>
      <c r="N90" s="988"/>
      <c r="O90" s="989" t="str">
        <f t="shared" si="46"/>
        <v/>
      </c>
      <c r="P90" s="990" t="str">
        <f t="shared" si="55"/>
        <v/>
      </c>
      <c r="Q90" s="961">
        <f t="shared" ref="Q90:AF91" si="66">IF($P90&lt;&gt;"",IF(Q$8=$N90,$P90*($M$5/$M$4),IF((ROUND($K90*$L90,0)+$N90)/Q$8=1,$P90*($M$5/$M$4),IF(Q$8=ROUND($K90*$L90,0)+$N90,$P90*($M$5/$M$4),IF(AND(Q$8&gt;(ROUND($K90*$L90,0)+$N90),MOD(Q$8-(ROUND($K90*$L90,0)-$N90),($K90*$L90))=0),$P90*($M$5/$M$4),0)))),0)</f>
        <v>0</v>
      </c>
      <c r="R90" s="961">
        <f t="shared" si="66"/>
        <v>0</v>
      </c>
      <c r="S90" s="961">
        <f t="shared" si="66"/>
        <v>0</v>
      </c>
      <c r="T90" s="961">
        <f t="shared" si="66"/>
        <v>0</v>
      </c>
      <c r="U90" s="961">
        <f t="shared" si="66"/>
        <v>0</v>
      </c>
      <c r="V90" s="961">
        <f t="shared" si="66"/>
        <v>0</v>
      </c>
      <c r="W90" s="961">
        <f t="shared" si="66"/>
        <v>0</v>
      </c>
      <c r="X90" s="961">
        <f t="shared" si="66"/>
        <v>0</v>
      </c>
      <c r="Y90" s="961">
        <f t="shared" si="66"/>
        <v>0</v>
      </c>
      <c r="Z90" s="961">
        <f t="shared" si="66"/>
        <v>0</v>
      </c>
      <c r="AA90" s="961">
        <f t="shared" si="66"/>
        <v>0</v>
      </c>
      <c r="AB90" s="961">
        <f t="shared" si="66"/>
        <v>0</v>
      </c>
      <c r="AC90" s="961">
        <f t="shared" si="66"/>
        <v>0</v>
      </c>
      <c r="AD90" s="961">
        <f t="shared" si="66"/>
        <v>0</v>
      </c>
      <c r="AE90" s="961">
        <f t="shared" si="66"/>
        <v>0</v>
      </c>
      <c r="AF90" s="961">
        <f t="shared" si="66"/>
        <v>0</v>
      </c>
      <c r="AG90" s="961">
        <f t="shared" ref="AG90:AJ91" si="67">IF($P90&lt;&gt;"",IF(AG$8=$N90,$P90*($M$5/$M$4),IF((ROUND($K90*$L90,0)+$N90)/AG$8=1,$P90*($M$5/$M$4),IF(AG$8=ROUND($K90*$L90,0)+$N90,$P90*($M$5/$M$4),IF(AND(AG$8&gt;(ROUND($K90*$L90,0)+$N90),MOD(AG$8-(ROUND($K90*$L90,0)-$N90),($K90*$L90))=0),$P90*($M$5/$M$4),0)))),0)</f>
        <v>0</v>
      </c>
      <c r="AH90" s="961">
        <f t="shared" si="67"/>
        <v>0</v>
      </c>
      <c r="AI90" s="961">
        <f t="shared" si="67"/>
        <v>0</v>
      </c>
      <c r="AJ90" s="961">
        <f t="shared" si="67"/>
        <v>0</v>
      </c>
      <c r="AK90" s="961"/>
      <c r="AL90" s="961">
        <f>SUM(Q90:AJ90)</f>
        <v>0</v>
      </c>
      <c r="AM90" s="961">
        <f t="shared" si="65"/>
        <v>0</v>
      </c>
    </row>
    <row r="91" spans="2:39" s="930" customFormat="1" ht="34.5" hidden="1" thickBot="1" x14ac:dyDescent="0.3">
      <c r="B91" s="984" t="s">
        <v>4528</v>
      </c>
      <c r="C91" s="963" t="s">
        <v>2306</v>
      </c>
      <c r="D91" s="985"/>
      <c r="E91" s="965">
        <v>6</v>
      </c>
      <c r="F91" s="966" t="s">
        <v>2311</v>
      </c>
      <c r="G91" s="965"/>
      <c r="H91" s="967" t="s">
        <v>7106</v>
      </c>
      <c r="I91" s="968"/>
      <c r="J91" s="986"/>
      <c r="K91" s="970"/>
      <c r="L91" s="971"/>
      <c r="M91" s="972"/>
      <c r="N91" s="991"/>
      <c r="O91" s="992" t="str">
        <f t="shared" si="46"/>
        <v/>
      </c>
      <c r="P91" s="993" t="str">
        <f t="shared" si="55"/>
        <v/>
      </c>
      <c r="Q91" s="961">
        <f t="shared" si="66"/>
        <v>0</v>
      </c>
      <c r="R91" s="961">
        <f t="shared" si="66"/>
        <v>0</v>
      </c>
      <c r="S91" s="961">
        <f t="shared" si="66"/>
        <v>0</v>
      </c>
      <c r="T91" s="961">
        <f t="shared" si="66"/>
        <v>0</v>
      </c>
      <c r="U91" s="961">
        <f t="shared" si="66"/>
        <v>0</v>
      </c>
      <c r="V91" s="961">
        <f t="shared" si="66"/>
        <v>0</v>
      </c>
      <c r="W91" s="961">
        <f t="shared" si="66"/>
        <v>0</v>
      </c>
      <c r="X91" s="961">
        <f t="shared" si="66"/>
        <v>0</v>
      </c>
      <c r="Y91" s="961">
        <f t="shared" si="66"/>
        <v>0</v>
      </c>
      <c r="Z91" s="961">
        <f t="shared" si="66"/>
        <v>0</v>
      </c>
      <c r="AA91" s="961">
        <f t="shared" si="66"/>
        <v>0</v>
      </c>
      <c r="AB91" s="961">
        <f t="shared" si="66"/>
        <v>0</v>
      </c>
      <c r="AC91" s="961">
        <f t="shared" si="66"/>
        <v>0</v>
      </c>
      <c r="AD91" s="961">
        <f t="shared" si="66"/>
        <v>0</v>
      </c>
      <c r="AE91" s="961">
        <f t="shared" si="66"/>
        <v>0</v>
      </c>
      <c r="AF91" s="961">
        <f t="shared" si="66"/>
        <v>0</v>
      </c>
      <c r="AG91" s="961">
        <f t="shared" si="67"/>
        <v>0</v>
      </c>
      <c r="AH91" s="961">
        <f t="shared" si="67"/>
        <v>0</v>
      </c>
      <c r="AI91" s="961">
        <f t="shared" si="67"/>
        <v>0</v>
      </c>
      <c r="AJ91" s="961">
        <f t="shared" si="67"/>
        <v>0</v>
      </c>
      <c r="AK91" s="961"/>
      <c r="AL91" s="976">
        <f>SUM(Q91:AJ91)</f>
        <v>0</v>
      </c>
      <c r="AM91" s="976">
        <f t="shared" si="65"/>
        <v>0</v>
      </c>
    </row>
    <row r="92" spans="2:39" s="980" customFormat="1" ht="34.5" hidden="1" thickBot="1" x14ac:dyDescent="0.3">
      <c r="B92" s="1083">
        <v>5.5</v>
      </c>
      <c r="C92" s="1084" t="s">
        <v>4720</v>
      </c>
      <c r="D92" s="1085"/>
      <c r="E92" s="1086"/>
      <c r="F92" s="1085"/>
      <c r="G92" s="1086"/>
      <c r="H92" s="1087"/>
      <c r="I92" s="1088"/>
      <c r="J92" s="1089"/>
      <c r="K92" s="1090"/>
      <c r="L92" s="1091"/>
      <c r="M92" s="1092"/>
      <c r="N92" s="1093"/>
      <c r="O92" s="1094" t="str">
        <f t="shared" si="46"/>
        <v/>
      </c>
      <c r="P92" s="1095" t="str">
        <f t="shared" si="55"/>
        <v/>
      </c>
      <c r="Q92" s="945">
        <f t="shared" ref="Q92:AJ92" si="68">SUBTOTAL(9,Q93)</f>
        <v>0</v>
      </c>
      <c r="R92" s="945">
        <f t="shared" si="68"/>
        <v>0</v>
      </c>
      <c r="S92" s="945">
        <f t="shared" si="68"/>
        <v>0</v>
      </c>
      <c r="T92" s="945">
        <f t="shared" si="68"/>
        <v>0</v>
      </c>
      <c r="U92" s="945">
        <f t="shared" si="68"/>
        <v>0</v>
      </c>
      <c r="V92" s="945">
        <f t="shared" si="68"/>
        <v>0</v>
      </c>
      <c r="W92" s="945">
        <f t="shared" si="68"/>
        <v>0</v>
      </c>
      <c r="X92" s="945">
        <f t="shared" si="68"/>
        <v>0</v>
      </c>
      <c r="Y92" s="945">
        <f t="shared" si="68"/>
        <v>0</v>
      </c>
      <c r="Z92" s="945">
        <f t="shared" si="68"/>
        <v>0</v>
      </c>
      <c r="AA92" s="945">
        <f t="shared" si="68"/>
        <v>0</v>
      </c>
      <c r="AB92" s="945">
        <f t="shared" si="68"/>
        <v>0</v>
      </c>
      <c r="AC92" s="945">
        <f t="shared" si="68"/>
        <v>0</v>
      </c>
      <c r="AD92" s="945">
        <f t="shared" si="68"/>
        <v>0</v>
      </c>
      <c r="AE92" s="945">
        <f t="shared" si="68"/>
        <v>0</v>
      </c>
      <c r="AF92" s="945">
        <f t="shared" si="68"/>
        <v>0</v>
      </c>
      <c r="AG92" s="945">
        <f t="shared" si="68"/>
        <v>0</v>
      </c>
      <c r="AH92" s="945">
        <f t="shared" si="68"/>
        <v>0</v>
      </c>
      <c r="AI92" s="945">
        <f t="shared" si="68"/>
        <v>0</v>
      </c>
      <c r="AJ92" s="945">
        <f t="shared" si="68"/>
        <v>0</v>
      </c>
      <c r="AK92" s="929"/>
      <c r="AL92" s="945">
        <f>SUBTOTAL(9,AL93)</f>
        <v>0</v>
      </c>
      <c r="AM92" s="945">
        <f t="shared" si="65"/>
        <v>0</v>
      </c>
    </row>
    <row r="93" spans="2:39" s="930" customFormat="1" ht="34.5" hidden="1" thickBot="1" x14ac:dyDescent="0.3">
      <c r="B93" s="1101" t="s">
        <v>4721</v>
      </c>
      <c r="C93" s="1102" t="s">
        <v>2338</v>
      </c>
      <c r="D93" s="1103"/>
      <c r="E93" s="1104">
        <v>2</v>
      </c>
      <c r="F93" s="1105" t="s">
        <v>7140</v>
      </c>
      <c r="G93" s="1104"/>
      <c r="H93" s="967" t="s">
        <v>7106</v>
      </c>
      <c r="I93" s="968"/>
      <c r="J93" s="986"/>
      <c r="K93" s="970"/>
      <c r="L93" s="971"/>
      <c r="M93" s="972"/>
      <c r="N93" s="991"/>
      <c r="O93" s="992" t="str">
        <f t="shared" si="46"/>
        <v/>
      </c>
      <c r="P93" s="993" t="str">
        <f t="shared" si="55"/>
        <v/>
      </c>
      <c r="Q93" s="961">
        <f t="shared" ref="Q93:AJ93" si="69">IF($P93&lt;&gt;"",IF(Q$8=$N93,$P93*($M$5/$M$4),IF((ROUND($K93*$L93,0)+$N93)/Q$8=1,$P93*($M$5/$M$4),IF(Q$8=ROUND($K93*$L93,0)+$N93,$P93*($M$5/$M$4),IF(AND(Q$8&gt;(ROUND($K93*$L93,0)+$N93),MOD(Q$8-(ROUND($K93*$L93,0)-$N93),($K93*$L93))=0),$P93*($M$5/$M$4),0)))),0)</f>
        <v>0</v>
      </c>
      <c r="R93" s="961">
        <f t="shared" si="69"/>
        <v>0</v>
      </c>
      <c r="S93" s="961">
        <f t="shared" si="69"/>
        <v>0</v>
      </c>
      <c r="T93" s="961">
        <f t="shared" si="69"/>
        <v>0</v>
      </c>
      <c r="U93" s="961">
        <f t="shared" si="69"/>
        <v>0</v>
      </c>
      <c r="V93" s="961">
        <f t="shared" si="69"/>
        <v>0</v>
      </c>
      <c r="W93" s="961">
        <f t="shared" si="69"/>
        <v>0</v>
      </c>
      <c r="X93" s="961">
        <f t="shared" si="69"/>
        <v>0</v>
      </c>
      <c r="Y93" s="961">
        <f t="shared" si="69"/>
        <v>0</v>
      </c>
      <c r="Z93" s="961">
        <f t="shared" si="69"/>
        <v>0</v>
      </c>
      <c r="AA93" s="961">
        <f t="shared" si="69"/>
        <v>0</v>
      </c>
      <c r="AB93" s="961">
        <f t="shared" si="69"/>
        <v>0</v>
      </c>
      <c r="AC93" s="961">
        <f t="shared" si="69"/>
        <v>0</v>
      </c>
      <c r="AD93" s="961">
        <f t="shared" si="69"/>
        <v>0</v>
      </c>
      <c r="AE93" s="961">
        <f t="shared" si="69"/>
        <v>0</v>
      </c>
      <c r="AF93" s="961">
        <f t="shared" si="69"/>
        <v>0</v>
      </c>
      <c r="AG93" s="961">
        <f t="shared" si="69"/>
        <v>0</v>
      </c>
      <c r="AH93" s="961">
        <f t="shared" si="69"/>
        <v>0</v>
      </c>
      <c r="AI93" s="961">
        <f t="shared" si="69"/>
        <v>0</v>
      </c>
      <c r="AJ93" s="961">
        <f t="shared" si="69"/>
        <v>0</v>
      </c>
      <c r="AK93" s="961"/>
      <c r="AL93" s="976">
        <f>SUM(Q93:AJ93)</f>
        <v>0</v>
      </c>
      <c r="AM93" s="976">
        <f t="shared" si="65"/>
        <v>0</v>
      </c>
    </row>
    <row r="94" spans="2:39" s="980" customFormat="1" ht="34.5" hidden="1" thickBot="1" x14ac:dyDescent="0.3">
      <c r="B94" s="1106">
        <v>5.6</v>
      </c>
      <c r="C94" s="1107" t="s">
        <v>4846</v>
      </c>
      <c r="D94" s="1108"/>
      <c r="E94" s="1109"/>
      <c r="F94" s="1108"/>
      <c r="G94" s="1109"/>
      <c r="H94" s="1087"/>
      <c r="I94" s="1088"/>
      <c r="J94" s="1089"/>
      <c r="K94" s="1090"/>
      <c r="L94" s="1091"/>
      <c r="M94" s="1092"/>
      <c r="N94" s="1093"/>
      <c r="O94" s="1094" t="str">
        <f t="shared" si="46"/>
        <v/>
      </c>
      <c r="P94" s="1095" t="str">
        <f t="shared" si="55"/>
        <v/>
      </c>
      <c r="Q94" s="945">
        <f t="shared" ref="Q94:AJ94" si="70">SUBTOTAL(9,Q95:Q96)</f>
        <v>0</v>
      </c>
      <c r="R94" s="945">
        <f t="shared" si="70"/>
        <v>0</v>
      </c>
      <c r="S94" s="945">
        <f t="shared" si="70"/>
        <v>0</v>
      </c>
      <c r="T94" s="945">
        <f t="shared" si="70"/>
        <v>0</v>
      </c>
      <c r="U94" s="945">
        <f t="shared" si="70"/>
        <v>0</v>
      </c>
      <c r="V94" s="945">
        <f t="shared" si="70"/>
        <v>0</v>
      </c>
      <c r="W94" s="945">
        <f t="shared" si="70"/>
        <v>0</v>
      </c>
      <c r="X94" s="945">
        <f t="shared" si="70"/>
        <v>0</v>
      </c>
      <c r="Y94" s="945">
        <f t="shared" si="70"/>
        <v>0</v>
      </c>
      <c r="Z94" s="945">
        <f t="shared" si="70"/>
        <v>0</v>
      </c>
      <c r="AA94" s="945">
        <f t="shared" si="70"/>
        <v>0</v>
      </c>
      <c r="AB94" s="945">
        <f t="shared" si="70"/>
        <v>0</v>
      </c>
      <c r="AC94" s="945">
        <f t="shared" si="70"/>
        <v>0</v>
      </c>
      <c r="AD94" s="945">
        <f t="shared" si="70"/>
        <v>0</v>
      </c>
      <c r="AE94" s="945">
        <f t="shared" si="70"/>
        <v>0</v>
      </c>
      <c r="AF94" s="945">
        <f t="shared" si="70"/>
        <v>0</v>
      </c>
      <c r="AG94" s="945">
        <f t="shared" si="70"/>
        <v>0</v>
      </c>
      <c r="AH94" s="945">
        <f t="shared" si="70"/>
        <v>0</v>
      </c>
      <c r="AI94" s="945">
        <f t="shared" si="70"/>
        <v>0</v>
      </c>
      <c r="AJ94" s="945">
        <f t="shared" si="70"/>
        <v>0</v>
      </c>
      <c r="AK94" s="929"/>
      <c r="AL94" s="945">
        <f>SUBTOTAL(9,AL95:AL96)</f>
        <v>0</v>
      </c>
      <c r="AM94" s="945">
        <f t="shared" si="65"/>
        <v>0</v>
      </c>
    </row>
    <row r="95" spans="2:39" s="930" customFormat="1" ht="68.25" hidden="1" thickBot="1" x14ac:dyDescent="0.3">
      <c r="B95" s="981" t="s">
        <v>4847</v>
      </c>
      <c r="C95" s="948" t="s">
        <v>2360</v>
      </c>
      <c r="D95" s="982"/>
      <c r="E95" s="950">
        <v>3</v>
      </c>
      <c r="F95" s="951" t="s">
        <v>7141</v>
      </c>
      <c r="G95" s="950"/>
      <c r="H95" s="952" t="s">
        <v>7106</v>
      </c>
      <c r="I95" s="953"/>
      <c r="J95" s="983"/>
      <c r="K95" s="955"/>
      <c r="L95" s="956"/>
      <c r="M95" s="957"/>
      <c r="N95" s="988"/>
      <c r="O95" s="989" t="str">
        <f t="shared" si="46"/>
        <v/>
      </c>
      <c r="P95" s="990" t="str">
        <f t="shared" si="55"/>
        <v/>
      </c>
      <c r="Q95" s="961">
        <f t="shared" ref="Q95:AF96" si="71">IF($P95&lt;&gt;"",IF(Q$8=$N95,$P95*($M$5/$M$4),IF((ROUND($K95*$L95,0)+$N95)/Q$8=1,$P95*($M$5/$M$4),IF(Q$8=ROUND($K95*$L95,0)+$N95,$P95*($M$5/$M$4),IF(AND(Q$8&gt;(ROUND($K95*$L95,0)+$N95),MOD(Q$8-(ROUND($K95*$L95,0)-$N95),($K95*$L95))=0),$P95*($M$5/$M$4),0)))),0)</f>
        <v>0</v>
      </c>
      <c r="R95" s="961">
        <f t="shared" si="71"/>
        <v>0</v>
      </c>
      <c r="S95" s="961">
        <f t="shared" si="71"/>
        <v>0</v>
      </c>
      <c r="T95" s="961">
        <f t="shared" si="71"/>
        <v>0</v>
      </c>
      <c r="U95" s="961">
        <f t="shared" si="71"/>
        <v>0</v>
      </c>
      <c r="V95" s="961">
        <f t="shared" si="71"/>
        <v>0</v>
      </c>
      <c r="W95" s="961">
        <f t="shared" si="71"/>
        <v>0</v>
      </c>
      <c r="X95" s="961">
        <f t="shared" si="71"/>
        <v>0</v>
      </c>
      <c r="Y95" s="961">
        <f t="shared" si="71"/>
        <v>0</v>
      </c>
      <c r="Z95" s="961">
        <f t="shared" si="71"/>
        <v>0</v>
      </c>
      <c r="AA95" s="961">
        <f t="shared" si="71"/>
        <v>0</v>
      </c>
      <c r="AB95" s="961">
        <f t="shared" si="71"/>
        <v>0</v>
      </c>
      <c r="AC95" s="961">
        <f t="shared" si="71"/>
        <v>0</v>
      </c>
      <c r="AD95" s="961">
        <f t="shared" si="71"/>
        <v>0</v>
      </c>
      <c r="AE95" s="961">
        <f t="shared" si="71"/>
        <v>0</v>
      </c>
      <c r="AF95" s="961">
        <f t="shared" si="71"/>
        <v>0</v>
      </c>
      <c r="AG95" s="961">
        <f t="shared" ref="AG95:AJ96" si="72">IF($P95&lt;&gt;"",IF(AG$8=$N95,$P95*($M$5/$M$4),IF((ROUND($K95*$L95,0)+$N95)/AG$8=1,$P95*($M$5/$M$4),IF(AG$8=ROUND($K95*$L95,0)+$N95,$P95*($M$5/$M$4),IF(AND(AG$8&gt;(ROUND($K95*$L95,0)+$N95),MOD(AG$8-(ROUND($K95*$L95,0)-$N95),($K95*$L95))=0),$P95*($M$5/$M$4),0)))),0)</f>
        <v>0</v>
      </c>
      <c r="AH95" s="961">
        <f t="shared" si="72"/>
        <v>0</v>
      </c>
      <c r="AI95" s="961">
        <f t="shared" si="72"/>
        <v>0</v>
      </c>
      <c r="AJ95" s="961">
        <f t="shared" si="72"/>
        <v>0</v>
      </c>
      <c r="AK95" s="961"/>
      <c r="AL95" s="961">
        <f>SUM(Q95:AJ95)</f>
        <v>0</v>
      </c>
      <c r="AM95" s="961">
        <f t="shared" si="65"/>
        <v>0</v>
      </c>
    </row>
    <row r="96" spans="2:39" s="930" customFormat="1" ht="34.5" hidden="1" thickBot="1" x14ac:dyDescent="0.3">
      <c r="B96" s="984" t="s">
        <v>4928</v>
      </c>
      <c r="C96" s="963" t="s">
        <v>2381</v>
      </c>
      <c r="D96" s="985"/>
      <c r="E96" s="965"/>
      <c r="F96" s="966"/>
      <c r="G96" s="965"/>
      <c r="H96" s="967" t="s">
        <v>7106</v>
      </c>
      <c r="I96" s="968"/>
      <c r="J96" s="986"/>
      <c r="K96" s="970"/>
      <c r="L96" s="971"/>
      <c r="M96" s="972"/>
      <c r="N96" s="991"/>
      <c r="O96" s="992" t="str">
        <f t="shared" si="46"/>
        <v/>
      </c>
      <c r="P96" s="993" t="str">
        <f t="shared" si="55"/>
        <v/>
      </c>
      <c r="Q96" s="961">
        <f t="shared" si="71"/>
        <v>0</v>
      </c>
      <c r="R96" s="961">
        <f t="shared" si="71"/>
        <v>0</v>
      </c>
      <c r="S96" s="961">
        <f t="shared" si="71"/>
        <v>0</v>
      </c>
      <c r="T96" s="961">
        <f t="shared" si="71"/>
        <v>0</v>
      </c>
      <c r="U96" s="961">
        <f t="shared" si="71"/>
        <v>0</v>
      </c>
      <c r="V96" s="961">
        <f t="shared" si="71"/>
        <v>0</v>
      </c>
      <c r="W96" s="961">
        <f t="shared" si="71"/>
        <v>0</v>
      </c>
      <c r="X96" s="961">
        <f t="shared" si="71"/>
        <v>0</v>
      </c>
      <c r="Y96" s="961">
        <f t="shared" si="71"/>
        <v>0</v>
      </c>
      <c r="Z96" s="961">
        <f t="shared" si="71"/>
        <v>0</v>
      </c>
      <c r="AA96" s="961">
        <f t="shared" si="71"/>
        <v>0</v>
      </c>
      <c r="AB96" s="961">
        <f t="shared" si="71"/>
        <v>0</v>
      </c>
      <c r="AC96" s="961">
        <f t="shared" si="71"/>
        <v>0</v>
      </c>
      <c r="AD96" s="961">
        <f t="shared" si="71"/>
        <v>0</v>
      </c>
      <c r="AE96" s="961">
        <f t="shared" si="71"/>
        <v>0</v>
      </c>
      <c r="AF96" s="961">
        <f t="shared" si="71"/>
        <v>0</v>
      </c>
      <c r="AG96" s="961">
        <f t="shared" si="72"/>
        <v>0</v>
      </c>
      <c r="AH96" s="961">
        <f t="shared" si="72"/>
        <v>0</v>
      </c>
      <c r="AI96" s="961">
        <f t="shared" si="72"/>
        <v>0</v>
      </c>
      <c r="AJ96" s="961">
        <f t="shared" si="72"/>
        <v>0</v>
      </c>
      <c r="AK96" s="961"/>
      <c r="AL96" s="976">
        <f>SUM(Q96:AJ96)</f>
        <v>0</v>
      </c>
      <c r="AM96" s="976">
        <f t="shared" si="65"/>
        <v>0</v>
      </c>
    </row>
    <row r="97" spans="2:39" s="980" customFormat="1" ht="34.5" hidden="1" thickBot="1" x14ac:dyDescent="0.3">
      <c r="B97" s="1106">
        <v>5.7</v>
      </c>
      <c r="C97" s="1107" t="s">
        <v>7142</v>
      </c>
      <c r="D97" s="1108"/>
      <c r="E97" s="1109"/>
      <c r="F97" s="1108"/>
      <c r="G97" s="1109"/>
      <c r="H97" s="1087"/>
      <c r="I97" s="1088"/>
      <c r="J97" s="1089"/>
      <c r="K97" s="1090"/>
      <c r="L97" s="1091"/>
      <c r="M97" s="1092"/>
      <c r="N97" s="1093"/>
      <c r="O97" s="1094" t="str">
        <f t="shared" si="46"/>
        <v/>
      </c>
      <c r="P97" s="1095" t="str">
        <f t="shared" si="55"/>
        <v/>
      </c>
      <c r="Q97" s="945">
        <f t="shared" ref="Q97:AJ97" si="73">SUBTOTAL(9,Q98:Q99)</f>
        <v>0</v>
      </c>
      <c r="R97" s="945">
        <f t="shared" si="73"/>
        <v>0</v>
      </c>
      <c r="S97" s="945">
        <f t="shared" si="73"/>
        <v>0</v>
      </c>
      <c r="T97" s="945">
        <f t="shared" si="73"/>
        <v>0</v>
      </c>
      <c r="U97" s="945">
        <f t="shared" si="73"/>
        <v>0</v>
      </c>
      <c r="V97" s="945">
        <f t="shared" si="73"/>
        <v>0</v>
      </c>
      <c r="W97" s="945">
        <f t="shared" si="73"/>
        <v>0</v>
      </c>
      <c r="X97" s="945">
        <f t="shared" si="73"/>
        <v>0</v>
      </c>
      <c r="Y97" s="945">
        <f t="shared" si="73"/>
        <v>0</v>
      </c>
      <c r="Z97" s="945">
        <f t="shared" si="73"/>
        <v>0</v>
      </c>
      <c r="AA97" s="945">
        <f t="shared" si="73"/>
        <v>0</v>
      </c>
      <c r="AB97" s="945">
        <f t="shared" si="73"/>
        <v>0</v>
      </c>
      <c r="AC97" s="945">
        <f t="shared" si="73"/>
        <v>0</v>
      </c>
      <c r="AD97" s="945">
        <f t="shared" si="73"/>
        <v>0</v>
      </c>
      <c r="AE97" s="945">
        <f t="shared" si="73"/>
        <v>0</v>
      </c>
      <c r="AF97" s="945">
        <f t="shared" si="73"/>
        <v>0</v>
      </c>
      <c r="AG97" s="945">
        <f t="shared" si="73"/>
        <v>0</v>
      </c>
      <c r="AH97" s="945">
        <f t="shared" si="73"/>
        <v>0</v>
      </c>
      <c r="AI97" s="945">
        <f t="shared" si="73"/>
        <v>0</v>
      </c>
      <c r="AJ97" s="945">
        <f t="shared" si="73"/>
        <v>0</v>
      </c>
      <c r="AK97" s="929"/>
      <c r="AL97" s="945">
        <f>SUBTOTAL(9,AL98:AL99)</f>
        <v>0</v>
      </c>
      <c r="AM97" s="945">
        <f t="shared" si="65"/>
        <v>0</v>
      </c>
    </row>
    <row r="98" spans="2:39" s="930" customFormat="1" ht="34.5" hidden="1" thickBot="1" x14ac:dyDescent="0.3">
      <c r="B98" s="981" t="s">
        <v>5261</v>
      </c>
      <c r="C98" s="948" t="s">
        <v>2422</v>
      </c>
      <c r="D98" s="982"/>
      <c r="E98" s="950">
        <v>1</v>
      </c>
      <c r="F98" s="951" t="s">
        <v>7143</v>
      </c>
      <c r="G98" s="950"/>
      <c r="H98" s="952" t="s">
        <v>7106</v>
      </c>
      <c r="I98" s="953"/>
      <c r="J98" s="983"/>
      <c r="K98" s="955"/>
      <c r="L98" s="956"/>
      <c r="M98" s="957"/>
      <c r="N98" s="988"/>
      <c r="O98" s="989" t="str">
        <f t="shared" si="46"/>
        <v/>
      </c>
      <c r="P98" s="990" t="str">
        <f t="shared" si="55"/>
        <v/>
      </c>
      <c r="Q98" s="961">
        <f t="shared" ref="Q98:AF99" si="74">IF($P98&lt;&gt;"",IF(Q$8=$N98,$P98*($M$5/$M$4),IF((ROUND($K98*$L98,0)+$N98)/Q$8=1,$P98*($M$5/$M$4),IF(Q$8=ROUND($K98*$L98,0)+$N98,$P98*($M$5/$M$4),IF(AND(Q$8&gt;(ROUND($K98*$L98,0)+$N98),MOD(Q$8-(ROUND($K98*$L98,0)-$N98),($K98*$L98))=0),$P98*($M$5/$M$4),0)))),0)</f>
        <v>0</v>
      </c>
      <c r="R98" s="961">
        <f t="shared" si="74"/>
        <v>0</v>
      </c>
      <c r="S98" s="961">
        <f t="shared" si="74"/>
        <v>0</v>
      </c>
      <c r="T98" s="961">
        <f t="shared" si="74"/>
        <v>0</v>
      </c>
      <c r="U98" s="961">
        <f t="shared" si="74"/>
        <v>0</v>
      </c>
      <c r="V98" s="961">
        <f t="shared" si="74"/>
        <v>0</v>
      </c>
      <c r="W98" s="961">
        <f t="shared" si="74"/>
        <v>0</v>
      </c>
      <c r="X98" s="961">
        <f t="shared" si="74"/>
        <v>0</v>
      </c>
      <c r="Y98" s="961">
        <f t="shared" si="74"/>
        <v>0</v>
      </c>
      <c r="Z98" s="961">
        <f t="shared" si="74"/>
        <v>0</v>
      </c>
      <c r="AA98" s="961">
        <f t="shared" si="74"/>
        <v>0</v>
      </c>
      <c r="AB98" s="961">
        <f t="shared" si="74"/>
        <v>0</v>
      </c>
      <c r="AC98" s="961">
        <f t="shared" si="74"/>
        <v>0</v>
      </c>
      <c r="AD98" s="961">
        <f t="shared" si="74"/>
        <v>0</v>
      </c>
      <c r="AE98" s="961">
        <f t="shared" si="74"/>
        <v>0</v>
      </c>
      <c r="AF98" s="961">
        <f t="shared" si="74"/>
        <v>0</v>
      </c>
      <c r="AG98" s="961">
        <f t="shared" ref="AG98:AJ99" si="75">IF($P98&lt;&gt;"",IF(AG$8=$N98,$P98*($M$5/$M$4),IF((ROUND($K98*$L98,0)+$N98)/AG$8=1,$P98*($M$5/$M$4),IF(AG$8=ROUND($K98*$L98,0)+$N98,$P98*($M$5/$M$4),IF(AND(AG$8&gt;(ROUND($K98*$L98,0)+$N98),MOD(AG$8-(ROUND($K98*$L98,0)-$N98),($K98*$L98))=0),$P98*($M$5/$M$4),0)))),0)</f>
        <v>0</v>
      </c>
      <c r="AH98" s="961">
        <f t="shared" si="75"/>
        <v>0</v>
      </c>
      <c r="AI98" s="961">
        <f t="shared" si="75"/>
        <v>0</v>
      </c>
      <c r="AJ98" s="961">
        <f t="shared" si="75"/>
        <v>0</v>
      </c>
      <c r="AK98" s="961"/>
      <c r="AL98" s="961">
        <f>SUM(Q98:AJ98)</f>
        <v>0</v>
      </c>
      <c r="AM98" s="961">
        <f t="shared" si="65"/>
        <v>0</v>
      </c>
    </row>
    <row r="99" spans="2:39" s="930" customFormat="1" ht="34.5" hidden="1" thickBot="1" x14ac:dyDescent="0.3">
      <c r="B99" s="984" t="s">
        <v>5296</v>
      </c>
      <c r="C99" s="963" t="s">
        <v>2429</v>
      </c>
      <c r="D99" s="985"/>
      <c r="E99" s="965"/>
      <c r="F99" s="966"/>
      <c r="G99" s="965"/>
      <c r="H99" s="967" t="s">
        <v>7106</v>
      </c>
      <c r="I99" s="968"/>
      <c r="J99" s="986"/>
      <c r="K99" s="970"/>
      <c r="L99" s="971"/>
      <c r="M99" s="972"/>
      <c r="N99" s="991"/>
      <c r="O99" s="992" t="str">
        <f t="shared" si="46"/>
        <v/>
      </c>
      <c r="P99" s="993" t="str">
        <f t="shared" si="55"/>
        <v/>
      </c>
      <c r="Q99" s="961">
        <f t="shared" si="74"/>
        <v>0</v>
      </c>
      <c r="R99" s="961">
        <f t="shared" si="74"/>
        <v>0</v>
      </c>
      <c r="S99" s="961">
        <f t="shared" si="74"/>
        <v>0</v>
      </c>
      <c r="T99" s="961">
        <f t="shared" si="74"/>
        <v>0</v>
      </c>
      <c r="U99" s="961">
        <f t="shared" si="74"/>
        <v>0</v>
      </c>
      <c r="V99" s="961">
        <f t="shared" si="74"/>
        <v>0</v>
      </c>
      <c r="W99" s="961">
        <f t="shared" si="74"/>
        <v>0</v>
      </c>
      <c r="X99" s="961">
        <f t="shared" si="74"/>
        <v>0</v>
      </c>
      <c r="Y99" s="961">
        <f t="shared" si="74"/>
        <v>0</v>
      </c>
      <c r="Z99" s="961">
        <f t="shared" si="74"/>
        <v>0</v>
      </c>
      <c r="AA99" s="961">
        <f t="shared" si="74"/>
        <v>0</v>
      </c>
      <c r="AB99" s="961">
        <f t="shared" si="74"/>
        <v>0</v>
      </c>
      <c r="AC99" s="961">
        <f t="shared" si="74"/>
        <v>0</v>
      </c>
      <c r="AD99" s="961">
        <f t="shared" si="74"/>
        <v>0</v>
      </c>
      <c r="AE99" s="961">
        <f t="shared" si="74"/>
        <v>0</v>
      </c>
      <c r="AF99" s="961">
        <f t="shared" si="74"/>
        <v>0</v>
      </c>
      <c r="AG99" s="961">
        <f t="shared" si="75"/>
        <v>0</v>
      </c>
      <c r="AH99" s="961">
        <f t="shared" si="75"/>
        <v>0</v>
      </c>
      <c r="AI99" s="961">
        <f t="shared" si="75"/>
        <v>0</v>
      </c>
      <c r="AJ99" s="961">
        <f t="shared" si="75"/>
        <v>0</v>
      </c>
      <c r="AK99" s="961"/>
      <c r="AL99" s="976">
        <f>SUM(Q99:AJ99)</f>
        <v>0</v>
      </c>
      <c r="AM99" s="976">
        <f t="shared" si="65"/>
        <v>0</v>
      </c>
    </row>
    <row r="100" spans="2:39" s="980" customFormat="1" ht="34.5" hidden="1" thickBot="1" x14ac:dyDescent="0.3">
      <c r="B100" s="1106">
        <v>5.8</v>
      </c>
      <c r="C100" s="1107" t="s">
        <v>5372</v>
      </c>
      <c r="D100" s="1108"/>
      <c r="E100" s="1109"/>
      <c r="F100" s="1108"/>
      <c r="G100" s="1109"/>
      <c r="H100" s="1087"/>
      <c r="I100" s="1088"/>
      <c r="J100" s="1089"/>
      <c r="K100" s="1090"/>
      <c r="L100" s="1091"/>
      <c r="M100" s="1092"/>
      <c r="N100" s="1093"/>
      <c r="O100" s="1094" t="str">
        <f t="shared" si="46"/>
        <v/>
      </c>
      <c r="P100" s="1095" t="str">
        <f t="shared" si="55"/>
        <v/>
      </c>
      <c r="Q100" s="945">
        <f t="shared" ref="Q100:AJ100" si="76">SUBTOTAL(9,Q101:Q102)</f>
        <v>0</v>
      </c>
      <c r="R100" s="945">
        <f t="shared" si="76"/>
        <v>0</v>
      </c>
      <c r="S100" s="945">
        <f t="shared" si="76"/>
        <v>0</v>
      </c>
      <c r="T100" s="945">
        <f t="shared" si="76"/>
        <v>0</v>
      </c>
      <c r="U100" s="945">
        <f t="shared" si="76"/>
        <v>0</v>
      </c>
      <c r="V100" s="945">
        <f t="shared" si="76"/>
        <v>0</v>
      </c>
      <c r="W100" s="945">
        <f t="shared" si="76"/>
        <v>0</v>
      </c>
      <c r="X100" s="945">
        <f t="shared" si="76"/>
        <v>0</v>
      </c>
      <c r="Y100" s="945">
        <f t="shared" si="76"/>
        <v>0</v>
      </c>
      <c r="Z100" s="945">
        <f t="shared" si="76"/>
        <v>0</v>
      </c>
      <c r="AA100" s="945">
        <f t="shared" si="76"/>
        <v>0</v>
      </c>
      <c r="AB100" s="945">
        <f t="shared" si="76"/>
        <v>0</v>
      </c>
      <c r="AC100" s="945">
        <f t="shared" si="76"/>
        <v>0</v>
      </c>
      <c r="AD100" s="945">
        <f t="shared" si="76"/>
        <v>0</v>
      </c>
      <c r="AE100" s="945">
        <f t="shared" si="76"/>
        <v>0</v>
      </c>
      <c r="AF100" s="945">
        <f t="shared" si="76"/>
        <v>0</v>
      </c>
      <c r="AG100" s="945">
        <f t="shared" si="76"/>
        <v>0</v>
      </c>
      <c r="AH100" s="945">
        <f t="shared" si="76"/>
        <v>0</v>
      </c>
      <c r="AI100" s="945">
        <f t="shared" si="76"/>
        <v>0</v>
      </c>
      <c r="AJ100" s="945">
        <f t="shared" si="76"/>
        <v>0</v>
      </c>
      <c r="AK100" s="929"/>
      <c r="AL100" s="945">
        <f>SUBTOTAL(9,AL101:AL102)</f>
        <v>0</v>
      </c>
      <c r="AM100" s="945">
        <f t="shared" si="65"/>
        <v>0</v>
      </c>
    </row>
    <row r="101" spans="2:39" s="930" customFormat="1" ht="68.25" hidden="1" thickBot="1" x14ac:dyDescent="0.3">
      <c r="B101" s="981" t="s">
        <v>5373</v>
      </c>
      <c r="C101" s="948" t="s">
        <v>7144</v>
      </c>
      <c r="D101" s="982"/>
      <c r="E101" s="950">
        <v>3</v>
      </c>
      <c r="F101" s="951" t="s">
        <v>7145</v>
      </c>
      <c r="G101" s="950"/>
      <c r="H101" s="952" t="s">
        <v>7106</v>
      </c>
      <c r="I101" s="953"/>
      <c r="J101" s="983"/>
      <c r="K101" s="955"/>
      <c r="L101" s="956"/>
      <c r="M101" s="957"/>
      <c r="N101" s="988"/>
      <c r="O101" s="989" t="str">
        <f t="shared" si="46"/>
        <v/>
      </c>
      <c r="P101" s="990" t="str">
        <f t="shared" si="55"/>
        <v/>
      </c>
      <c r="Q101" s="961">
        <f t="shared" ref="Q101:AF102" si="77">IF($P101&lt;&gt;"",IF(Q$8=$N101,$P101*($M$5/$M$4),IF((ROUND($K101*$L101,0)+$N101)/Q$8=1,$P101*($M$5/$M$4),IF(Q$8=ROUND($K101*$L101,0)+$N101,$P101*($M$5/$M$4),IF(AND(Q$8&gt;(ROUND($K101*$L101,0)+$N101),MOD(Q$8-(ROUND($K101*$L101,0)-$N101),($K101*$L101))=0),$P101*($M$5/$M$4),0)))),0)</f>
        <v>0</v>
      </c>
      <c r="R101" s="961">
        <f t="shared" si="77"/>
        <v>0</v>
      </c>
      <c r="S101" s="961">
        <f t="shared" si="77"/>
        <v>0</v>
      </c>
      <c r="T101" s="961">
        <f t="shared" si="77"/>
        <v>0</v>
      </c>
      <c r="U101" s="961">
        <f t="shared" si="77"/>
        <v>0</v>
      </c>
      <c r="V101" s="961">
        <f t="shared" si="77"/>
        <v>0</v>
      </c>
      <c r="W101" s="961">
        <f t="shared" si="77"/>
        <v>0</v>
      </c>
      <c r="X101" s="961">
        <f t="shared" si="77"/>
        <v>0</v>
      </c>
      <c r="Y101" s="961">
        <f t="shared" si="77"/>
        <v>0</v>
      </c>
      <c r="Z101" s="961">
        <f t="shared" si="77"/>
        <v>0</v>
      </c>
      <c r="AA101" s="961">
        <f t="shared" si="77"/>
        <v>0</v>
      </c>
      <c r="AB101" s="961">
        <f t="shared" si="77"/>
        <v>0</v>
      </c>
      <c r="AC101" s="961">
        <f t="shared" si="77"/>
        <v>0</v>
      </c>
      <c r="AD101" s="961">
        <f t="shared" si="77"/>
        <v>0</v>
      </c>
      <c r="AE101" s="961">
        <f t="shared" si="77"/>
        <v>0</v>
      </c>
      <c r="AF101" s="961">
        <f t="shared" si="77"/>
        <v>0</v>
      </c>
      <c r="AG101" s="961">
        <f t="shared" ref="AG101:AJ102" si="78">IF($P101&lt;&gt;"",IF(AG$8=$N101,$P101*($M$5/$M$4),IF((ROUND($K101*$L101,0)+$N101)/AG$8=1,$P101*($M$5/$M$4),IF(AG$8=ROUND($K101*$L101,0)+$N101,$P101*($M$5/$M$4),IF(AND(AG$8&gt;(ROUND($K101*$L101,0)+$N101),MOD(AG$8-(ROUND($K101*$L101,0)-$N101),($K101*$L101))=0),$P101*($M$5/$M$4),0)))),0)</f>
        <v>0</v>
      </c>
      <c r="AH101" s="961">
        <f t="shared" si="78"/>
        <v>0</v>
      </c>
      <c r="AI101" s="961">
        <f t="shared" si="78"/>
        <v>0</v>
      </c>
      <c r="AJ101" s="961">
        <f t="shared" si="78"/>
        <v>0</v>
      </c>
      <c r="AK101" s="961"/>
      <c r="AL101" s="961">
        <f>SUM(Q101:AJ101)</f>
        <v>0</v>
      </c>
      <c r="AM101" s="961">
        <f t="shared" si="65"/>
        <v>0</v>
      </c>
    </row>
    <row r="102" spans="2:39" s="930" customFormat="1" ht="34.5" hidden="1" thickBot="1" x14ac:dyDescent="0.3">
      <c r="B102" s="984" t="s">
        <v>5441</v>
      </c>
      <c r="C102" s="963" t="s">
        <v>2458</v>
      </c>
      <c r="D102" s="985"/>
      <c r="E102" s="965">
        <v>6</v>
      </c>
      <c r="F102" s="966" t="s">
        <v>7146</v>
      </c>
      <c r="G102" s="965"/>
      <c r="H102" s="967" t="s">
        <v>7106</v>
      </c>
      <c r="I102" s="968"/>
      <c r="J102" s="986"/>
      <c r="K102" s="970"/>
      <c r="L102" s="971"/>
      <c r="M102" s="972"/>
      <c r="N102" s="991"/>
      <c r="O102" s="992" t="str">
        <f t="shared" si="46"/>
        <v/>
      </c>
      <c r="P102" s="993" t="str">
        <f t="shared" si="55"/>
        <v/>
      </c>
      <c r="Q102" s="961">
        <f t="shared" si="77"/>
        <v>0</v>
      </c>
      <c r="R102" s="961">
        <f t="shared" si="77"/>
        <v>0</v>
      </c>
      <c r="S102" s="961">
        <f t="shared" si="77"/>
        <v>0</v>
      </c>
      <c r="T102" s="961">
        <f t="shared" si="77"/>
        <v>0</v>
      </c>
      <c r="U102" s="961">
        <f t="shared" si="77"/>
        <v>0</v>
      </c>
      <c r="V102" s="961">
        <f t="shared" si="77"/>
        <v>0</v>
      </c>
      <c r="W102" s="961">
        <f t="shared" si="77"/>
        <v>0</v>
      </c>
      <c r="X102" s="961">
        <f t="shared" si="77"/>
        <v>0</v>
      </c>
      <c r="Y102" s="961">
        <f t="shared" si="77"/>
        <v>0</v>
      </c>
      <c r="Z102" s="961">
        <f t="shared" si="77"/>
        <v>0</v>
      </c>
      <c r="AA102" s="961">
        <f t="shared" si="77"/>
        <v>0</v>
      </c>
      <c r="AB102" s="961">
        <f t="shared" si="77"/>
        <v>0</v>
      </c>
      <c r="AC102" s="961">
        <f t="shared" si="77"/>
        <v>0</v>
      </c>
      <c r="AD102" s="961">
        <f t="shared" si="77"/>
        <v>0</v>
      </c>
      <c r="AE102" s="961">
        <f t="shared" si="77"/>
        <v>0</v>
      </c>
      <c r="AF102" s="961">
        <f t="shared" si="77"/>
        <v>0</v>
      </c>
      <c r="AG102" s="961">
        <f t="shared" si="78"/>
        <v>0</v>
      </c>
      <c r="AH102" s="961">
        <f t="shared" si="78"/>
        <v>0</v>
      </c>
      <c r="AI102" s="961">
        <f t="shared" si="78"/>
        <v>0</v>
      </c>
      <c r="AJ102" s="961">
        <f t="shared" si="78"/>
        <v>0</v>
      </c>
      <c r="AK102" s="961"/>
      <c r="AL102" s="976">
        <f>SUM(Q102:AJ102)</f>
        <v>0</v>
      </c>
      <c r="AM102" s="976">
        <f t="shared" si="65"/>
        <v>0</v>
      </c>
    </row>
    <row r="103" spans="2:39" s="980" customFormat="1" ht="34.5" hidden="1" thickBot="1" x14ac:dyDescent="0.3">
      <c r="B103" s="1106">
        <v>5.9</v>
      </c>
      <c r="C103" s="1107" t="s">
        <v>7147</v>
      </c>
      <c r="D103" s="1108"/>
      <c r="E103" s="1109"/>
      <c r="F103" s="1108"/>
      <c r="G103" s="1109"/>
      <c r="H103" s="1087"/>
      <c r="I103" s="1088"/>
      <c r="J103" s="1089"/>
      <c r="K103" s="1090"/>
      <c r="L103" s="1091"/>
      <c r="M103" s="1092"/>
      <c r="N103" s="1093"/>
      <c r="O103" s="1094" t="str">
        <f t="shared" si="46"/>
        <v/>
      </c>
      <c r="P103" s="1095" t="str">
        <f t="shared" si="55"/>
        <v/>
      </c>
      <c r="Q103" s="945">
        <f t="shared" ref="Q103:AJ103" si="79">SUBTOTAL(9,Q104:Q105)</f>
        <v>0</v>
      </c>
      <c r="R103" s="945">
        <f t="shared" si="79"/>
        <v>0</v>
      </c>
      <c r="S103" s="945">
        <f t="shared" si="79"/>
        <v>0</v>
      </c>
      <c r="T103" s="945">
        <f t="shared" si="79"/>
        <v>0</v>
      </c>
      <c r="U103" s="945">
        <f t="shared" si="79"/>
        <v>0</v>
      </c>
      <c r="V103" s="945">
        <f t="shared" si="79"/>
        <v>0</v>
      </c>
      <c r="W103" s="945">
        <f t="shared" si="79"/>
        <v>0</v>
      </c>
      <c r="X103" s="945">
        <f t="shared" si="79"/>
        <v>0</v>
      </c>
      <c r="Y103" s="945">
        <f t="shared" si="79"/>
        <v>0</v>
      </c>
      <c r="Z103" s="945">
        <f t="shared" si="79"/>
        <v>0</v>
      </c>
      <c r="AA103" s="945">
        <f t="shared" si="79"/>
        <v>0</v>
      </c>
      <c r="AB103" s="945">
        <f t="shared" si="79"/>
        <v>0</v>
      </c>
      <c r="AC103" s="945">
        <f t="shared" si="79"/>
        <v>0</v>
      </c>
      <c r="AD103" s="945">
        <f t="shared" si="79"/>
        <v>0</v>
      </c>
      <c r="AE103" s="945">
        <f t="shared" si="79"/>
        <v>0</v>
      </c>
      <c r="AF103" s="945">
        <f t="shared" si="79"/>
        <v>0</v>
      </c>
      <c r="AG103" s="945">
        <f t="shared" si="79"/>
        <v>0</v>
      </c>
      <c r="AH103" s="945">
        <f t="shared" si="79"/>
        <v>0</v>
      </c>
      <c r="AI103" s="945">
        <f t="shared" si="79"/>
        <v>0</v>
      </c>
      <c r="AJ103" s="945">
        <f t="shared" si="79"/>
        <v>0</v>
      </c>
      <c r="AK103" s="929"/>
      <c r="AL103" s="945">
        <f>SUBTOTAL(9,AL104:AL105)</f>
        <v>0</v>
      </c>
      <c r="AM103" s="945">
        <f t="shared" si="65"/>
        <v>0</v>
      </c>
    </row>
    <row r="104" spans="2:39" s="930" customFormat="1" ht="34.5" hidden="1" thickBot="1" x14ac:dyDescent="0.3">
      <c r="B104" s="981" t="s">
        <v>5589</v>
      </c>
      <c r="C104" s="948" t="s">
        <v>2497</v>
      </c>
      <c r="D104" s="982"/>
      <c r="E104" s="950">
        <v>2</v>
      </c>
      <c r="F104" s="951" t="s">
        <v>1940</v>
      </c>
      <c r="G104" s="950"/>
      <c r="H104" s="952" t="s">
        <v>7106</v>
      </c>
      <c r="I104" s="953"/>
      <c r="J104" s="983"/>
      <c r="K104" s="955"/>
      <c r="L104" s="956"/>
      <c r="M104" s="957"/>
      <c r="N104" s="988"/>
      <c r="O104" s="989" t="str">
        <f t="shared" si="46"/>
        <v/>
      </c>
      <c r="P104" s="990" t="str">
        <f t="shared" si="55"/>
        <v/>
      </c>
      <c r="Q104" s="961">
        <f t="shared" ref="Q104:AF105" si="80">IF($P104&lt;&gt;"",IF(Q$8=$N104,$P104*($M$5/$M$4),IF((ROUND($K104*$L104,0)+$N104)/Q$8=1,$P104*($M$5/$M$4),IF(Q$8=ROUND($K104*$L104,0)+$N104,$P104*($M$5/$M$4),IF(AND(Q$8&gt;(ROUND($K104*$L104,0)+$N104),MOD(Q$8-(ROUND($K104*$L104,0)-$N104),($K104*$L104))=0),$P104*($M$5/$M$4),0)))),0)</f>
        <v>0</v>
      </c>
      <c r="R104" s="961">
        <f t="shared" si="80"/>
        <v>0</v>
      </c>
      <c r="S104" s="961">
        <f t="shared" si="80"/>
        <v>0</v>
      </c>
      <c r="T104" s="961">
        <f t="shared" si="80"/>
        <v>0</v>
      </c>
      <c r="U104" s="961">
        <f t="shared" si="80"/>
        <v>0</v>
      </c>
      <c r="V104" s="961">
        <f t="shared" si="80"/>
        <v>0</v>
      </c>
      <c r="W104" s="961">
        <f t="shared" si="80"/>
        <v>0</v>
      </c>
      <c r="X104" s="961">
        <f t="shared" si="80"/>
        <v>0</v>
      </c>
      <c r="Y104" s="961">
        <f t="shared" si="80"/>
        <v>0</v>
      </c>
      <c r="Z104" s="961">
        <f t="shared" si="80"/>
        <v>0</v>
      </c>
      <c r="AA104" s="961">
        <f t="shared" si="80"/>
        <v>0</v>
      </c>
      <c r="AB104" s="961">
        <f t="shared" si="80"/>
        <v>0</v>
      </c>
      <c r="AC104" s="961">
        <f t="shared" si="80"/>
        <v>0</v>
      </c>
      <c r="AD104" s="961">
        <f t="shared" si="80"/>
        <v>0</v>
      </c>
      <c r="AE104" s="961">
        <f t="shared" si="80"/>
        <v>0</v>
      </c>
      <c r="AF104" s="961">
        <f t="shared" si="80"/>
        <v>0</v>
      </c>
      <c r="AG104" s="961">
        <f t="shared" ref="AG104:AJ105" si="81">IF($P104&lt;&gt;"",IF(AG$8=$N104,$P104*($M$5/$M$4),IF((ROUND($K104*$L104,0)+$N104)/AG$8=1,$P104*($M$5/$M$4),IF(AG$8=ROUND($K104*$L104,0)+$N104,$P104*($M$5/$M$4),IF(AND(AG$8&gt;(ROUND($K104*$L104,0)+$N104),MOD(AG$8-(ROUND($K104*$L104,0)-$N104),($K104*$L104))=0),$P104*($M$5/$M$4),0)))),0)</f>
        <v>0</v>
      </c>
      <c r="AH104" s="961">
        <f t="shared" si="81"/>
        <v>0</v>
      </c>
      <c r="AI104" s="961">
        <f t="shared" si="81"/>
        <v>0</v>
      </c>
      <c r="AJ104" s="961">
        <f t="shared" si="81"/>
        <v>0</v>
      </c>
      <c r="AK104" s="961"/>
      <c r="AL104" s="961">
        <f>SUM(Q104:AJ104)</f>
        <v>0</v>
      </c>
      <c r="AM104" s="961">
        <f t="shared" si="65"/>
        <v>0</v>
      </c>
    </row>
    <row r="105" spans="2:39" s="930" customFormat="1" ht="34.5" hidden="1" thickBot="1" x14ac:dyDescent="0.3">
      <c r="B105" s="984" t="s">
        <v>5609</v>
      </c>
      <c r="C105" s="963" t="s">
        <v>2499</v>
      </c>
      <c r="D105" s="985"/>
      <c r="E105" s="965"/>
      <c r="F105" s="966"/>
      <c r="G105" s="965"/>
      <c r="H105" s="967" t="s">
        <v>7106</v>
      </c>
      <c r="I105" s="968"/>
      <c r="J105" s="986"/>
      <c r="K105" s="970"/>
      <c r="L105" s="971"/>
      <c r="M105" s="972"/>
      <c r="N105" s="991"/>
      <c r="O105" s="992" t="str">
        <f t="shared" si="46"/>
        <v/>
      </c>
      <c r="P105" s="993" t="str">
        <f t="shared" si="55"/>
        <v/>
      </c>
      <c r="Q105" s="976">
        <f t="shared" si="80"/>
        <v>0</v>
      </c>
      <c r="R105" s="976">
        <f t="shared" si="80"/>
        <v>0</v>
      </c>
      <c r="S105" s="976">
        <f t="shared" si="80"/>
        <v>0</v>
      </c>
      <c r="T105" s="976">
        <f t="shared" si="80"/>
        <v>0</v>
      </c>
      <c r="U105" s="976">
        <f t="shared" si="80"/>
        <v>0</v>
      </c>
      <c r="V105" s="976">
        <f t="shared" si="80"/>
        <v>0</v>
      </c>
      <c r="W105" s="976">
        <f t="shared" si="80"/>
        <v>0</v>
      </c>
      <c r="X105" s="976">
        <f t="shared" si="80"/>
        <v>0</v>
      </c>
      <c r="Y105" s="976">
        <f t="shared" si="80"/>
        <v>0</v>
      </c>
      <c r="Z105" s="976">
        <f t="shared" si="80"/>
        <v>0</v>
      </c>
      <c r="AA105" s="976">
        <f t="shared" si="80"/>
        <v>0</v>
      </c>
      <c r="AB105" s="976">
        <f t="shared" si="80"/>
        <v>0</v>
      </c>
      <c r="AC105" s="976">
        <f t="shared" si="80"/>
        <v>0</v>
      </c>
      <c r="AD105" s="976">
        <f t="shared" si="80"/>
        <v>0</v>
      </c>
      <c r="AE105" s="976">
        <f t="shared" si="80"/>
        <v>0</v>
      </c>
      <c r="AF105" s="976">
        <f t="shared" si="80"/>
        <v>0</v>
      </c>
      <c r="AG105" s="976">
        <f t="shared" si="81"/>
        <v>0</v>
      </c>
      <c r="AH105" s="976">
        <f t="shared" si="81"/>
        <v>0</v>
      </c>
      <c r="AI105" s="976">
        <f t="shared" si="81"/>
        <v>0</v>
      </c>
      <c r="AJ105" s="976">
        <f t="shared" si="81"/>
        <v>0</v>
      </c>
      <c r="AK105" s="961"/>
      <c r="AL105" s="976">
        <f>SUM(Q105:AJ105)</f>
        <v>0</v>
      </c>
      <c r="AM105" s="976">
        <f t="shared" si="65"/>
        <v>0</v>
      </c>
    </row>
    <row r="106" spans="2:39" s="980" customFormat="1" ht="34.5" hidden="1" thickBot="1" x14ac:dyDescent="0.3">
      <c r="B106" s="1110" t="s">
        <v>5623</v>
      </c>
      <c r="C106" s="1107" t="s">
        <v>7148</v>
      </c>
      <c r="D106" s="1108"/>
      <c r="E106" s="1109"/>
      <c r="F106" s="1108"/>
      <c r="G106" s="1109"/>
      <c r="H106" s="1087"/>
      <c r="I106" s="1088"/>
      <c r="J106" s="1089"/>
      <c r="K106" s="1090"/>
      <c r="L106" s="1091"/>
      <c r="M106" s="1092"/>
      <c r="N106" s="1093"/>
      <c r="O106" s="1094" t="str">
        <f t="shared" si="46"/>
        <v/>
      </c>
      <c r="P106" s="1095" t="str">
        <f t="shared" si="55"/>
        <v/>
      </c>
      <c r="Q106" s="945">
        <f t="shared" ref="Q106:AJ106" si="82">SUBTOTAL(9,Q107:Q108)</f>
        <v>0</v>
      </c>
      <c r="R106" s="945">
        <f t="shared" si="82"/>
        <v>0</v>
      </c>
      <c r="S106" s="945">
        <f t="shared" si="82"/>
        <v>0</v>
      </c>
      <c r="T106" s="945">
        <f t="shared" si="82"/>
        <v>0</v>
      </c>
      <c r="U106" s="945">
        <f t="shared" si="82"/>
        <v>0</v>
      </c>
      <c r="V106" s="945">
        <f t="shared" si="82"/>
        <v>0</v>
      </c>
      <c r="W106" s="945">
        <f t="shared" si="82"/>
        <v>0</v>
      </c>
      <c r="X106" s="945">
        <f t="shared" si="82"/>
        <v>0</v>
      </c>
      <c r="Y106" s="945">
        <f t="shared" si="82"/>
        <v>0</v>
      </c>
      <c r="Z106" s="945">
        <f t="shared" si="82"/>
        <v>0</v>
      </c>
      <c r="AA106" s="945">
        <f t="shared" si="82"/>
        <v>0</v>
      </c>
      <c r="AB106" s="945">
        <f t="shared" si="82"/>
        <v>0</v>
      </c>
      <c r="AC106" s="945">
        <f t="shared" si="82"/>
        <v>0</v>
      </c>
      <c r="AD106" s="945">
        <f t="shared" si="82"/>
        <v>0</v>
      </c>
      <c r="AE106" s="945">
        <f t="shared" si="82"/>
        <v>0</v>
      </c>
      <c r="AF106" s="945">
        <f t="shared" si="82"/>
        <v>0</v>
      </c>
      <c r="AG106" s="945">
        <f t="shared" si="82"/>
        <v>0</v>
      </c>
      <c r="AH106" s="945">
        <f t="shared" si="82"/>
        <v>0</v>
      </c>
      <c r="AI106" s="945">
        <f t="shared" si="82"/>
        <v>0</v>
      </c>
      <c r="AJ106" s="945">
        <f t="shared" si="82"/>
        <v>0</v>
      </c>
      <c r="AK106" s="929"/>
      <c r="AL106" s="945">
        <f>SUBTOTAL(9,AL107:AL108)</f>
        <v>0</v>
      </c>
      <c r="AM106" s="945">
        <f t="shared" si="65"/>
        <v>0</v>
      </c>
    </row>
    <row r="107" spans="2:39" s="930" customFormat="1" ht="68.25" hidden="1" thickBot="1" x14ac:dyDescent="0.3">
      <c r="B107" s="981" t="s">
        <v>5624</v>
      </c>
      <c r="C107" s="948" t="s">
        <v>7149</v>
      </c>
      <c r="D107" s="982"/>
      <c r="E107" s="950">
        <v>1</v>
      </c>
      <c r="F107" s="951" t="s">
        <v>7150</v>
      </c>
      <c r="G107" s="950"/>
      <c r="H107" s="952" t="s">
        <v>7106</v>
      </c>
      <c r="I107" s="953"/>
      <c r="J107" s="983"/>
      <c r="K107" s="955"/>
      <c r="L107" s="956"/>
      <c r="M107" s="957"/>
      <c r="N107" s="988"/>
      <c r="O107" s="989" t="str">
        <f t="shared" si="46"/>
        <v/>
      </c>
      <c r="P107" s="990" t="str">
        <f t="shared" si="55"/>
        <v/>
      </c>
      <c r="Q107" s="961">
        <f t="shared" ref="Q107:AF108" si="83">IF($P107&lt;&gt;"",IF(Q$8=$N107,$P107*($M$5/$M$4),IF((ROUND($K107*$L107,0)+$N107)/Q$8=1,$P107*($M$5/$M$4),IF(Q$8=ROUND($K107*$L107,0)+$N107,$P107*($M$5/$M$4),IF(AND(Q$8&gt;(ROUND($K107*$L107,0)+$N107),MOD(Q$8-(ROUND($K107*$L107,0)-$N107),($K107*$L107))=0),$P107*($M$5/$M$4),0)))),0)</f>
        <v>0</v>
      </c>
      <c r="R107" s="961">
        <f t="shared" si="83"/>
        <v>0</v>
      </c>
      <c r="S107" s="961">
        <f t="shared" si="83"/>
        <v>0</v>
      </c>
      <c r="T107" s="961">
        <f t="shared" si="83"/>
        <v>0</v>
      </c>
      <c r="U107" s="961">
        <f t="shared" si="83"/>
        <v>0</v>
      </c>
      <c r="V107" s="961">
        <f t="shared" si="83"/>
        <v>0</v>
      </c>
      <c r="W107" s="961">
        <f t="shared" si="83"/>
        <v>0</v>
      </c>
      <c r="X107" s="961">
        <f t="shared" si="83"/>
        <v>0</v>
      </c>
      <c r="Y107" s="961">
        <f t="shared" si="83"/>
        <v>0</v>
      </c>
      <c r="Z107" s="961">
        <f t="shared" si="83"/>
        <v>0</v>
      </c>
      <c r="AA107" s="961">
        <f t="shared" si="83"/>
        <v>0</v>
      </c>
      <c r="AB107" s="961">
        <f t="shared" si="83"/>
        <v>0</v>
      </c>
      <c r="AC107" s="961">
        <f t="shared" si="83"/>
        <v>0</v>
      </c>
      <c r="AD107" s="961">
        <f t="shared" si="83"/>
        <v>0</v>
      </c>
      <c r="AE107" s="961">
        <f t="shared" si="83"/>
        <v>0</v>
      </c>
      <c r="AF107" s="961">
        <f t="shared" si="83"/>
        <v>0</v>
      </c>
      <c r="AG107" s="961">
        <f t="shared" ref="AG107:AJ108" si="84">IF($P107&lt;&gt;"",IF(AG$8=$N107,$P107*($M$5/$M$4),IF((ROUND($K107*$L107,0)+$N107)/AG$8=1,$P107*($M$5/$M$4),IF(AG$8=ROUND($K107*$L107,0)+$N107,$P107*($M$5/$M$4),IF(AND(AG$8&gt;(ROUND($K107*$L107,0)+$N107),MOD(AG$8-(ROUND($K107*$L107,0)-$N107),($K107*$L107))=0),$P107*($M$5/$M$4),0)))),0)</f>
        <v>0</v>
      </c>
      <c r="AH107" s="961">
        <f t="shared" si="84"/>
        <v>0</v>
      </c>
      <c r="AI107" s="961">
        <f t="shared" si="84"/>
        <v>0</v>
      </c>
      <c r="AJ107" s="961">
        <f t="shared" si="84"/>
        <v>0</v>
      </c>
      <c r="AK107" s="961"/>
      <c r="AL107" s="961">
        <f>SUM(Q107:AJ107)</f>
        <v>0</v>
      </c>
      <c r="AM107" s="961">
        <f t="shared" si="65"/>
        <v>0</v>
      </c>
    </row>
    <row r="108" spans="2:39" s="930" customFormat="1" ht="34.5" hidden="1" thickBot="1" x14ac:dyDescent="0.3">
      <c r="B108" s="984" t="s">
        <v>5674</v>
      </c>
      <c r="C108" s="963" t="s">
        <v>1763</v>
      </c>
      <c r="D108" s="985"/>
      <c r="E108" s="965"/>
      <c r="F108" s="966"/>
      <c r="G108" s="965"/>
      <c r="H108" s="967" t="s">
        <v>7106</v>
      </c>
      <c r="I108" s="968"/>
      <c r="J108" s="986"/>
      <c r="K108" s="970"/>
      <c r="L108" s="971"/>
      <c r="M108" s="972"/>
      <c r="N108" s="991"/>
      <c r="O108" s="992" t="str">
        <f t="shared" si="46"/>
        <v/>
      </c>
      <c r="P108" s="993" t="str">
        <f t="shared" si="55"/>
        <v/>
      </c>
      <c r="Q108" s="961">
        <f t="shared" si="83"/>
        <v>0</v>
      </c>
      <c r="R108" s="961">
        <f t="shared" si="83"/>
        <v>0</v>
      </c>
      <c r="S108" s="961">
        <f t="shared" si="83"/>
        <v>0</v>
      </c>
      <c r="T108" s="961">
        <f t="shared" si="83"/>
        <v>0</v>
      </c>
      <c r="U108" s="961">
        <f t="shared" si="83"/>
        <v>0</v>
      </c>
      <c r="V108" s="961">
        <f t="shared" si="83"/>
        <v>0</v>
      </c>
      <c r="W108" s="961">
        <f t="shared" si="83"/>
        <v>0</v>
      </c>
      <c r="X108" s="961">
        <f t="shared" si="83"/>
        <v>0</v>
      </c>
      <c r="Y108" s="961">
        <f t="shared" si="83"/>
        <v>0</v>
      </c>
      <c r="Z108" s="961">
        <f t="shared" si="83"/>
        <v>0</v>
      </c>
      <c r="AA108" s="961">
        <f t="shared" si="83"/>
        <v>0</v>
      </c>
      <c r="AB108" s="961">
        <f t="shared" si="83"/>
        <v>0</v>
      </c>
      <c r="AC108" s="961">
        <f t="shared" si="83"/>
        <v>0</v>
      </c>
      <c r="AD108" s="961">
        <f t="shared" si="83"/>
        <v>0</v>
      </c>
      <c r="AE108" s="961">
        <f t="shared" si="83"/>
        <v>0</v>
      </c>
      <c r="AF108" s="961">
        <f t="shared" si="83"/>
        <v>0</v>
      </c>
      <c r="AG108" s="961">
        <f t="shared" si="84"/>
        <v>0</v>
      </c>
      <c r="AH108" s="961">
        <f t="shared" si="84"/>
        <v>0</v>
      </c>
      <c r="AI108" s="961">
        <f t="shared" si="84"/>
        <v>0</v>
      </c>
      <c r="AJ108" s="961">
        <f t="shared" si="84"/>
        <v>0</v>
      </c>
      <c r="AK108" s="961"/>
      <c r="AL108" s="976">
        <f>SUM(Q108:AJ108)</f>
        <v>0</v>
      </c>
      <c r="AM108" s="976">
        <f t="shared" si="65"/>
        <v>0</v>
      </c>
    </row>
    <row r="109" spans="2:39" s="980" customFormat="1" ht="34.5" hidden="1" thickBot="1" x14ac:dyDescent="0.3">
      <c r="B109" s="1106">
        <v>5.1100000000000003</v>
      </c>
      <c r="C109" s="1107" t="s">
        <v>7151</v>
      </c>
      <c r="D109" s="1108"/>
      <c r="E109" s="1109"/>
      <c r="F109" s="1108"/>
      <c r="G109" s="1109"/>
      <c r="H109" s="1087"/>
      <c r="I109" s="1088"/>
      <c r="J109" s="1089"/>
      <c r="K109" s="1090"/>
      <c r="L109" s="1091"/>
      <c r="M109" s="1092"/>
      <c r="N109" s="1093"/>
      <c r="O109" s="1094" t="str">
        <f t="shared" si="46"/>
        <v/>
      </c>
      <c r="P109" s="1095" t="str">
        <f t="shared" si="55"/>
        <v/>
      </c>
      <c r="Q109" s="945">
        <f t="shared" ref="Q109:AJ109" si="85">SUBTOTAL(9,Q110:Q111)</f>
        <v>0</v>
      </c>
      <c r="R109" s="945">
        <f t="shared" si="85"/>
        <v>0</v>
      </c>
      <c r="S109" s="945">
        <f t="shared" si="85"/>
        <v>0</v>
      </c>
      <c r="T109" s="945">
        <f t="shared" si="85"/>
        <v>0</v>
      </c>
      <c r="U109" s="945">
        <f t="shared" si="85"/>
        <v>0</v>
      </c>
      <c r="V109" s="945">
        <f t="shared" si="85"/>
        <v>0</v>
      </c>
      <c r="W109" s="945">
        <f t="shared" si="85"/>
        <v>0</v>
      </c>
      <c r="X109" s="945">
        <f t="shared" si="85"/>
        <v>0</v>
      </c>
      <c r="Y109" s="945">
        <f t="shared" si="85"/>
        <v>0</v>
      </c>
      <c r="Z109" s="945">
        <f t="shared" si="85"/>
        <v>0</v>
      </c>
      <c r="AA109" s="945">
        <f t="shared" si="85"/>
        <v>0</v>
      </c>
      <c r="AB109" s="945">
        <f t="shared" si="85"/>
        <v>0</v>
      </c>
      <c r="AC109" s="945">
        <f t="shared" si="85"/>
        <v>0</v>
      </c>
      <c r="AD109" s="945">
        <f t="shared" si="85"/>
        <v>0</v>
      </c>
      <c r="AE109" s="945">
        <f t="shared" si="85"/>
        <v>0</v>
      </c>
      <c r="AF109" s="945">
        <f t="shared" si="85"/>
        <v>0</v>
      </c>
      <c r="AG109" s="945">
        <f t="shared" si="85"/>
        <v>0</v>
      </c>
      <c r="AH109" s="945">
        <f t="shared" si="85"/>
        <v>0</v>
      </c>
      <c r="AI109" s="945">
        <f t="shared" si="85"/>
        <v>0</v>
      </c>
      <c r="AJ109" s="945">
        <f t="shared" si="85"/>
        <v>0</v>
      </c>
      <c r="AK109" s="929"/>
      <c r="AL109" s="945">
        <f>SUBTOTAL(9,AL110:AL111)</f>
        <v>0</v>
      </c>
      <c r="AM109" s="945">
        <f t="shared" si="65"/>
        <v>0</v>
      </c>
    </row>
    <row r="110" spans="2:39" s="930" customFormat="1" ht="34.5" hidden="1" thickBot="1" x14ac:dyDescent="0.3">
      <c r="B110" s="981" t="s">
        <v>5790</v>
      </c>
      <c r="C110" s="948" t="s">
        <v>7152</v>
      </c>
      <c r="D110" s="982"/>
      <c r="E110" s="950">
        <v>2</v>
      </c>
      <c r="F110" s="951" t="s">
        <v>7153</v>
      </c>
      <c r="G110" s="950"/>
      <c r="H110" s="952" t="s">
        <v>7106</v>
      </c>
      <c r="I110" s="953"/>
      <c r="J110" s="983"/>
      <c r="K110" s="955"/>
      <c r="L110" s="956"/>
      <c r="M110" s="957"/>
      <c r="N110" s="988"/>
      <c r="O110" s="989" t="str">
        <f t="shared" si="46"/>
        <v/>
      </c>
      <c r="P110" s="990" t="str">
        <f t="shared" si="55"/>
        <v/>
      </c>
      <c r="Q110" s="961">
        <f t="shared" ref="Q110:AF111" si="86">IF($P110&lt;&gt;"",IF(Q$8=$N110,$P110*($M$5/$M$4),IF((ROUND($K110*$L110,0)+$N110)/Q$8=1,$P110*($M$5/$M$4),IF(Q$8=ROUND($K110*$L110,0)+$N110,$P110*($M$5/$M$4),IF(AND(Q$8&gt;(ROUND($K110*$L110,0)+$N110),MOD(Q$8-(ROUND($K110*$L110,0)-$N110),($K110*$L110))=0),$P110*($M$5/$M$4),0)))),0)</f>
        <v>0</v>
      </c>
      <c r="R110" s="961">
        <f t="shared" si="86"/>
        <v>0</v>
      </c>
      <c r="S110" s="961">
        <f t="shared" si="86"/>
        <v>0</v>
      </c>
      <c r="T110" s="961">
        <f t="shared" si="86"/>
        <v>0</v>
      </c>
      <c r="U110" s="961">
        <f t="shared" si="86"/>
        <v>0</v>
      </c>
      <c r="V110" s="961">
        <f t="shared" si="86"/>
        <v>0</v>
      </c>
      <c r="W110" s="961">
        <f t="shared" si="86"/>
        <v>0</v>
      </c>
      <c r="X110" s="961">
        <f t="shared" si="86"/>
        <v>0</v>
      </c>
      <c r="Y110" s="961">
        <f t="shared" si="86"/>
        <v>0</v>
      </c>
      <c r="Z110" s="961">
        <f t="shared" si="86"/>
        <v>0</v>
      </c>
      <c r="AA110" s="961">
        <f t="shared" si="86"/>
        <v>0</v>
      </c>
      <c r="AB110" s="961">
        <f t="shared" si="86"/>
        <v>0</v>
      </c>
      <c r="AC110" s="961">
        <f t="shared" si="86"/>
        <v>0</v>
      </c>
      <c r="AD110" s="961">
        <f t="shared" si="86"/>
        <v>0</v>
      </c>
      <c r="AE110" s="961">
        <f t="shared" si="86"/>
        <v>0</v>
      </c>
      <c r="AF110" s="961">
        <f t="shared" si="86"/>
        <v>0</v>
      </c>
      <c r="AG110" s="961">
        <f t="shared" ref="AG110:AJ111" si="87">IF($P110&lt;&gt;"",IF(AG$8=$N110,$P110*($M$5/$M$4),IF((ROUND($K110*$L110,0)+$N110)/AG$8=1,$P110*($M$5/$M$4),IF(AG$8=ROUND($K110*$L110,0)+$N110,$P110*($M$5/$M$4),IF(AND(AG$8&gt;(ROUND($K110*$L110,0)+$N110),MOD(AG$8-(ROUND($K110*$L110,0)-$N110),($K110*$L110))=0),$P110*($M$5/$M$4),0)))),0)</f>
        <v>0</v>
      </c>
      <c r="AH110" s="961">
        <f t="shared" si="87"/>
        <v>0</v>
      </c>
      <c r="AI110" s="961">
        <f t="shared" si="87"/>
        <v>0</v>
      </c>
      <c r="AJ110" s="961">
        <f t="shared" si="87"/>
        <v>0</v>
      </c>
      <c r="AK110" s="961"/>
      <c r="AL110" s="961">
        <f>SUM(Q110:AJ110)</f>
        <v>0</v>
      </c>
      <c r="AM110" s="961">
        <f t="shared" si="65"/>
        <v>0</v>
      </c>
    </row>
    <row r="111" spans="2:39" s="930" customFormat="1" ht="34.5" hidden="1" thickBot="1" x14ac:dyDescent="0.3">
      <c r="B111" s="984" t="s">
        <v>5833</v>
      </c>
      <c r="C111" s="963" t="s">
        <v>2534</v>
      </c>
      <c r="D111" s="985"/>
      <c r="E111" s="965"/>
      <c r="F111" s="966"/>
      <c r="G111" s="965"/>
      <c r="H111" s="967" t="s">
        <v>7106</v>
      </c>
      <c r="I111" s="968"/>
      <c r="J111" s="986"/>
      <c r="K111" s="970"/>
      <c r="L111" s="971"/>
      <c r="M111" s="972"/>
      <c r="N111" s="991"/>
      <c r="O111" s="992" t="str">
        <f t="shared" si="46"/>
        <v/>
      </c>
      <c r="P111" s="993" t="str">
        <f t="shared" si="55"/>
        <v/>
      </c>
      <c r="Q111" s="961">
        <f t="shared" si="86"/>
        <v>0</v>
      </c>
      <c r="R111" s="961">
        <f t="shared" si="86"/>
        <v>0</v>
      </c>
      <c r="S111" s="961">
        <f t="shared" si="86"/>
        <v>0</v>
      </c>
      <c r="T111" s="961">
        <f t="shared" si="86"/>
        <v>0</v>
      </c>
      <c r="U111" s="961">
        <f t="shared" si="86"/>
        <v>0</v>
      </c>
      <c r="V111" s="961">
        <f t="shared" si="86"/>
        <v>0</v>
      </c>
      <c r="W111" s="961">
        <f t="shared" si="86"/>
        <v>0</v>
      </c>
      <c r="X111" s="961">
        <f t="shared" si="86"/>
        <v>0</v>
      </c>
      <c r="Y111" s="961">
        <f t="shared" si="86"/>
        <v>0</v>
      </c>
      <c r="Z111" s="961">
        <f t="shared" si="86"/>
        <v>0</v>
      </c>
      <c r="AA111" s="961">
        <f t="shared" si="86"/>
        <v>0</v>
      </c>
      <c r="AB111" s="961">
        <f t="shared" si="86"/>
        <v>0</v>
      </c>
      <c r="AC111" s="961">
        <f t="shared" si="86"/>
        <v>0</v>
      </c>
      <c r="AD111" s="961">
        <f t="shared" si="86"/>
        <v>0</v>
      </c>
      <c r="AE111" s="961">
        <f t="shared" si="86"/>
        <v>0</v>
      </c>
      <c r="AF111" s="961">
        <f t="shared" si="86"/>
        <v>0</v>
      </c>
      <c r="AG111" s="961">
        <f t="shared" si="87"/>
        <v>0</v>
      </c>
      <c r="AH111" s="961">
        <f t="shared" si="87"/>
        <v>0</v>
      </c>
      <c r="AI111" s="961">
        <f t="shared" si="87"/>
        <v>0</v>
      </c>
      <c r="AJ111" s="961">
        <f t="shared" si="87"/>
        <v>0</v>
      </c>
      <c r="AK111" s="961"/>
      <c r="AL111" s="976">
        <f>SUM(Q111:AJ111)</f>
        <v>0</v>
      </c>
      <c r="AM111" s="976">
        <f t="shared" si="65"/>
        <v>0</v>
      </c>
    </row>
    <row r="112" spans="2:39" s="980" customFormat="1" ht="34.5" hidden="1" thickBot="1" x14ac:dyDescent="0.3">
      <c r="B112" s="1106">
        <v>5.12</v>
      </c>
      <c r="C112" s="1107" t="s">
        <v>7154</v>
      </c>
      <c r="D112" s="1108"/>
      <c r="E112" s="1109"/>
      <c r="F112" s="1108"/>
      <c r="G112" s="1109"/>
      <c r="H112" s="1087"/>
      <c r="I112" s="1088"/>
      <c r="J112" s="1089"/>
      <c r="K112" s="1090"/>
      <c r="L112" s="1091"/>
      <c r="M112" s="1092"/>
      <c r="N112" s="1093"/>
      <c r="O112" s="1094" t="str">
        <f t="shared" si="46"/>
        <v/>
      </c>
      <c r="P112" s="1095" t="str">
        <f t="shared" si="55"/>
        <v/>
      </c>
      <c r="Q112" s="945">
        <f t="shared" ref="Q112:AJ112" si="88">SUBTOTAL(9,Q113:Q114)</f>
        <v>0</v>
      </c>
      <c r="R112" s="945">
        <f t="shared" si="88"/>
        <v>0</v>
      </c>
      <c r="S112" s="945">
        <f t="shared" si="88"/>
        <v>0</v>
      </c>
      <c r="T112" s="945">
        <f t="shared" si="88"/>
        <v>0</v>
      </c>
      <c r="U112" s="945">
        <f t="shared" si="88"/>
        <v>0</v>
      </c>
      <c r="V112" s="945">
        <f t="shared" si="88"/>
        <v>0</v>
      </c>
      <c r="W112" s="945">
        <f t="shared" si="88"/>
        <v>0</v>
      </c>
      <c r="X112" s="945">
        <f t="shared" si="88"/>
        <v>0</v>
      </c>
      <c r="Y112" s="945">
        <f t="shared" si="88"/>
        <v>0</v>
      </c>
      <c r="Z112" s="945">
        <f t="shared" si="88"/>
        <v>0</v>
      </c>
      <c r="AA112" s="945">
        <f t="shared" si="88"/>
        <v>0</v>
      </c>
      <c r="AB112" s="945">
        <f t="shared" si="88"/>
        <v>0</v>
      </c>
      <c r="AC112" s="945">
        <f t="shared" si="88"/>
        <v>0</v>
      </c>
      <c r="AD112" s="945">
        <f t="shared" si="88"/>
        <v>0</v>
      </c>
      <c r="AE112" s="945">
        <f t="shared" si="88"/>
        <v>0</v>
      </c>
      <c r="AF112" s="945">
        <f t="shared" si="88"/>
        <v>0</v>
      </c>
      <c r="AG112" s="945">
        <f t="shared" si="88"/>
        <v>0</v>
      </c>
      <c r="AH112" s="945">
        <f t="shared" si="88"/>
        <v>0</v>
      </c>
      <c r="AI112" s="945">
        <f t="shared" si="88"/>
        <v>0</v>
      </c>
      <c r="AJ112" s="945">
        <f t="shared" si="88"/>
        <v>0</v>
      </c>
      <c r="AK112" s="929"/>
      <c r="AL112" s="945">
        <f>SUBTOTAL(9,AL113:AL114)</f>
        <v>0</v>
      </c>
      <c r="AM112" s="945">
        <f t="shared" si="65"/>
        <v>0</v>
      </c>
    </row>
    <row r="113" spans="2:39" s="930" customFormat="1" ht="34.5" hidden="1" thickBot="1" x14ac:dyDescent="0.3">
      <c r="B113" s="981" t="s">
        <v>5887</v>
      </c>
      <c r="C113" s="948" t="s">
        <v>2539</v>
      </c>
      <c r="D113" s="982"/>
      <c r="E113" s="950">
        <v>4</v>
      </c>
      <c r="F113" s="951" t="s">
        <v>7155</v>
      </c>
      <c r="G113" s="950"/>
      <c r="H113" s="952" t="s">
        <v>7106</v>
      </c>
      <c r="I113" s="953"/>
      <c r="J113" s="983"/>
      <c r="K113" s="955"/>
      <c r="L113" s="956"/>
      <c r="M113" s="957"/>
      <c r="N113" s="988"/>
      <c r="O113" s="989" t="str">
        <f t="shared" si="46"/>
        <v/>
      </c>
      <c r="P113" s="990" t="str">
        <f t="shared" si="55"/>
        <v/>
      </c>
      <c r="Q113" s="961">
        <f t="shared" ref="Q113:AF114" si="89">IF($P113&lt;&gt;"",IF(Q$8=$N113,$P113*($M$5/$M$4),IF((ROUND($K113*$L113,0)+$N113)/Q$8=1,$P113*($M$5/$M$4),IF(Q$8=ROUND($K113*$L113,0)+$N113,$P113*($M$5/$M$4),IF(AND(Q$8&gt;(ROUND($K113*$L113,0)+$N113),MOD(Q$8-(ROUND($K113*$L113,0)-$N113),($K113*$L113))=0),$P113*($M$5/$M$4),0)))),0)</f>
        <v>0</v>
      </c>
      <c r="R113" s="961">
        <f t="shared" si="89"/>
        <v>0</v>
      </c>
      <c r="S113" s="961">
        <f t="shared" si="89"/>
        <v>0</v>
      </c>
      <c r="T113" s="961">
        <f t="shared" si="89"/>
        <v>0</v>
      </c>
      <c r="U113" s="961">
        <f t="shared" si="89"/>
        <v>0</v>
      </c>
      <c r="V113" s="961">
        <f t="shared" si="89"/>
        <v>0</v>
      </c>
      <c r="W113" s="961">
        <f t="shared" si="89"/>
        <v>0</v>
      </c>
      <c r="X113" s="961">
        <f t="shared" si="89"/>
        <v>0</v>
      </c>
      <c r="Y113" s="961">
        <f t="shared" si="89"/>
        <v>0</v>
      </c>
      <c r="Z113" s="961">
        <f t="shared" si="89"/>
        <v>0</v>
      </c>
      <c r="AA113" s="961">
        <f t="shared" si="89"/>
        <v>0</v>
      </c>
      <c r="AB113" s="961">
        <f t="shared" si="89"/>
        <v>0</v>
      </c>
      <c r="AC113" s="961">
        <f t="shared" si="89"/>
        <v>0</v>
      </c>
      <c r="AD113" s="961">
        <f t="shared" si="89"/>
        <v>0</v>
      </c>
      <c r="AE113" s="961">
        <f t="shared" si="89"/>
        <v>0</v>
      </c>
      <c r="AF113" s="961">
        <f t="shared" si="89"/>
        <v>0</v>
      </c>
      <c r="AG113" s="961">
        <f t="shared" ref="AG113:AJ114" si="90">IF($P113&lt;&gt;"",IF(AG$8=$N113,$P113*($M$5/$M$4),IF((ROUND($K113*$L113,0)+$N113)/AG$8=1,$P113*($M$5/$M$4),IF(AG$8=ROUND($K113*$L113,0)+$N113,$P113*($M$5/$M$4),IF(AND(AG$8&gt;(ROUND($K113*$L113,0)+$N113),MOD(AG$8-(ROUND($K113*$L113,0)-$N113),($K113*$L113))=0),$P113*($M$5/$M$4),0)))),0)</f>
        <v>0</v>
      </c>
      <c r="AH113" s="961">
        <f t="shared" si="90"/>
        <v>0</v>
      </c>
      <c r="AI113" s="961">
        <f t="shared" si="90"/>
        <v>0</v>
      </c>
      <c r="AJ113" s="961">
        <f t="shared" si="90"/>
        <v>0</v>
      </c>
      <c r="AK113" s="961"/>
      <c r="AL113" s="961">
        <f>SUM(Q113:AJ113)</f>
        <v>0</v>
      </c>
      <c r="AM113" s="961">
        <f t="shared" si="65"/>
        <v>0</v>
      </c>
    </row>
    <row r="114" spans="2:39" s="930" customFormat="1" ht="34.5" hidden="1" thickBot="1" x14ac:dyDescent="0.3">
      <c r="B114" s="984" t="s">
        <v>6002</v>
      </c>
      <c r="C114" s="963" t="s">
        <v>2549</v>
      </c>
      <c r="D114" s="985"/>
      <c r="E114" s="965"/>
      <c r="F114" s="966"/>
      <c r="G114" s="965"/>
      <c r="H114" s="967" t="s">
        <v>7106</v>
      </c>
      <c r="I114" s="968"/>
      <c r="J114" s="986"/>
      <c r="K114" s="970"/>
      <c r="L114" s="971"/>
      <c r="M114" s="972"/>
      <c r="N114" s="991"/>
      <c r="O114" s="992" t="str">
        <f t="shared" si="46"/>
        <v/>
      </c>
      <c r="P114" s="993" t="str">
        <f t="shared" si="55"/>
        <v/>
      </c>
      <c r="Q114" s="961">
        <f t="shared" si="89"/>
        <v>0</v>
      </c>
      <c r="R114" s="961">
        <f t="shared" si="89"/>
        <v>0</v>
      </c>
      <c r="S114" s="961">
        <f t="shared" si="89"/>
        <v>0</v>
      </c>
      <c r="T114" s="961">
        <f t="shared" si="89"/>
        <v>0</v>
      </c>
      <c r="U114" s="961">
        <f t="shared" si="89"/>
        <v>0</v>
      </c>
      <c r="V114" s="961">
        <f t="shared" si="89"/>
        <v>0</v>
      </c>
      <c r="W114" s="961">
        <f t="shared" si="89"/>
        <v>0</v>
      </c>
      <c r="X114" s="961">
        <f t="shared" si="89"/>
        <v>0</v>
      </c>
      <c r="Y114" s="961">
        <f t="shared" si="89"/>
        <v>0</v>
      </c>
      <c r="Z114" s="961">
        <f t="shared" si="89"/>
        <v>0</v>
      </c>
      <c r="AA114" s="961">
        <f t="shared" si="89"/>
        <v>0</v>
      </c>
      <c r="AB114" s="961">
        <f t="shared" si="89"/>
        <v>0</v>
      </c>
      <c r="AC114" s="961">
        <f t="shared" si="89"/>
        <v>0</v>
      </c>
      <c r="AD114" s="961">
        <f t="shared" si="89"/>
        <v>0</v>
      </c>
      <c r="AE114" s="961">
        <f t="shared" si="89"/>
        <v>0</v>
      </c>
      <c r="AF114" s="961">
        <f t="shared" si="89"/>
        <v>0</v>
      </c>
      <c r="AG114" s="961">
        <f t="shared" si="90"/>
        <v>0</v>
      </c>
      <c r="AH114" s="961">
        <f t="shared" si="90"/>
        <v>0</v>
      </c>
      <c r="AI114" s="961">
        <f t="shared" si="90"/>
        <v>0</v>
      </c>
      <c r="AJ114" s="961">
        <f t="shared" si="90"/>
        <v>0</v>
      </c>
      <c r="AK114" s="961"/>
      <c r="AL114" s="976">
        <f>SUM(Q114:AJ114)</f>
        <v>0</v>
      </c>
      <c r="AM114" s="976">
        <f t="shared" si="65"/>
        <v>0</v>
      </c>
    </row>
    <row r="115" spans="2:39" s="980" customFormat="1" ht="34.5" hidden="1" thickBot="1" x14ac:dyDescent="0.3">
      <c r="B115" s="1106">
        <v>5.13</v>
      </c>
      <c r="C115" s="1107" t="s">
        <v>7156</v>
      </c>
      <c r="D115" s="1108"/>
      <c r="E115" s="1109"/>
      <c r="F115" s="1108"/>
      <c r="G115" s="1109"/>
      <c r="H115" s="1087"/>
      <c r="I115" s="1088"/>
      <c r="J115" s="1089"/>
      <c r="K115" s="1090"/>
      <c r="L115" s="1091"/>
      <c r="M115" s="1092"/>
      <c r="N115" s="1093"/>
      <c r="O115" s="1094" t="str">
        <f t="shared" si="46"/>
        <v/>
      </c>
      <c r="P115" s="1095" t="str">
        <f t="shared" si="55"/>
        <v/>
      </c>
      <c r="Q115" s="945">
        <f t="shared" ref="Q115:AJ115" si="91">SUBTOTAL(9,Q116:Q117)</f>
        <v>0</v>
      </c>
      <c r="R115" s="945">
        <f t="shared" si="91"/>
        <v>0</v>
      </c>
      <c r="S115" s="945">
        <f t="shared" si="91"/>
        <v>0</v>
      </c>
      <c r="T115" s="945">
        <f t="shared" si="91"/>
        <v>0</v>
      </c>
      <c r="U115" s="945">
        <f t="shared" si="91"/>
        <v>0</v>
      </c>
      <c r="V115" s="945">
        <f t="shared" si="91"/>
        <v>0</v>
      </c>
      <c r="W115" s="945">
        <f t="shared" si="91"/>
        <v>0</v>
      </c>
      <c r="X115" s="945">
        <f t="shared" si="91"/>
        <v>0</v>
      </c>
      <c r="Y115" s="945">
        <f t="shared" si="91"/>
        <v>0</v>
      </c>
      <c r="Z115" s="945">
        <f t="shared" si="91"/>
        <v>0</v>
      </c>
      <c r="AA115" s="945">
        <f t="shared" si="91"/>
        <v>0</v>
      </c>
      <c r="AB115" s="945">
        <f t="shared" si="91"/>
        <v>0</v>
      </c>
      <c r="AC115" s="945">
        <f t="shared" si="91"/>
        <v>0</v>
      </c>
      <c r="AD115" s="945">
        <f t="shared" si="91"/>
        <v>0</v>
      </c>
      <c r="AE115" s="945">
        <f t="shared" si="91"/>
        <v>0</v>
      </c>
      <c r="AF115" s="945">
        <f t="shared" si="91"/>
        <v>0</v>
      </c>
      <c r="AG115" s="945">
        <f t="shared" si="91"/>
        <v>0</v>
      </c>
      <c r="AH115" s="945">
        <f t="shared" si="91"/>
        <v>0</v>
      </c>
      <c r="AI115" s="945">
        <f t="shared" si="91"/>
        <v>0</v>
      </c>
      <c r="AJ115" s="945">
        <f t="shared" si="91"/>
        <v>0</v>
      </c>
      <c r="AK115" s="929"/>
      <c r="AL115" s="945">
        <f>SUBTOTAL(9,AL116:AL117)</f>
        <v>0</v>
      </c>
      <c r="AM115" s="945">
        <f t="shared" si="65"/>
        <v>0</v>
      </c>
    </row>
    <row r="116" spans="2:39" s="930" customFormat="1" ht="68.25" hidden="1" thickBot="1" x14ac:dyDescent="0.3">
      <c r="B116" s="981" t="s">
        <v>6103</v>
      </c>
      <c r="C116" s="948" t="s">
        <v>7157</v>
      </c>
      <c r="D116" s="982"/>
      <c r="E116" s="950">
        <v>3</v>
      </c>
      <c r="F116" s="951" t="s">
        <v>7158</v>
      </c>
      <c r="G116" s="950"/>
      <c r="H116" s="952" t="s">
        <v>7106</v>
      </c>
      <c r="I116" s="953"/>
      <c r="J116" s="983"/>
      <c r="K116" s="955"/>
      <c r="L116" s="956"/>
      <c r="M116" s="957"/>
      <c r="N116" s="988"/>
      <c r="O116" s="989" t="str">
        <f t="shared" si="46"/>
        <v/>
      </c>
      <c r="P116" s="990" t="str">
        <f t="shared" si="55"/>
        <v/>
      </c>
      <c r="Q116" s="961">
        <f t="shared" ref="Q116:AF117" si="92">IF($P116&lt;&gt;"",IF(Q$8=$N116,$P116*($M$5/$M$4),IF((ROUND($K116*$L116,0)+$N116)/Q$8=1,$P116*($M$5/$M$4),IF(Q$8=ROUND($K116*$L116,0)+$N116,$P116*($M$5/$M$4),IF(AND(Q$8&gt;(ROUND($K116*$L116,0)+$N116),MOD(Q$8-(ROUND($K116*$L116,0)-$N116),($K116*$L116))=0),$P116*($M$5/$M$4),0)))),0)</f>
        <v>0</v>
      </c>
      <c r="R116" s="961">
        <f t="shared" si="92"/>
        <v>0</v>
      </c>
      <c r="S116" s="961">
        <f t="shared" si="92"/>
        <v>0</v>
      </c>
      <c r="T116" s="961">
        <f t="shared" si="92"/>
        <v>0</v>
      </c>
      <c r="U116" s="961">
        <f t="shared" si="92"/>
        <v>0</v>
      </c>
      <c r="V116" s="961">
        <f t="shared" si="92"/>
        <v>0</v>
      </c>
      <c r="W116" s="961">
        <f t="shared" si="92"/>
        <v>0</v>
      </c>
      <c r="X116" s="961">
        <f t="shared" si="92"/>
        <v>0</v>
      </c>
      <c r="Y116" s="961">
        <f t="shared" si="92"/>
        <v>0</v>
      </c>
      <c r="Z116" s="961">
        <f t="shared" si="92"/>
        <v>0</v>
      </c>
      <c r="AA116" s="961">
        <f t="shared" si="92"/>
        <v>0</v>
      </c>
      <c r="AB116" s="961">
        <f t="shared" si="92"/>
        <v>0</v>
      </c>
      <c r="AC116" s="961">
        <f t="shared" si="92"/>
        <v>0</v>
      </c>
      <c r="AD116" s="961">
        <f t="shared" si="92"/>
        <v>0</v>
      </c>
      <c r="AE116" s="961">
        <f t="shared" si="92"/>
        <v>0</v>
      </c>
      <c r="AF116" s="961">
        <f t="shared" si="92"/>
        <v>0</v>
      </c>
      <c r="AG116" s="961">
        <f t="shared" ref="AG116:AJ117" si="93">IF($P116&lt;&gt;"",IF(AG$8=$N116,$P116*($M$5/$M$4),IF((ROUND($K116*$L116,0)+$N116)/AG$8=1,$P116*($M$5/$M$4),IF(AG$8=ROUND($K116*$L116,0)+$N116,$P116*($M$5/$M$4),IF(AND(AG$8&gt;(ROUND($K116*$L116,0)+$N116),MOD(AG$8-(ROUND($K116*$L116,0)-$N116),($K116*$L116))=0),$P116*($M$5/$M$4),0)))),0)</f>
        <v>0</v>
      </c>
      <c r="AH116" s="961">
        <f t="shared" si="93"/>
        <v>0</v>
      </c>
      <c r="AI116" s="961">
        <f t="shared" si="93"/>
        <v>0</v>
      </c>
      <c r="AJ116" s="961">
        <f t="shared" si="93"/>
        <v>0</v>
      </c>
      <c r="AK116" s="961"/>
      <c r="AL116" s="961">
        <f>SUM(Q116:AJ116)</f>
        <v>0</v>
      </c>
      <c r="AM116" s="961">
        <f t="shared" si="65"/>
        <v>0</v>
      </c>
    </row>
    <row r="117" spans="2:39" s="930" customFormat="1" ht="34.5" hidden="1" thickBot="1" x14ac:dyDescent="0.3">
      <c r="B117" s="984" t="s">
        <v>6197</v>
      </c>
      <c r="C117" s="963" t="s">
        <v>2562</v>
      </c>
      <c r="D117" s="985"/>
      <c r="E117" s="965"/>
      <c r="F117" s="966"/>
      <c r="G117" s="965"/>
      <c r="H117" s="967" t="s">
        <v>7106</v>
      </c>
      <c r="I117" s="968"/>
      <c r="J117" s="986"/>
      <c r="K117" s="970"/>
      <c r="L117" s="971"/>
      <c r="M117" s="972"/>
      <c r="N117" s="991"/>
      <c r="O117" s="992" t="str">
        <f t="shared" si="46"/>
        <v/>
      </c>
      <c r="P117" s="993" t="str">
        <f t="shared" si="55"/>
        <v/>
      </c>
      <c r="Q117" s="961">
        <f t="shared" si="92"/>
        <v>0</v>
      </c>
      <c r="R117" s="961">
        <f t="shared" si="92"/>
        <v>0</v>
      </c>
      <c r="S117" s="961">
        <f t="shared" si="92"/>
        <v>0</v>
      </c>
      <c r="T117" s="961">
        <f t="shared" si="92"/>
        <v>0</v>
      </c>
      <c r="U117" s="961">
        <f t="shared" si="92"/>
        <v>0</v>
      </c>
      <c r="V117" s="961">
        <f t="shared" si="92"/>
        <v>0</v>
      </c>
      <c r="W117" s="961">
        <f t="shared" si="92"/>
        <v>0</v>
      </c>
      <c r="X117" s="961">
        <f t="shared" si="92"/>
        <v>0</v>
      </c>
      <c r="Y117" s="961">
        <f t="shared" si="92"/>
        <v>0</v>
      </c>
      <c r="Z117" s="961">
        <f t="shared" si="92"/>
        <v>0</v>
      </c>
      <c r="AA117" s="961">
        <f t="shared" si="92"/>
        <v>0</v>
      </c>
      <c r="AB117" s="961">
        <f t="shared" si="92"/>
        <v>0</v>
      </c>
      <c r="AC117" s="961">
        <f t="shared" si="92"/>
        <v>0</v>
      </c>
      <c r="AD117" s="961">
        <f t="shared" si="92"/>
        <v>0</v>
      </c>
      <c r="AE117" s="961">
        <f t="shared" si="92"/>
        <v>0</v>
      </c>
      <c r="AF117" s="961">
        <f t="shared" si="92"/>
        <v>0</v>
      </c>
      <c r="AG117" s="961">
        <f t="shared" si="93"/>
        <v>0</v>
      </c>
      <c r="AH117" s="961">
        <f t="shared" si="93"/>
        <v>0</v>
      </c>
      <c r="AI117" s="961">
        <f t="shared" si="93"/>
        <v>0</v>
      </c>
      <c r="AJ117" s="961">
        <f t="shared" si="93"/>
        <v>0</v>
      </c>
      <c r="AK117" s="961"/>
      <c r="AL117" s="976">
        <f>SUM(Q117:AJ117)</f>
        <v>0</v>
      </c>
      <c r="AM117" s="976">
        <f t="shared" si="65"/>
        <v>0</v>
      </c>
    </row>
    <row r="118" spans="2:39" s="980" customFormat="1" ht="34.5" hidden="1" thickBot="1" x14ac:dyDescent="0.3">
      <c r="B118" s="1106">
        <v>5.14</v>
      </c>
      <c r="C118" s="1107" t="s">
        <v>7159</v>
      </c>
      <c r="D118" s="1108"/>
      <c r="E118" s="1109"/>
      <c r="F118" s="1108"/>
      <c r="G118" s="1109"/>
      <c r="H118" s="1087"/>
      <c r="I118" s="1088"/>
      <c r="J118" s="1089"/>
      <c r="K118" s="1090"/>
      <c r="L118" s="1091"/>
      <c r="M118" s="1092"/>
      <c r="N118" s="1093"/>
      <c r="O118" s="1094" t="str">
        <f t="shared" si="46"/>
        <v/>
      </c>
      <c r="P118" s="1095" t="str">
        <f t="shared" si="55"/>
        <v/>
      </c>
      <c r="Q118" s="945">
        <f t="shared" ref="Q118:AJ118" si="94">SUBTOTAL(9,Q119)</f>
        <v>0</v>
      </c>
      <c r="R118" s="945">
        <f t="shared" si="94"/>
        <v>0</v>
      </c>
      <c r="S118" s="945">
        <f t="shared" si="94"/>
        <v>0</v>
      </c>
      <c r="T118" s="945">
        <f t="shared" si="94"/>
        <v>0</v>
      </c>
      <c r="U118" s="945">
        <f t="shared" si="94"/>
        <v>0</v>
      </c>
      <c r="V118" s="945">
        <f t="shared" si="94"/>
        <v>0</v>
      </c>
      <c r="W118" s="945">
        <f t="shared" si="94"/>
        <v>0</v>
      </c>
      <c r="X118" s="945">
        <f t="shared" si="94"/>
        <v>0</v>
      </c>
      <c r="Y118" s="945">
        <f t="shared" si="94"/>
        <v>0</v>
      </c>
      <c r="Z118" s="945">
        <f t="shared" si="94"/>
        <v>0</v>
      </c>
      <c r="AA118" s="945">
        <f t="shared" si="94"/>
        <v>0</v>
      </c>
      <c r="AB118" s="945">
        <f t="shared" si="94"/>
        <v>0</v>
      </c>
      <c r="AC118" s="945">
        <f t="shared" si="94"/>
        <v>0</v>
      </c>
      <c r="AD118" s="945">
        <f t="shared" si="94"/>
        <v>0</v>
      </c>
      <c r="AE118" s="945">
        <f t="shared" si="94"/>
        <v>0</v>
      </c>
      <c r="AF118" s="945">
        <f t="shared" si="94"/>
        <v>0</v>
      </c>
      <c r="AG118" s="945">
        <f t="shared" si="94"/>
        <v>0</v>
      </c>
      <c r="AH118" s="945">
        <f t="shared" si="94"/>
        <v>0</v>
      </c>
      <c r="AI118" s="945">
        <f t="shared" si="94"/>
        <v>0</v>
      </c>
      <c r="AJ118" s="945">
        <f t="shared" si="94"/>
        <v>0</v>
      </c>
      <c r="AK118" s="929"/>
      <c r="AL118" s="945">
        <f>SUBTOTAL(9,AL119)</f>
        <v>0</v>
      </c>
      <c r="AM118" s="945">
        <f t="shared" si="65"/>
        <v>0</v>
      </c>
    </row>
    <row r="119" spans="2:39" s="930" customFormat="1" ht="34.5" hidden="1" thickBot="1" x14ac:dyDescent="0.3">
      <c r="B119" s="984" t="s">
        <v>6307</v>
      </c>
      <c r="C119" s="963" t="s">
        <v>7160</v>
      </c>
      <c r="D119" s="985"/>
      <c r="E119" s="965"/>
      <c r="F119" s="966"/>
      <c r="G119" s="965"/>
      <c r="H119" s="967" t="s">
        <v>7106</v>
      </c>
      <c r="I119" s="968"/>
      <c r="J119" s="986"/>
      <c r="K119" s="970"/>
      <c r="L119" s="971"/>
      <c r="M119" s="972"/>
      <c r="N119" s="991"/>
      <c r="O119" s="992" t="str">
        <f t="shared" si="46"/>
        <v/>
      </c>
      <c r="P119" s="993" t="str">
        <f t="shared" si="55"/>
        <v/>
      </c>
      <c r="Q119" s="976">
        <f t="shared" ref="Q119:AJ119" si="95">IF($P119&lt;&gt;"",IF(Q$8=ROUND($K119*$L119,0),$P119*($M$5/$M$4),IF((ROUND($K119*$L119,0))/Q$8=1,$P119*($M$5/$M$4),IF(AND(Q$8&gt;(ROUND($K119*$L119,0)),MOD(Q$8-(ROUND($K119*$L119,0)),($K119*$L119))=0),$P119*($M$5/$M$4),0))),0)</f>
        <v>0</v>
      </c>
      <c r="R119" s="976">
        <f t="shared" si="95"/>
        <v>0</v>
      </c>
      <c r="S119" s="976">
        <f t="shared" si="95"/>
        <v>0</v>
      </c>
      <c r="T119" s="976">
        <f t="shared" si="95"/>
        <v>0</v>
      </c>
      <c r="U119" s="976">
        <f t="shared" si="95"/>
        <v>0</v>
      </c>
      <c r="V119" s="976">
        <f t="shared" si="95"/>
        <v>0</v>
      </c>
      <c r="W119" s="976">
        <f t="shared" si="95"/>
        <v>0</v>
      </c>
      <c r="X119" s="976">
        <f t="shared" si="95"/>
        <v>0</v>
      </c>
      <c r="Y119" s="976">
        <f t="shared" si="95"/>
        <v>0</v>
      </c>
      <c r="Z119" s="976">
        <f t="shared" si="95"/>
        <v>0</v>
      </c>
      <c r="AA119" s="976">
        <f t="shared" si="95"/>
        <v>0</v>
      </c>
      <c r="AB119" s="976">
        <f t="shared" si="95"/>
        <v>0</v>
      </c>
      <c r="AC119" s="976">
        <f t="shared" si="95"/>
        <v>0</v>
      </c>
      <c r="AD119" s="976">
        <f t="shared" si="95"/>
        <v>0</v>
      </c>
      <c r="AE119" s="976">
        <f t="shared" si="95"/>
        <v>0</v>
      </c>
      <c r="AF119" s="976">
        <f t="shared" si="95"/>
        <v>0</v>
      </c>
      <c r="AG119" s="976">
        <f t="shared" si="95"/>
        <v>0</v>
      </c>
      <c r="AH119" s="976">
        <f t="shared" si="95"/>
        <v>0</v>
      </c>
      <c r="AI119" s="976">
        <f t="shared" si="95"/>
        <v>0</v>
      </c>
      <c r="AJ119" s="976">
        <f t="shared" si="95"/>
        <v>0</v>
      </c>
      <c r="AK119" s="961"/>
      <c r="AL119" s="976">
        <f>SUM(Q119:AJ119)</f>
        <v>0</v>
      </c>
      <c r="AM119" s="976">
        <f t="shared" si="65"/>
        <v>0</v>
      </c>
    </row>
    <row r="120" spans="2:39" s="930" customFormat="1" ht="34.5" hidden="1" thickBot="1" x14ac:dyDescent="0.3">
      <c r="B120" s="1073">
        <v>6</v>
      </c>
      <c r="C120" s="1074" t="s">
        <v>7161</v>
      </c>
      <c r="D120" s="1075"/>
      <c r="E120" s="1076"/>
      <c r="F120" s="1075"/>
      <c r="G120" s="1076"/>
      <c r="H120" s="1077"/>
      <c r="I120" s="1078"/>
      <c r="J120" s="1079"/>
      <c r="K120" s="1079"/>
      <c r="L120" s="1080"/>
      <c r="M120" s="1081"/>
      <c r="N120" s="1078"/>
      <c r="O120" s="1078" t="str">
        <f t="shared" si="46"/>
        <v/>
      </c>
      <c r="P120" s="1082"/>
      <c r="Q120" s="928">
        <f t="shared" ref="Q120:AJ120" si="96">SUBTOTAL(9,Q121:Q123)</f>
        <v>0</v>
      </c>
      <c r="R120" s="928">
        <f t="shared" si="96"/>
        <v>0</v>
      </c>
      <c r="S120" s="928">
        <f t="shared" si="96"/>
        <v>0</v>
      </c>
      <c r="T120" s="928">
        <f t="shared" si="96"/>
        <v>0</v>
      </c>
      <c r="U120" s="928">
        <f t="shared" si="96"/>
        <v>0</v>
      </c>
      <c r="V120" s="928">
        <f t="shared" si="96"/>
        <v>0</v>
      </c>
      <c r="W120" s="928">
        <f t="shared" si="96"/>
        <v>0</v>
      </c>
      <c r="X120" s="928">
        <f t="shared" si="96"/>
        <v>0</v>
      </c>
      <c r="Y120" s="928">
        <f t="shared" si="96"/>
        <v>0</v>
      </c>
      <c r="Z120" s="928">
        <f t="shared" si="96"/>
        <v>0</v>
      </c>
      <c r="AA120" s="928">
        <f t="shared" si="96"/>
        <v>0</v>
      </c>
      <c r="AB120" s="928">
        <f t="shared" si="96"/>
        <v>0</v>
      </c>
      <c r="AC120" s="928">
        <f t="shared" si="96"/>
        <v>0</v>
      </c>
      <c r="AD120" s="928">
        <f t="shared" si="96"/>
        <v>0</v>
      </c>
      <c r="AE120" s="928">
        <f t="shared" si="96"/>
        <v>0</v>
      </c>
      <c r="AF120" s="928">
        <f t="shared" si="96"/>
        <v>0</v>
      </c>
      <c r="AG120" s="928">
        <f t="shared" si="96"/>
        <v>0</v>
      </c>
      <c r="AH120" s="928">
        <f t="shared" si="96"/>
        <v>0</v>
      </c>
      <c r="AI120" s="928">
        <f t="shared" si="96"/>
        <v>0</v>
      </c>
      <c r="AJ120" s="928">
        <f t="shared" si="96"/>
        <v>0</v>
      </c>
      <c r="AK120" s="929"/>
      <c r="AL120" s="928">
        <f>SUBTOTAL(9,AL121:AL123)</f>
        <v>0</v>
      </c>
      <c r="AM120" s="928">
        <f t="shared" si="65"/>
        <v>0</v>
      </c>
    </row>
    <row r="121" spans="2:39" s="980" customFormat="1" ht="34.5" hidden="1" thickBot="1" x14ac:dyDescent="0.3">
      <c r="B121" s="1106">
        <v>6.1</v>
      </c>
      <c r="C121" s="1107" t="s">
        <v>2573</v>
      </c>
      <c r="D121" s="1108"/>
      <c r="E121" s="1109"/>
      <c r="F121" s="1108"/>
      <c r="G121" s="1109"/>
      <c r="H121" s="1087"/>
      <c r="I121" s="1088"/>
      <c r="J121" s="1089"/>
      <c r="K121" s="1090"/>
      <c r="L121" s="1091"/>
      <c r="M121" s="1092"/>
      <c r="N121" s="1093"/>
      <c r="O121" s="1094" t="str">
        <f t="shared" si="46"/>
        <v/>
      </c>
      <c r="P121" s="1095" t="str">
        <f>IF(M121="","",M121*I121)</f>
        <v/>
      </c>
      <c r="Q121" s="945">
        <f t="shared" ref="Q121:AJ121" si="97">SUBTOTAL(9,Q122:Q123)</f>
        <v>0</v>
      </c>
      <c r="R121" s="945">
        <f t="shared" si="97"/>
        <v>0</v>
      </c>
      <c r="S121" s="945">
        <f t="shared" si="97"/>
        <v>0</v>
      </c>
      <c r="T121" s="945">
        <f t="shared" si="97"/>
        <v>0</v>
      </c>
      <c r="U121" s="945">
        <f t="shared" si="97"/>
        <v>0</v>
      </c>
      <c r="V121" s="945">
        <f t="shared" si="97"/>
        <v>0</v>
      </c>
      <c r="W121" s="945">
        <f t="shared" si="97"/>
        <v>0</v>
      </c>
      <c r="X121" s="945">
        <f t="shared" si="97"/>
        <v>0</v>
      </c>
      <c r="Y121" s="945">
        <f t="shared" si="97"/>
        <v>0</v>
      </c>
      <c r="Z121" s="945">
        <f t="shared" si="97"/>
        <v>0</v>
      </c>
      <c r="AA121" s="945">
        <f t="shared" si="97"/>
        <v>0</v>
      </c>
      <c r="AB121" s="945">
        <f t="shared" si="97"/>
        <v>0</v>
      </c>
      <c r="AC121" s="945">
        <f t="shared" si="97"/>
        <v>0</v>
      </c>
      <c r="AD121" s="945">
        <f t="shared" si="97"/>
        <v>0</v>
      </c>
      <c r="AE121" s="945">
        <f t="shared" si="97"/>
        <v>0</v>
      </c>
      <c r="AF121" s="945">
        <f t="shared" si="97"/>
        <v>0</v>
      </c>
      <c r="AG121" s="945">
        <f t="shared" si="97"/>
        <v>0</v>
      </c>
      <c r="AH121" s="945">
        <f t="shared" si="97"/>
        <v>0</v>
      </c>
      <c r="AI121" s="945">
        <f t="shared" si="97"/>
        <v>0</v>
      </c>
      <c r="AJ121" s="945">
        <f t="shared" si="97"/>
        <v>0</v>
      </c>
      <c r="AK121" s="929"/>
      <c r="AL121" s="945">
        <f>SUBTOTAL(9,AL122:AL123)</f>
        <v>0</v>
      </c>
      <c r="AM121" s="945">
        <f t="shared" si="65"/>
        <v>0</v>
      </c>
    </row>
    <row r="122" spans="2:39" s="930" customFormat="1" ht="34.5" hidden="1" thickBot="1" x14ac:dyDescent="0.3">
      <c r="B122" s="1111" t="s">
        <v>816</v>
      </c>
      <c r="C122" s="1112" t="s">
        <v>2574</v>
      </c>
      <c r="D122" s="1113"/>
      <c r="E122" s="1114"/>
      <c r="F122" s="1115" t="s">
        <v>2659</v>
      </c>
      <c r="G122" s="1116"/>
      <c r="H122" s="1117" t="s">
        <v>7106</v>
      </c>
      <c r="I122" s="1118"/>
      <c r="J122" s="1119"/>
      <c r="K122" s="1120"/>
      <c r="L122" s="1121"/>
      <c r="M122" s="1122"/>
      <c r="N122" s="1123"/>
      <c r="O122" s="1124" t="str">
        <f t="shared" si="46"/>
        <v/>
      </c>
      <c r="P122" s="1125" t="str">
        <f>IF(M122="","",M122*I122)</f>
        <v/>
      </c>
      <c r="Q122" s="961">
        <f t="shared" ref="Q122:AF123" si="98">IF($P122&lt;&gt;"",IF(Q$8=$N122,$P122*($M$5/$M$4),IF((ROUND($K122*$L122,0)+$N122)/Q$8=1,$P122*($M$5/$M$4),IF(Q$8=ROUND($K122*$L122,0)+$N122,$P122*($M$5/$M$4),IF(AND(Q$8&gt;(ROUND($K122*$L122,0)+$N122),MOD(Q$8-(ROUND($K122*$L122,0)-$N122),($K122*$L122))=0),$P122*($M$5/$M$4),0)))),0)</f>
        <v>0</v>
      </c>
      <c r="R122" s="961">
        <f t="shared" si="98"/>
        <v>0</v>
      </c>
      <c r="S122" s="961">
        <f t="shared" si="98"/>
        <v>0</v>
      </c>
      <c r="T122" s="961">
        <f t="shared" si="98"/>
        <v>0</v>
      </c>
      <c r="U122" s="961">
        <f t="shared" si="98"/>
        <v>0</v>
      </c>
      <c r="V122" s="961">
        <f t="shared" si="98"/>
        <v>0</v>
      </c>
      <c r="W122" s="961">
        <f t="shared" si="98"/>
        <v>0</v>
      </c>
      <c r="X122" s="961">
        <f t="shared" si="98"/>
        <v>0</v>
      </c>
      <c r="Y122" s="961">
        <f t="shared" si="98"/>
        <v>0</v>
      </c>
      <c r="Z122" s="961">
        <f t="shared" si="98"/>
        <v>0</v>
      </c>
      <c r="AA122" s="961">
        <f t="shared" si="98"/>
        <v>0</v>
      </c>
      <c r="AB122" s="961">
        <f t="shared" si="98"/>
        <v>0</v>
      </c>
      <c r="AC122" s="961">
        <f t="shared" si="98"/>
        <v>0</v>
      </c>
      <c r="AD122" s="961">
        <f t="shared" si="98"/>
        <v>0</v>
      </c>
      <c r="AE122" s="961">
        <f t="shared" si="98"/>
        <v>0</v>
      </c>
      <c r="AF122" s="961">
        <f t="shared" si="98"/>
        <v>0</v>
      </c>
      <c r="AG122" s="961">
        <f t="shared" ref="AG122:AJ123" si="99">IF($P122&lt;&gt;"",IF(AG$8=$N122,$P122*($M$5/$M$4),IF((ROUND($K122*$L122,0)+$N122)/AG$8=1,$P122*($M$5/$M$4),IF(AG$8=ROUND($K122*$L122,0)+$N122,$P122*($M$5/$M$4),IF(AND(AG$8&gt;(ROUND($K122*$L122,0)+$N122),MOD(AG$8-(ROUND($K122*$L122,0)-$N122),($K122*$L122))=0),$P122*($M$5/$M$4),0)))),0)</f>
        <v>0</v>
      </c>
      <c r="AH122" s="961">
        <f t="shared" si="99"/>
        <v>0</v>
      </c>
      <c r="AI122" s="961">
        <f t="shared" si="99"/>
        <v>0</v>
      </c>
      <c r="AJ122" s="961">
        <f t="shared" si="99"/>
        <v>0</v>
      </c>
      <c r="AK122" s="961"/>
      <c r="AL122" s="961">
        <f>SUM(Q122:AJ122)</f>
        <v>0</v>
      </c>
      <c r="AM122" s="961">
        <f t="shared" si="65"/>
        <v>0</v>
      </c>
    </row>
    <row r="123" spans="2:39" s="930" customFormat="1" ht="34.5" hidden="1" thickBot="1" x14ac:dyDescent="0.3">
      <c r="B123" s="1126" t="s">
        <v>817</v>
      </c>
      <c r="C123" s="1127" t="s">
        <v>2575</v>
      </c>
      <c r="D123" s="1128"/>
      <c r="E123" s="1129"/>
      <c r="F123" s="1130"/>
      <c r="G123" s="1129"/>
      <c r="H123" s="967" t="s">
        <v>7106</v>
      </c>
      <c r="I123" s="1131"/>
      <c r="J123" s="1132"/>
      <c r="K123" s="1133"/>
      <c r="L123" s="1134"/>
      <c r="M123" s="1135"/>
      <c r="N123" s="1136"/>
      <c r="O123" s="1137" t="str">
        <f t="shared" si="46"/>
        <v/>
      </c>
      <c r="P123" s="1138" t="str">
        <f>IF(M123="","",M123*I123)</f>
        <v/>
      </c>
      <c r="Q123" s="976">
        <f t="shared" si="98"/>
        <v>0</v>
      </c>
      <c r="R123" s="976">
        <f t="shared" si="98"/>
        <v>0</v>
      </c>
      <c r="S123" s="976">
        <f t="shared" si="98"/>
        <v>0</v>
      </c>
      <c r="T123" s="976">
        <f t="shared" si="98"/>
        <v>0</v>
      </c>
      <c r="U123" s="976">
        <f t="shared" si="98"/>
        <v>0</v>
      </c>
      <c r="V123" s="976">
        <f t="shared" si="98"/>
        <v>0</v>
      </c>
      <c r="W123" s="976">
        <f t="shared" si="98"/>
        <v>0</v>
      </c>
      <c r="X123" s="976">
        <f t="shared" si="98"/>
        <v>0</v>
      </c>
      <c r="Y123" s="976">
        <f t="shared" si="98"/>
        <v>0</v>
      </c>
      <c r="Z123" s="976">
        <f t="shared" si="98"/>
        <v>0</v>
      </c>
      <c r="AA123" s="976">
        <f t="shared" si="98"/>
        <v>0</v>
      </c>
      <c r="AB123" s="976">
        <f t="shared" si="98"/>
        <v>0</v>
      </c>
      <c r="AC123" s="976">
        <f t="shared" si="98"/>
        <v>0</v>
      </c>
      <c r="AD123" s="976">
        <f t="shared" si="98"/>
        <v>0</v>
      </c>
      <c r="AE123" s="976">
        <f t="shared" si="98"/>
        <v>0</v>
      </c>
      <c r="AF123" s="976">
        <f t="shared" si="98"/>
        <v>0</v>
      </c>
      <c r="AG123" s="976">
        <f t="shared" si="99"/>
        <v>0</v>
      </c>
      <c r="AH123" s="976">
        <f t="shared" si="99"/>
        <v>0</v>
      </c>
      <c r="AI123" s="976">
        <f t="shared" si="99"/>
        <v>0</v>
      </c>
      <c r="AJ123" s="976">
        <f t="shared" si="99"/>
        <v>0</v>
      </c>
      <c r="AK123" s="961"/>
      <c r="AL123" s="976">
        <f>SUM(Q123:AJ123)</f>
        <v>0</v>
      </c>
      <c r="AM123" s="976">
        <f t="shared" si="65"/>
        <v>0</v>
      </c>
    </row>
    <row r="124" spans="2:39" s="980" customFormat="1" ht="34.5" hidden="1" thickBot="1" x14ac:dyDescent="0.3">
      <c r="B124" s="1073">
        <v>7</v>
      </c>
      <c r="C124" s="1074" t="s">
        <v>7162</v>
      </c>
      <c r="D124" s="1075"/>
      <c r="E124" s="1076"/>
      <c r="F124" s="1075"/>
      <c r="G124" s="1076"/>
      <c r="H124" s="1077"/>
      <c r="I124" s="1078"/>
      <c r="J124" s="1079"/>
      <c r="K124" s="1079"/>
      <c r="L124" s="1080"/>
      <c r="M124" s="1081"/>
      <c r="N124" s="1078"/>
      <c r="O124" s="1078" t="str">
        <f t="shared" si="46"/>
        <v/>
      </c>
      <c r="P124" s="1082"/>
      <c r="Q124" s="928">
        <f t="shared" ref="Q124:AL124" si="100">SUBTOTAL(9,Q125:Q139)</f>
        <v>0</v>
      </c>
      <c r="R124" s="928">
        <f t="shared" si="100"/>
        <v>0</v>
      </c>
      <c r="S124" s="928">
        <f t="shared" si="100"/>
        <v>0</v>
      </c>
      <c r="T124" s="928">
        <f t="shared" si="100"/>
        <v>0</v>
      </c>
      <c r="U124" s="928">
        <f t="shared" si="100"/>
        <v>0</v>
      </c>
      <c r="V124" s="928">
        <f t="shared" si="100"/>
        <v>0</v>
      </c>
      <c r="W124" s="928">
        <f t="shared" si="100"/>
        <v>0</v>
      </c>
      <c r="X124" s="928">
        <f t="shared" si="100"/>
        <v>0</v>
      </c>
      <c r="Y124" s="928">
        <f t="shared" si="100"/>
        <v>0</v>
      </c>
      <c r="Z124" s="928">
        <f t="shared" si="100"/>
        <v>0</v>
      </c>
      <c r="AA124" s="928">
        <f t="shared" si="100"/>
        <v>0</v>
      </c>
      <c r="AB124" s="928">
        <f t="shared" si="100"/>
        <v>0</v>
      </c>
      <c r="AC124" s="928">
        <f t="shared" si="100"/>
        <v>0</v>
      </c>
      <c r="AD124" s="928">
        <f t="shared" si="100"/>
        <v>0</v>
      </c>
      <c r="AE124" s="928">
        <f t="shared" si="100"/>
        <v>0</v>
      </c>
      <c r="AF124" s="928">
        <f t="shared" si="100"/>
        <v>0</v>
      </c>
      <c r="AG124" s="928">
        <f t="shared" si="100"/>
        <v>0</v>
      </c>
      <c r="AH124" s="928">
        <f t="shared" si="100"/>
        <v>0</v>
      </c>
      <c r="AI124" s="928">
        <f t="shared" si="100"/>
        <v>0</v>
      </c>
      <c r="AJ124" s="928">
        <f t="shared" si="100"/>
        <v>0</v>
      </c>
      <c r="AK124" s="929"/>
      <c r="AL124" s="928">
        <f t="shared" si="100"/>
        <v>0</v>
      </c>
      <c r="AM124" s="928">
        <f t="shared" si="65"/>
        <v>0</v>
      </c>
    </row>
    <row r="125" spans="2:39" s="980" customFormat="1" ht="34.5" hidden="1" thickBot="1" x14ac:dyDescent="0.3">
      <c r="B125" s="1106">
        <v>7.1</v>
      </c>
      <c r="C125" s="1107" t="s">
        <v>7163</v>
      </c>
      <c r="D125" s="1108"/>
      <c r="E125" s="1139"/>
      <c r="F125" s="1140"/>
      <c r="G125" s="1139"/>
      <c r="H125" s="1141"/>
      <c r="I125" s="1088"/>
      <c r="J125" s="1089"/>
      <c r="K125" s="1090"/>
      <c r="L125" s="1091"/>
      <c r="M125" s="1092"/>
      <c r="N125" s="1093"/>
      <c r="O125" s="1094" t="str">
        <f t="shared" si="46"/>
        <v/>
      </c>
      <c r="P125" s="1095" t="str">
        <f t="shared" ref="P125:P139" si="101">IF(M125="","",M125*I125)</f>
        <v/>
      </c>
      <c r="Q125" s="945">
        <f>SUBTOTAL(9,Q126)</f>
        <v>0</v>
      </c>
      <c r="R125" s="945">
        <f t="shared" ref="R125:AI125" si="102">SUBTOTAL(9,R126)</f>
        <v>0</v>
      </c>
      <c r="S125" s="945">
        <f t="shared" si="102"/>
        <v>0</v>
      </c>
      <c r="T125" s="945">
        <f t="shared" si="102"/>
        <v>0</v>
      </c>
      <c r="U125" s="945">
        <f t="shared" si="102"/>
        <v>0</v>
      </c>
      <c r="V125" s="945">
        <f t="shared" si="102"/>
        <v>0</v>
      </c>
      <c r="W125" s="945">
        <f t="shared" si="102"/>
        <v>0</v>
      </c>
      <c r="X125" s="945">
        <f t="shared" si="102"/>
        <v>0</v>
      </c>
      <c r="Y125" s="945">
        <f t="shared" si="102"/>
        <v>0</v>
      </c>
      <c r="Z125" s="945">
        <f t="shared" si="102"/>
        <v>0</v>
      </c>
      <c r="AA125" s="945">
        <f t="shared" si="102"/>
        <v>0</v>
      </c>
      <c r="AB125" s="945">
        <f t="shared" si="102"/>
        <v>0</v>
      </c>
      <c r="AC125" s="945">
        <f t="shared" si="102"/>
        <v>0</v>
      </c>
      <c r="AD125" s="945">
        <f t="shared" si="102"/>
        <v>0</v>
      </c>
      <c r="AE125" s="945">
        <f t="shared" si="102"/>
        <v>0</v>
      </c>
      <c r="AF125" s="945">
        <f t="shared" si="102"/>
        <v>0</v>
      </c>
      <c r="AG125" s="945">
        <f t="shared" si="102"/>
        <v>0</v>
      </c>
      <c r="AH125" s="945">
        <f t="shared" si="102"/>
        <v>0</v>
      </c>
      <c r="AI125" s="945">
        <f t="shared" si="102"/>
        <v>0</v>
      </c>
      <c r="AJ125" s="945">
        <f>SUBTOTAL(9,AJ126)</f>
        <v>0</v>
      </c>
      <c r="AK125" s="929"/>
      <c r="AL125" s="945">
        <f>SUBTOTAL(9,AL126)</f>
        <v>0</v>
      </c>
      <c r="AM125" s="945">
        <f t="shared" si="65"/>
        <v>0</v>
      </c>
    </row>
    <row r="126" spans="2:39" s="930" customFormat="1" ht="34.5" hidden="1" thickBot="1" x14ac:dyDescent="0.3">
      <c r="B126" s="1126" t="s">
        <v>6313</v>
      </c>
      <c r="C126" s="1127" t="s">
        <v>7163</v>
      </c>
      <c r="D126" s="1130"/>
      <c r="E126" s="1129">
        <v>1</v>
      </c>
      <c r="F126" s="1130" t="s">
        <v>7164</v>
      </c>
      <c r="G126" s="1129"/>
      <c r="H126" s="1142" t="s">
        <v>7106</v>
      </c>
      <c r="I126" s="1131"/>
      <c r="J126" s="1132"/>
      <c r="K126" s="1133"/>
      <c r="L126" s="1134"/>
      <c r="M126" s="1135"/>
      <c r="N126" s="1136"/>
      <c r="O126" s="1137" t="str">
        <f t="shared" si="46"/>
        <v/>
      </c>
      <c r="P126" s="1138" t="str">
        <f>IF(M126="","",M126*I126)</f>
        <v/>
      </c>
      <c r="Q126" s="976">
        <f t="shared" ref="Q126:AJ126" si="103">IF($P126&lt;&gt;"",IF(Q$8=ROUND($K126*$L126,0),$P126*($M$5/$M$4),IF((ROUND($K126*$L126,0))/Q$8=1,$P126*($M$5/$M$4),IF(AND(Q$8&gt;(ROUND($K126*$L126,0)),MOD(Q$8-(ROUND($K126*$L126,0)),($K126*$L126))=0),$P126*($M$5/$M$4),0))),0)</f>
        <v>0</v>
      </c>
      <c r="R126" s="976">
        <f t="shared" si="103"/>
        <v>0</v>
      </c>
      <c r="S126" s="976">
        <f t="shared" si="103"/>
        <v>0</v>
      </c>
      <c r="T126" s="976">
        <f t="shared" si="103"/>
        <v>0</v>
      </c>
      <c r="U126" s="976">
        <f t="shared" si="103"/>
        <v>0</v>
      </c>
      <c r="V126" s="976">
        <f t="shared" si="103"/>
        <v>0</v>
      </c>
      <c r="W126" s="976">
        <f t="shared" si="103"/>
        <v>0</v>
      </c>
      <c r="X126" s="976">
        <f t="shared" si="103"/>
        <v>0</v>
      </c>
      <c r="Y126" s="976">
        <f t="shared" si="103"/>
        <v>0</v>
      </c>
      <c r="Z126" s="976">
        <f t="shared" si="103"/>
        <v>0</v>
      </c>
      <c r="AA126" s="976">
        <f t="shared" si="103"/>
        <v>0</v>
      </c>
      <c r="AB126" s="976">
        <f t="shared" si="103"/>
        <v>0</v>
      </c>
      <c r="AC126" s="976">
        <f t="shared" si="103"/>
        <v>0</v>
      </c>
      <c r="AD126" s="976">
        <f t="shared" si="103"/>
        <v>0</v>
      </c>
      <c r="AE126" s="976">
        <f t="shared" si="103"/>
        <v>0</v>
      </c>
      <c r="AF126" s="976">
        <f t="shared" si="103"/>
        <v>0</v>
      </c>
      <c r="AG126" s="976">
        <f t="shared" si="103"/>
        <v>0</v>
      </c>
      <c r="AH126" s="976">
        <f t="shared" si="103"/>
        <v>0</v>
      </c>
      <c r="AI126" s="976">
        <f t="shared" si="103"/>
        <v>0</v>
      </c>
      <c r="AJ126" s="976">
        <f t="shared" si="103"/>
        <v>0</v>
      </c>
      <c r="AK126" s="961"/>
      <c r="AL126" s="976">
        <f>SUM(Q126:AJ126)</f>
        <v>0</v>
      </c>
      <c r="AM126" s="976">
        <f t="shared" si="65"/>
        <v>0</v>
      </c>
    </row>
    <row r="127" spans="2:39" s="980" customFormat="1" ht="34.5" hidden="1" thickBot="1" x14ac:dyDescent="0.3">
      <c r="B127" s="1106">
        <v>7.2</v>
      </c>
      <c r="C127" s="1107" t="s">
        <v>7165</v>
      </c>
      <c r="D127" s="1108"/>
      <c r="E127" s="1139"/>
      <c r="F127" s="1140"/>
      <c r="G127" s="1139"/>
      <c r="H127" s="1141"/>
      <c r="I127" s="1088"/>
      <c r="J127" s="1089"/>
      <c r="K127" s="1090"/>
      <c r="L127" s="1091"/>
      <c r="M127" s="1092"/>
      <c r="N127" s="1093"/>
      <c r="O127" s="1094" t="str">
        <f t="shared" si="46"/>
        <v/>
      </c>
      <c r="P127" s="1095" t="str">
        <f t="shared" si="101"/>
        <v/>
      </c>
      <c r="Q127" s="945">
        <f t="shared" ref="Q127:AL127" si="104">SUBTOTAL(9,Q128)</f>
        <v>0</v>
      </c>
      <c r="R127" s="945">
        <f t="shared" si="104"/>
        <v>0</v>
      </c>
      <c r="S127" s="945">
        <f t="shared" si="104"/>
        <v>0</v>
      </c>
      <c r="T127" s="945">
        <f t="shared" si="104"/>
        <v>0</v>
      </c>
      <c r="U127" s="945">
        <f t="shared" si="104"/>
        <v>0</v>
      </c>
      <c r="V127" s="945">
        <f t="shared" si="104"/>
        <v>0</v>
      </c>
      <c r="W127" s="945">
        <f t="shared" si="104"/>
        <v>0</v>
      </c>
      <c r="X127" s="945">
        <f t="shared" si="104"/>
        <v>0</v>
      </c>
      <c r="Y127" s="945">
        <f t="shared" si="104"/>
        <v>0</v>
      </c>
      <c r="Z127" s="945">
        <f t="shared" si="104"/>
        <v>0</v>
      </c>
      <c r="AA127" s="945">
        <f t="shared" si="104"/>
        <v>0</v>
      </c>
      <c r="AB127" s="945">
        <f t="shared" si="104"/>
        <v>0</v>
      </c>
      <c r="AC127" s="945">
        <f t="shared" si="104"/>
        <v>0</v>
      </c>
      <c r="AD127" s="945">
        <f t="shared" si="104"/>
        <v>0</v>
      </c>
      <c r="AE127" s="945">
        <f t="shared" si="104"/>
        <v>0</v>
      </c>
      <c r="AF127" s="945">
        <f t="shared" si="104"/>
        <v>0</v>
      </c>
      <c r="AG127" s="945">
        <f t="shared" si="104"/>
        <v>0</v>
      </c>
      <c r="AH127" s="945">
        <f t="shared" si="104"/>
        <v>0</v>
      </c>
      <c r="AI127" s="945">
        <f t="shared" si="104"/>
        <v>0</v>
      </c>
      <c r="AJ127" s="945">
        <f t="shared" si="104"/>
        <v>0</v>
      </c>
      <c r="AK127" s="929"/>
      <c r="AL127" s="945">
        <f t="shared" si="104"/>
        <v>0</v>
      </c>
      <c r="AM127" s="945">
        <f t="shared" si="65"/>
        <v>0</v>
      </c>
    </row>
    <row r="128" spans="2:39" s="930" customFormat="1" ht="34.5" hidden="1" thickBot="1" x14ac:dyDescent="0.3">
      <c r="B128" s="1126" t="s">
        <v>6315</v>
      </c>
      <c r="C128" s="1127" t="s">
        <v>7166</v>
      </c>
      <c r="D128" s="1130"/>
      <c r="E128" s="1129">
        <v>3</v>
      </c>
      <c r="F128" s="1130" t="s">
        <v>7167</v>
      </c>
      <c r="G128" s="1129"/>
      <c r="H128" s="1142" t="s">
        <v>7106</v>
      </c>
      <c r="I128" s="1131"/>
      <c r="J128" s="1132"/>
      <c r="K128" s="1133"/>
      <c r="L128" s="1134"/>
      <c r="M128" s="1135"/>
      <c r="N128" s="1136"/>
      <c r="O128" s="1137" t="str">
        <f t="shared" si="46"/>
        <v/>
      </c>
      <c r="P128" s="1138" t="str">
        <f>IF(M128="","",M128*I128)</f>
        <v/>
      </c>
      <c r="Q128" s="976">
        <f t="shared" ref="Q128:AJ128" si="105">IF($P128&lt;&gt;"",IF(Q$8=ROUND($K128*$L128,0),$P128*($M$5/$M$4),IF((ROUND($K128*$L128,0))/Q$8=1,$P128*($M$5/$M$4),IF(AND(Q$8&gt;(ROUND($K128*$L128,0)),MOD(Q$8-(ROUND($K128*$L128,0)),($K128*$L128))=0),$P128*($M$5/$M$4),0))),0)</f>
        <v>0</v>
      </c>
      <c r="R128" s="976">
        <f t="shared" si="105"/>
        <v>0</v>
      </c>
      <c r="S128" s="976">
        <f t="shared" si="105"/>
        <v>0</v>
      </c>
      <c r="T128" s="976">
        <f t="shared" si="105"/>
        <v>0</v>
      </c>
      <c r="U128" s="976">
        <f t="shared" si="105"/>
        <v>0</v>
      </c>
      <c r="V128" s="976">
        <f t="shared" si="105"/>
        <v>0</v>
      </c>
      <c r="W128" s="976">
        <f t="shared" si="105"/>
        <v>0</v>
      </c>
      <c r="X128" s="976">
        <f t="shared" si="105"/>
        <v>0</v>
      </c>
      <c r="Y128" s="976">
        <f t="shared" si="105"/>
        <v>0</v>
      </c>
      <c r="Z128" s="976">
        <f t="shared" si="105"/>
        <v>0</v>
      </c>
      <c r="AA128" s="976">
        <f t="shared" si="105"/>
        <v>0</v>
      </c>
      <c r="AB128" s="976">
        <f t="shared" si="105"/>
        <v>0</v>
      </c>
      <c r="AC128" s="976">
        <f t="shared" si="105"/>
        <v>0</v>
      </c>
      <c r="AD128" s="976">
        <f t="shared" si="105"/>
        <v>0</v>
      </c>
      <c r="AE128" s="976">
        <f t="shared" si="105"/>
        <v>0</v>
      </c>
      <c r="AF128" s="976">
        <f t="shared" si="105"/>
        <v>0</v>
      </c>
      <c r="AG128" s="976">
        <f t="shared" si="105"/>
        <v>0</v>
      </c>
      <c r="AH128" s="976">
        <f t="shared" si="105"/>
        <v>0</v>
      </c>
      <c r="AI128" s="976">
        <f t="shared" si="105"/>
        <v>0</v>
      </c>
      <c r="AJ128" s="976">
        <f t="shared" si="105"/>
        <v>0</v>
      </c>
      <c r="AK128" s="961"/>
      <c r="AL128" s="976">
        <f>SUM(Q128:AJ128)</f>
        <v>0</v>
      </c>
      <c r="AM128" s="976">
        <f t="shared" si="65"/>
        <v>0</v>
      </c>
    </row>
    <row r="129" spans="2:39" s="980" customFormat="1" ht="34.5" hidden="1" thickBot="1" x14ac:dyDescent="0.3">
      <c r="B129" s="1106">
        <v>7.3</v>
      </c>
      <c r="C129" s="1107" t="s">
        <v>7168</v>
      </c>
      <c r="D129" s="1108"/>
      <c r="E129" s="1139"/>
      <c r="F129" s="1140"/>
      <c r="G129" s="1139"/>
      <c r="H129" s="1141"/>
      <c r="I129" s="1088"/>
      <c r="J129" s="1089"/>
      <c r="K129" s="1090"/>
      <c r="L129" s="1091"/>
      <c r="M129" s="1092"/>
      <c r="N129" s="1093"/>
      <c r="O129" s="1094" t="str">
        <f t="shared" si="46"/>
        <v/>
      </c>
      <c r="P129" s="1095" t="str">
        <f t="shared" si="101"/>
        <v/>
      </c>
      <c r="Q129" s="945">
        <f>SUBTOTAL(9,Q130:Q131)</f>
        <v>0</v>
      </c>
      <c r="R129" s="945">
        <f t="shared" ref="R129:AJ129" si="106">SUBTOTAL(9,R130:R131)</f>
        <v>0</v>
      </c>
      <c r="S129" s="945">
        <f t="shared" si="106"/>
        <v>0</v>
      </c>
      <c r="T129" s="945">
        <f t="shared" si="106"/>
        <v>0</v>
      </c>
      <c r="U129" s="945">
        <f t="shared" si="106"/>
        <v>0</v>
      </c>
      <c r="V129" s="945">
        <f t="shared" si="106"/>
        <v>0</v>
      </c>
      <c r="W129" s="945">
        <f t="shared" si="106"/>
        <v>0</v>
      </c>
      <c r="X129" s="945">
        <f t="shared" si="106"/>
        <v>0</v>
      </c>
      <c r="Y129" s="945">
        <f t="shared" si="106"/>
        <v>0</v>
      </c>
      <c r="Z129" s="945">
        <f t="shared" si="106"/>
        <v>0</v>
      </c>
      <c r="AA129" s="945">
        <f t="shared" si="106"/>
        <v>0</v>
      </c>
      <c r="AB129" s="945">
        <f t="shared" si="106"/>
        <v>0</v>
      </c>
      <c r="AC129" s="945">
        <f t="shared" si="106"/>
        <v>0</v>
      </c>
      <c r="AD129" s="945">
        <f t="shared" si="106"/>
        <v>0</v>
      </c>
      <c r="AE129" s="945">
        <f>SUBTOTAL(9,AE130:AE131)</f>
        <v>0</v>
      </c>
      <c r="AF129" s="945">
        <f t="shared" si="106"/>
        <v>0</v>
      </c>
      <c r="AG129" s="945">
        <f t="shared" si="106"/>
        <v>0</v>
      </c>
      <c r="AH129" s="945">
        <f t="shared" si="106"/>
        <v>0</v>
      </c>
      <c r="AI129" s="945">
        <f t="shared" si="106"/>
        <v>0</v>
      </c>
      <c r="AJ129" s="945">
        <f t="shared" si="106"/>
        <v>0</v>
      </c>
      <c r="AK129" s="929"/>
      <c r="AL129" s="945">
        <f>SUBTOTAL(9,AL130:AL131)</f>
        <v>0</v>
      </c>
      <c r="AM129" s="945">
        <f t="shared" si="65"/>
        <v>0</v>
      </c>
    </row>
    <row r="130" spans="2:39" s="930" customFormat="1" ht="34.5" hidden="1" thickBot="1" x14ac:dyDescent="0.3">
      <c r="B130" s="1111" t="s">
        <v>6317</v>
      </c>
      <c r="C130" s="1112" t="s">
        <v>2587</v>
      </c>
      <c r="D130" s="1143"/>
      <c r="E130" s="1144">
        <v>1</v>
      </c>
      <c r="F130" s="1143" t="s">
        <v>7169</v>
      </c>
      <c r="G130" s="1144"/>
      <c r="H130" s="1145" t="s">
        <v>7106</v>
      </c>
      <c r="I130" s="1118"/>
      <c r="J130" s="1119"/>
      <c r="K130" s="1120"/>
      <c r="L130" s="1121"/>
      <c r="M130" s="1122"/>
      <c r="N130" s="1123"/>
      <c r="O130" s="1124" t="str">
        <f t="shared" si="46"/>
        <v/>
      </c>
      <c r="P130" s="1125" t="str">
        <f t="shared" si="101"/>
        <v/>
      </c>
      <c r="Q130" s="961">
        <f t="shared" ref="Q130:AF131" si="107">IF($P130&lt;&gt;"",IF(Q$8=ROUND($K130*$L130,0),$P130*($M$5/$M$4),IF((ROUND($K130*$L130,0))/Q$8=1,$P130*($M$5/$M$4),IF(AND(Q$8&gt;(ROUND($K130*$L130,0)),MOD(Q$8-(ROUND($K130*$L130,0)),($K130*$L130))=0),$P130*($M$5/$M$4),0))),0)</f>
        <v>0</v>
      </c>
      <c r="R130" s="961">
        <f t="shared" si="107"/>
        <v>0</v>
      </c>
      <c r="S130" s="961">
        <f t="shared" si="107"/>
        <v>0</v>
      </c>
      <c r="T130" s="961">
        <f t="shared" si="107"/>
        <v>0</v>
      </c>
      <c r="U130" s="961">
        <f t="shared" si="107"/>
        <v>0</v>
      </c>
      <c r="V130" s="961">
        <f t="shared" si="107"/>
        <v>0</v>
      </c>
      <c r="W130" s="961">
        <f t="shared" si="107"/>
        <v>0</v>
      </c>
      <c r="X130" s="961">
        <f t="shared" si="107"/>
        <v>0</v>
      </c>
      <c r="Y130" s="961">
        <f t="shared" si="107"/>
        <v>0</v>
      </c>
      <c r="Z130" s="961">
        <f t="shared" si="107"/>
        <v>0</v>
      </c>
      <c r="AA130" s="961">
        <f t="shared" si="107"/>
        <v>0</v>
      </c>
      <c r="AB130" s="961">
        <f t="shared" si="107"/>
        <v>0</v>
      </c>
      <c r="AC130" s="961">
        <f t="shared" si="107"/>
        <v>0</v>
      </c>
      <c r="AD130" s="961">
        <f t="shared" si="107"/>
        <v>0</v>
      </c>
      <c r="AE130" s="961">
        <f t="shared" si="107"/>
        <v>0</v>
      </c>
      <c r="AF130" s="961">
        <f t="shared" si="107"/>
        <v>0</v>
      </c>
      <c r="AG130" s="961">
        <f t="shared" ref="AA130:AJ131" si="108">IF($P130&lt;&gt;"",IF(AG$8=ROUND($K130*$L130,0),$P130*($M$5/$M$4),IF((ROUND($K130*$L130,0))/AG$8=1,$P130*($M$5/$M$4),IF(AND(AG$8&gt;(ROUND($K130*$L130,0)),MOD(AG$8-(ROUND($K130*$L130,0)),($K130*$L130))=0),$P130*($M$5/$M$4),0))),0)</f>
        <v>0</v>
      </c>
      <c r="AH130" s="961">
        <f t="shared" si="108"/>
        <v>0</v>
      </c>
      <c r="AI130" s="961">
        <f t="shared" si="108"/>
        <v>0</v>
      </c>
      <c r="AJ130" s="961">
        <f t="shared" si="108"/>
        <v>0</v>
      </c>
      <c r="AK130" s="961"/>
      <c r="AL130" s="961">
        <f>SUM(Q130:AJ130)</f>
        <v>0</v>
      </c>
      <c r="AM130" s="961">
        <f t="shared" si="65"/>
        <v>0</v>
      </c>
    </row>
    <row r="131" spans="2:39" s="930" customFormat="1" ht="34.5" hidden="1" thickBot="1" x14ac:dyDescent="0.3">
      <c r="B131" s="1126" t="s">
        <v>6318</v>
      </c>
      <c r="C131" s="1127" t="s">
        <v>7170</v>
      </c>
      <c r="D131" s="1130"/>
      <c r="E131" s="1129"/>
      <c r="F131" s="1130"/>
      <c r="G131" s="1129"/>
      <c r="H131" s="1142" t="s">
        <v>7106</v>
      </c>
      <c r="I131" s="1131"/>
      <c r="J131" s="1132"/>
      <c r="K131" s="1133"/>
      <c r="L131" s="1134"/>
      <c r="M131" s="1135"/>
      <c r="N131" s="1136"/>
      <c r="O131" s="1137" t="str">
        <f t="shared" si="46"/>
        <v/>
      </c>
      <c r="P131" s="1138" t="str">
        <f>IF(M131="","",M131*I131)</f>
        <v/>
      </c>
      <c r="Q131" s="976">
        <f t="shared" si="107"/>
        <v>0</v>
      </c>
      <c r="R131" s="976">
        <f t="shared" si="107"/>
        <v>0</v>
      </c>
      <c r="S131" s="976">
        <f t="shared" si="107"/>
        <v>0</v>
      </c>
      <c r="T131" s="976">
        <f t="shared" si="107"/>
        <v>0</v>
      </c>
      <c r="U131" s="976">
        <f t="shared" si="107"/>
        <v>0</v>
      </c>
      <c r="V131" s="976">
        <f t="shared" si="107"/>
        <v>0</v>
      </c>
      <c r="W131" s="976">
        <f t="shared" si="107"/>
        <v>0</v>
      </c>
      <c r="X131" s="976">
        <f t="shared" si="107"/>
        <v>0</v>
      </c>
      <c r="Y131" s="976">
        <f t="shared" si="107"/>
        <v>0</v>
      </c>
      <c r="Z131" s="976">
        <f t="shared" si="107"/>
        <v>0</v>
      </c>
      <c r="AA131" s="976">
        <f t="shared" si="108"/>
        <v>0</v>
      </c>
      <c r="AB131" s="976">
        <f t="shared" si="108"/>
        <v>0</v>
      </c>
      <c r="AC131" s="976">
        <f t="shared" si="108"/>
        <v>0</v>
      </c>
      <c r="AD131" s="976">
        <f t="shared" si="108"/>
        <v>0</v>
      </c>
      <c r="AE131" s="976">
        <f t="shared" si="108"/>
        <v>0</v>
      </c>
      <c r="AF131" s="976">
        <f t="shared" si="108"/>
        <v>0</v>
      </c>
      <c r="AG131" s="976">
        <f t="shared" si="108"/>
        <v>0</v>
      </c>
      <c r="AH131" s="976">
        <f t="shared" si="108"/>
        <v>0</v>
      </c>
      <c r="AI131" s="976">
        <f t="shared" si="108"/>
        <v>0</v>
      </c>
      <c r="AJ131" s="976">
        <f t="shared" si="108"/>
        <v>0</v>
      </c>
      <c r="AK131" s="961"/>
      <c r="AL131" s="976">
        <f>SUM(Q131:AJ131)</f>
        <v>0</v>
      </c>
      <c r="AM131" s="976">
        <f t="shared" si="65"/>
        <v>0</v>
      </c>
    </row>
    <row r="132" spans="2:39" s="980" customFormat="1" ht="34.5" hidden="1" thickBot="1" x14ac:dyDescent="0.3">
      <c r="B132" s="1106">
        <v>7.4</v>
      </c>
      <c r="C132" s="1107" t="s">
        <v>7171</v>
      </c>
      <c r="D132" s="1108"/>
      <c r="E132" s="1139"/>
      <c r="F132" s="1140"/>
      <c r="G132" s="1139"/>
      <c r="H132" s="1141"/>
      <c r="I132" s="1088"/>
      <c r="J132" s="1089"/>
      <c r="K132" s="1090"/>
      <c r="L132" s="1091"/>
      <c r="M132" s="1092"/>
      <c r="N132" s="1093"/>
      <c r="O132" s="1094" t="str">
        <f t="shared" si="46"/>
        <v/>
      </c>
      <c r="P132" s="1095" t="str">
        <f t="shared" si="101"/>
        <v/>
      </c>
      <c r="Q132" s="945">
        <f t="shared" ref="Q132:AL132" si="109">SUBTOTAL(9,Q133)</f>
        <v>0</v>
      </c>
      <c r="R132" s="945">
        <f t="shared" si="109"/>
        <v>0</v>
      </c>
      <c r="S132" s="945">
        <f t="shared" si="109"/>
        <v>0</v>
      </c>
      <c r="T132" s="945">
        <f t="shared" si="109"/>
        <v>0</v>
      </c>
      <c r="U132" s="945">
        <f t="shared" si="109"/>
        <v>0</v>
      </c>
      <c r="V132" s="945">
        <f t="shared" si="109"/>
        <v>0</v>
      </c>
      <c r="W132" s="945">
        <f t="shared" si="109"/>
        <v>0</v>
      </c>
      <c r="X132" s="945">
        <f t="shared" si="109"/>
        <v>0</v>
      </c>
      <c r="Y132" s="945">
        <f t="shared" si="109"/>
        <v>0</v>
      </c>
      <c r="Z132" s="945">
        <f t="shared" si="109"/>
        <v>0</v>
      </c>
      <c r="AA132" s="945">
        <f t="shared" si="109"/>
        <v>0</v>
      </c>
      <c r="AB132" s="945">
        <f t="shared" si="109"/>
        <v>0</v>
      </c>
      <c r="AC132" s="945">
        <f t="shared" si="109"/>
        <v>0</v>
      </c>
      <c r="AD132" s="945">
        <f t="shared" si="109"/>
        <v>0</v>
      </c>
      <c r="AE132" s="945">
        <f t="shared" si="109"/>
        <v>0</v>
      </c>
      <c r="AF132" s="945">
        <f t="shared" si="109"/>
        <v>0</v>
      </c>
      <c r="AG132" s="945">
        <f t="shared" si="109"/>
        <v>0</v>
      </c>
      <c r="AH132" s="945">
        <f t="shared" si="109"/>
        <v>0</v>
      </c>
      <c r="AI132" s="945">
        <f t="shared" si="109"/>
        <v>0</v>
      </c>
      <c r="AJ132" s="945">
        <f t="shared" si="109"/>
        <v>0</v>
      </c>
      <c r="AK132" s="929"/>
      <c r="AL132" s="945">
        <f t="shared" si="109"/>
        <v>0</v>
      </c>
      <c r="AM132" s="945">
        <f t="shared" si="65"/>
        <v>0</v>
      </c>
    </row>
    <row r="133" spans="2:39" s="930" customFormat="1" ht="34.5" hidden="1" thickBot="1" x14ac:dyDescent="0.3">
      <c r="B133" s="1126" t="s">
        <v>6321</v>
      </c>
      <c r="C133" s="1127" t="s">
        <v>7171</v>
      </c>
      <c r="D133" s="1130"/>
      <c r="E133" s="1129">
        <v>3</v>
      </c>
      <c r="F133" s="1130" t="s">
        <v>7172</v>
      </c>
      <c r="G133" s="1129"/>
      <c r="H133" s="1142" t="s">
        <v>7106</v>
      </c>
      <c r="I133" s="1131"/>
      <c r="J133" s="1132"/>
      <c r="K133" s="1133"/>
      <c r="L133" s="1134"/>
      <c r="M133" s="1135"/>
      <c r="N133" s="1136"/>
      <c r="O133" s="1137" t="str">
        <f t="shared" si="46"/>
        <v/>
      </c>
      <c r="P133" s="1138" t="str">
        <f>IF(M133="","",M133*I133)</f>
        <v/>
      </c>
      <c r="Q133" s="976">
        <f t="shared" ref="Q133:AJ133" si="110">IF($P133&lt;&gt;"",IF(Q$8=ROUND($K133*$L133,0),$P133*($M$5/$M$4),IF((ROUND($K133*$L133,0))/Q$8=1,$P133*($M$5/$M$4),IF(AND(Q$8&gt;(ROUND($K133*$L133,0)),MOD(Q$8-(ROUND($K133*$L133,0)),($K133*$L133))=0),$P133*($M$5/$M$4),0))),0)</f>
        <v>0</v>
      </c>
      <c r="R133" s="976">
        <f t="shared" si="110"/>
        <v>0</v>
      </c>
      <c r="S133" s="976">
        <f t="shared" si="110"/>
        <v>0</v>
      </c>
      <c r="T133" s="976">
        <f t="shared" si="110"/>
        <v>0</v>
      </c>
      <c r="U133" s="976">
        <f t="shared" si="110"/>
        <v>0</v>
      </c>
      <c r="V133" s="976">
        <f t="shared" si="110"/>
        <v>0</v>
      </c>
      <c r="W133" s="976">
        <f t="shared" si="110"/>
        <v>0</v>
      </c>
      <c r="X133" s="976">
        <f t="shared" si="110"/>
        <v>0</v>
      </c>
      <c r="Y133" s="976">
        <f t="shared" si="110"/>
        <v>0</v>
      </c>
      <c r="Z133" s="976">
        <f t="shared" si="110"/>
        <v>0</v>
      </c>
      <c r="AA133" s="976">
        <f t="shared" si="110"/>
        <v>0</v>
      </c>
      <c r="AB133" s="976">
        <f t="shared" si="110"/>
        <v>0</v>
      </c>
      <c r="AC133" s="976">
        <f t="shared" si="110"/>
        <v>0</v>
      </c>
      <c r="AD133" s="976">
        <f t="shared" si="110"/>
        <v>0</v>
      </c>
      <c r="AE133" s="976">
        <f t="shared" si="110"/>
        <v>0</v>
      </c>
      <c r="AF133" s="976">
        <f t="shared" si="110"/>
        <v>0</v>
      </c>
      <c r="AG133" s="976">
        <f t="shared" si="110"/>
        <v>0</v>
      </c>
      <c r="AH133" s="976">
        <f t="shared" si="110"/>
        <v>0</v>
      </c>
      <c r="AI133" s="976">
        <f t="shared" si="110"/>
        <v>0</v>
      </c>
      <c r="AJ133" s="976">
        <f t="shared" si="110"/>
        <v>0</v>
      </c>
      <c r="AK133" s="961"/>
      <c r="AL133" s="976">
        <f>SUM(Q133:AJ133)</f>
        <v>0</v>
      </c>
      <c r="AM133" s="976">
        <f t="shared" si="65"/>
        <v>0</v>
      </c>
    </row>
    <row r="134" spans="2:39" s="980" customFormat="1" ht="34.5" hidden="1" thickBot="1" x14ac:dyDescent="0.3">
      <c r="B134" s="1106">
        <v>7.5</v>
      </c>
      <c r="C134" s="1107" t="s">
        <v>7173</v>
      </c>
      <c r="D134" s="1108"/>
      <c r="E134" s="1139"/>
      <c r="F134" s="1140"/>
      <c r="G134" s="1139"/>
      <c r="H134" s="1141"/>
      <c r="I134" s="1088"/>
      <c r="J134" s="1089"/>
      <c r="K134" s="1090"/>
      <c r="L134" s="1091"/>
      <c r="M134" s="1092"/>
      <c r="N134" s="1093"/>
      <c r="O134" s="1094" t="str">
        <f t="shared" si="46"/>
        <v/>
      </c>
      <c r="P134" s="1095" t="str">
        <f t="shared" si="101"/>
        <v/>
      </c>
      <c r="Q134" s="945">
        <f>SUBTOTAL(9,Q135:Q136)</f>
        <v>0</v>
      </c>
      <c r="R134" s="945">
        <f t="shared" ref="R134:AL134" si="111">SUBTOTAL(9,R135:R136)</f>
        <v>0</v>
      </c>
      <c r="S134" s="945">
        <f t="shared" si="111"/>
        <v>0</v>
      </c>
      <c r="T134" s="945">
        <f t="shared" si="111"/>
        <v>0</v>
      </c>
      <c r="U134" s="945">
        <f t="shared" si="111"/>
        <v>0</v>
      </c>
      <c r="V134" s="945">
        <f t="shared" si="111"/>
        <v>0</v>
      </c>
      <c r="W134" s="945">
        <f t="shared" si="111"/>
        <v>0</v>
      </c>
      <c r="X134" s="945">
        <f t="shared" si="111"/>
        <v>0</v>
      </c>
      <c r="Y134" s="945">
        <f t="shared" si="111"/>
        <v>0</v>
      </c>
      <c r="Z134" s="945">
        <f t="shared" si="111"/>
        <v>0</v>
      </c>
      <c r="AA134" s="945">
        <f t="shared" si="111"/>
        <v>0</v>
      </c>
      <c r="AB134" s="945">
        <f t="shared" si="111"/>
        <v>0</v>
      </c>
      <c r="AC134" s="945">
        <f t="shared" si="111"/>
        <v>0</v>
      </c>
      <c r="AD134" s="945">
        <f t="shared" si="111"/>
        <v>0</v>
      </c>
      <c r="AE134" s="945">
        <f t="shared" si="111"/>
        <v>0</v>
      </c>
      <c r="AF134" s="945">
        <f t="shared" si="111"/>
        <v>0</v>
      </c>
      <c r="AG134" s="945">
        <f t="shared" si="111"/>
        <v>0</v>
      </c>
      <c r="AH134" s="945">
        <f t="shared" si="111"/>
        <v>0</v>
      </c>
      <c r="AI134" s="945">
        <f t="shared" si="111"/>
        <v>0</v>
      </c>
      <c r="AJ134" s="945">
        <f t="shared" si="111"/>
        <v>0</v>
      </c>
      <c r="AK134" s="929"/>
      <c r="AL134" s="945">
        <f t="shared" si="111"/>
        <v>0</v>
      </c>
      <c r="AM134" s="945">
        <f t="shared" si="65"/>
        <v>0</v>
      </c>
    </row>
    <row r="135" spans="2:39" s="930" customFormat="1" ht="34.5" hidden="1" thickBot="1" x14ac:dyDescent="0.3">
      <c r="B135" s="1111" t="s">
        <v>6323</v>
      </c>
      <c r="C135" s="1112" t="s">
        <v>2592</v>
      </c>
      <c r="D135" s="1143"/>
      <c r="E135" s="1144">
        <v>1</v>
      </c>
      <c r="F135" s="1143" t="s">
        <v>7174</v>
      </c>
      <c r="G135" s="1144"/>
      <c r="H135" s="1145" t="s">
        <v>7106</v>
      </c>
      <c r="I135" s="1118"/>
      <c r="J135" s="1119"/>
      <c r="K135" s="1120"/>
      <c r="L135" s="1121"/>
      <c r="M135" s="1122"/>
      <c r="N135" s="1123"/>
      <c r="O135" s="1124" t="str">
        <f t="shared" si="46"/>
        <v/>
      </c>
      <c r="P135" s="1125" t="str">
        <f>IF(M135="","",M135*I135)</f>
        <v/>
      </c>
      <c r="Q135" s="961">
        <f t="shared" ref="Q135:AF136" si="112">IF($P135&lt;&gt;"",IF(Q$8=ROUND($K135*$L135,0),$P135*($M$5/$M$4),IF((ROUND($K135*$L135,0))/Q$8=1,$P135*($M$5/$M$4),IF(AND(Q$8&gt;(ROUND($K135*$L135,0)),MOD(Q$8-(ROUND($K135*$L135,0)),($K135*$L135))=0),$P135*($M$5/$M$4),0))),0)</f>
        <v>0</v>
      </c>
      <c r="R135" s="961">
        <f t="shared" si="112"/>
        <v>0</v>
      </c>
      <c r="S135" s="961">
        <f t="shared" si="112"/>
        <v>0</v>
      </c>
      <c r="T135" s="961">
        <f t="shared" si="112"/>
        <v>0</v>
      </c>
      <c r="U135" s="961">
        <f t="shared" si="112"/>
        <v>0</v>
      </c>
      <c r="V135" s="961">
        <f t="shared" si="112"/>
        <v>0</v>
      </c>
      <c r="W135" s="961">
        <f t="shared" si="112"/>
        <v>0</v>
      </c>
      <c r="X135" s="961">
        <f t="shared" si="112"/>
        <v>0</v>
      </c>
      <c r="Y135" s="961">
        <f t="shared" si="112"/>
        <v>0</v>
      </c>
      <c r="Z135" s="961">
        <f t="shared" si="112"/>
        <v>0</v>
      </c>
      <c r="AA135" s="961">
        <f t="shared" si="112"/>
        <v>0</v>
      </c>
      <c r="AB135" s="961">
        <f t="shared" si="112"/>
        <v>0</v>
      </c>
      <c r="AC135" s="961">
        <f t="shared" si="112"/>
        <v>0</v>
      </c>
      <c r="AD135" s="961">
        <f t="shared" si="112"/>
        <v>0</v>
      </c>
      <c r="AE135" s="961">
        <f t="shared" si="112"/>
        <v>0</v>
      </c>
      <c r="AF135" s="961">
        <f t="shared" si="112"/>
        <v>0</v>
      </c>
      <c r="AG135" s="961">
        <f t="shared" ref="AA135:AJ136" si="113">IF($P135&lt;&gt;"",IF(AG$8=ROUND($K135*$L135,0),$P135*($M$5/$M$4),IF((ROUND($K135*$L135,0))/AG$8=1,$P135*($M$5/$M$4),IF(AND(AG$8&gt;(ROUND($K135*$L135,0)),MOD(AG$8-(ROUND($K135*$L135,0)),($K135*$L135))=0),$P135*($M$5/$M$4),0))),0)</f>
        <v>0</v>
      </c>
      <c r="AH135" s="961">
        <f t="shared" si="113"/>
        <v>0</v>
      </c>
      <c r="AI135" s="961">
        <f t="shared" si="113"/>
        <v>0</v>
      </c>
      <c r="AJ135" s="961">
        <f t="shared" si="113"/>
        <v>0</v>
      </c>
      <c r="AK135" s="961"/>
      <c r="AL135" s="961">
        <f>SUM(Q135:AJ135)</f>
        <v>0</v>
      </c>
      <c r="AM135" s="961">
        <f t="shared" si="65"/>
        <v>0</v>
      </c>
    </row>
    <row r="136" spans="2:39" s="930" customFormat="1" ht="34.5" hidden="1" thickBot="1" x14ac:dyDescent="0.3">
      <c r="B136" s="1126" t="s">
        <v>6324</v>
      </c>
      <c r="C136" s="1127" t="s">
        <v>2594</v>
      </c>
      <c r="D136" s="1130"/>
      <c r="E136" s="1129"/>
      <c r="F136" s="1130"/>
      <c r="G136" s="1129"/>
      <c r="H136" s="1142" t="s">
        <v>7106</v>
      </c>
      <c r="I136" s="1131"/>
      <c r="J136" s="1132"/>
      <c r="K136" s="1133"/>
      <c r="L136" s="1134"/>
      <c r="M136" s="1135"/>
      <c r="N136" s="1136"/>
      <c r="O136" s="1137" t="str">
        <f t="shared" si="46"/>
        <v/>
      </c>
      <c r="P136" s="1138" t="str">
        <f>IF(M136="","",M136*I136)</f>
        <v/>
      </c>
      <c r="Q136" s="976">
        <f t="shared" si="112"/>
        <v>0</v>
      </c>
      <c r="R136" s="976">
        <f t="shared" si="112"/>
        <v>0</v>
      </c>
      <c r="S136" s="976">
        <f t="shared" si="112"/>
        <v>0</v>
      </c>
      <c r="T136" s="976">
        <f t="shared" si="112"/>
        <v>0</v>
      </c>
      <c r="U136" s="976">
        <f t="shared" si="112"/>
        <v>0</v>
      </c>
      <c r="V136" s="976">
        <f t="shared" si="112"/>
        <v>0</v>
      </c>
      <c r="W136" s="976">
        <f t="shared" si="112"/>
        <v>0</v>
      </c>
      <c r="X136" s="976">
        <f t="shared" si="112"/>
        <v>0</v>
      </c>
      <c r="Y136" s="976">
        <f t="shared" si="112"/>
        <v>0</v>
      </c>
      <c r="Z136" s="976">
        <f t="shared" si="112"/>
        <v>0</v>
      </c>
      <c r="AA136" s="976">
        <f t="shared" si="113"/>
        <v>0</v>
      </c>
      <c r="AB136" s="976">
        <f t="shared" si="113"/>
        <v>0</v>
      </c>
      <c r="AC136" s="976">
        <f t="shared" si="113"/>
        <v>0</v>
      </c>
      <c r="AD136" s="976">
        <f t="shared" si="113"/>
        <v>0</v>
      </c>
      <c r="AE136" s="976">
        <f t="shared" si="113"/>
        <v>0</v>
      </c>
      <c r="AF136" s="976">
        <f t="shared" si="113"/>
        <v>0</v>
      </c>
      <c r="AG136" s="976">
        <f t="shared" si="113"/>
        <v>0</v>
      </c>
      <c r="AH136" s="976">
        <f t="shared" si="113"/>
        <v>0</v>
      </c>
      <c r="AI136" s="976">
        <f t="shared" si="113"/>
        <v>0</v>
      </c>
      <c r="AJ136" s="976">
        <f t="shared" si="113"/>
        <v>0</v>
      </c>
      <c r="AK136" s="961"/>
      <c r="AL136" s="976">
        <f>SUM(Q136:AJ136)</f>
        <v>0</v>
      </c>
      <c r="AM136" s="976">
        <f t="shared" si="65"/>
        <v>0</v>
      </c>
    </row>
    <row r="137" spans="2:39" s="980" customFormat="1" ht="34.5" hidden="1" thickBot="1" x14ac:dyDescent="0.3">
      <c r="B137" s="1106">
        <v>7.6</v>
      </c>
      <c r="C137" s="1107" t="s">
        <v>7175</v>
      </c>
      <c r="D137" s="1108"/>
      <c r="E137" s="1139"/>
      <c r="F137" s="1140"/>
      <c r="G137" s="1139"/>
      <c r="H137" s="1141"/>
      <c r="I137" s="1088"/>
      <c r="J137" s="1089"/>
      <c r="K137" s="1090"/>
      <c r="L137" s="1091"/>
      <c r="M137" s="1092"/>
      <c r="N137" s="1093"/>
      <c r="O137" s="1094" t="str">
        <f t="shared" ref="O137:O163" si="114">IF(K137&lt;&gt;"",ROUND(K137*L137,0),"")</f>
        <v/>
      </c>
      <c r="P137" s="1095" t="str">
        <f>IF(M137="","",M137*I137)</f>
        <v/>
      </c>
      <c r="Q137" s="945">
        <f>SUBTOTAL(9,Q138:Q139)</f>
        <v>0</v>
      </c>
      <c r="R137" s="945">
        <f t="shared" ref="R137:AL137" si="115">SUBTOTAL(9,R138:R139)</f>
        <v>0</v>
      </c>
      <c r="S137" s="945">
        <f t="shared" si="115"/>
        <v>0</v>
      </c>
      <c r="T137" s="945">
        <f t="shared" si="115"/>
        <v>0</v>
      </c>
      <c r="U137" s="945">
        <f t="shared" si="115"/>
        <v>0</v>
      </c>
      <c r="V137" s="945">
        <f t="shared" si="115"/>
        <v>0</v>
      </c>
      <c r="W137" s="945">
        <f t="shared" si="115"/>
        <v>0</v>
      </c>
      <c r="X137" s="945">
        <f t="shared" si="115"/>
        <v>0</v>
      </c>
      <c r="Y137" s="945">
        <f t="shared" si="115"/>
        <v>0</v>
      </c>
      <c r="Z137" s="945">
        <f t="shared" si="115"/>
        <v>0</v>
      </c>
      <c r="AA137" s="945">
        <f t="shared" si="115"/>
        <v>0</v>
      </c>
      <c r="AB137" s="945">
        <f t="shared" si="115"/>
        <v>0</v>
      </c>
      <c r="AC137" s="945">
        <f t="shared" si="115"/>
        <v>0</v>
      </c>
      <c r="AD137" s="945">
        <f t="shared" si="115"/>
        <v>0</v>
      </c>
      <c r="AE137" s="945">
        <f t="shared" si="115"/>
        <v>0</v>
      </c>
      <c r="AF137" s="945">
        <f t="shared" si="115"/>
        <v>0</v>
      </c>
      <c r="AG137" s="945">
        <f t="shared" si="115"/>
        <v>0</v>
      </c>
      <c r="AH137" s="945">
        <f t="shared" si="115"/>
        <v>0</v>
      </c>
      <c r="AI137" s="945">
        <f t="shared" si="115"/>
        <v>0</v>
      </c>
      <c r="AJ137" s="945">
        <f t="shared" si="115"/>
        <v>0</v>
      </c>
      <c r="AK137" s="929"/>
      <c r="AL137" s="945">
        <f t="shared" si="115"/>
        <v>0</v>
      </c>
      <c r="AM137" s="945">
        <f t="shared" si="65"/>
        <v>0</v>
      </c>
    </row>
    <row r="138" spans="2:39" s="930" customFormat="1" ht="34.5" hidden="1" thickBot="1" x14ac:dyDescent="0.3">
      <c r="B138" s="1111" t="s">
        <v>6326</v>
      </c>
      <c r="C138" s="1112" t="s">
        <v>1907</v>
      </c>
      <c r="D138" s="1143"/>
      <c r="E138" s="1144">
        <v>1</v>
      </c>
      <c r="F138" s="1143" t="s">
        <v>7176</v>
      </c>
      <c r="G138" s="1144"/>
      <c r="H138" s="1145" t="s">
        <v>7106</v>
      </c>
      <c r="I138" s="1118"/>
      <c r="J138" s="1119"/>
      <c r="K138" s="1120"/>
      <c r="L138" s="1121"/>
      <c r="M138" s="1122"/>
      <c r="N138" s="1123"/>
      <c r="O138" s="1124" t="str">
        <f t="shared" si="114"/>
        <v/>
      </c>
      <c r="P138" s="1125" t="str">
        <f>IF(M138="","",M138*I138)</f>
        <v/>
      </c>
      <c r="Q138" s="961">
        <f t="shared" ref="Q138:AF139" si="116">IF($P138&lt;&gt;"",IF(Q$8=ROUND($K138*$L138,0),$P138*($M$5/$M$4),IF((ROUND($K138*$L138,0))/Q$8=1,$P138*($M$5/$M$4),IF(AND(Q$8&gt;(ROUND($K138*$L138,0)),MOD(Q$8-(ROUND($K138*$L138,0)),($K138*$L138))=0),$P138*($M$5/$M$4),0))),0)</f>
        <v>0</v>
      </c>
      <c r="R138" s="961">
        <f t="shared" si="116"/>
        <v>0</v>
      </c>
      <c r="S138" s="961">
        <f t="shared" si="116"/>
        <v>0</v>
      </c>
      <c r="T138" s="961">
        <f t="shared" si="116"/>
        <v>0</v>
      </c>
      <c r="U138" s="961">
        <f t="shared" si="116"/>
        <v>0</v>
      </c>
      <c r="V138" s="961">
        <f t="shared" si="116"/>
        <v>0</v>
      </c>
      <c r="W138" s="961">
        <f t="shared" si="116"/>
        <v>0</v>
      </c>
      <c r="X138" s="961">
        <f t="shared" si="116"/>
        <v>0</v>
      </c>
      <c r="Y138" s="961">
        <f t="shared" si="116"/>
        <v>0</v>
      </c>
      <c r="Z138" s="961">
        <f t="shared" si="116"/>
        <v>0</v>
      </c>
      <c r="AA138" s="961">
        <f t="shared" si="116"/>
        <v>0</v>
      </c>
      <c r="AB138" s="961">
        <f t="shared" si="116"/>
        <v>0</v>
      </c>
      <c r="AC138" s="961">
        <f t="shared" si="116"/>
        <v>0</v>
      </c>
      <c r="AD138" s="961">
        <f t="shared" si="116"/>
        <v>0</v>
      </c>
      <c r="AE138" s="961">
        <f t="shared" si="116"/>
        <v>0</v>
      </c>
      <c r="AF138" s="961">
        <f t="shared" si="116"/>
        <v>0</v>
      </c>
      <c r="AG138" s="961">
        <f t="shared" ref="AA138:AJ139" si="117">IF($P138&lt;&gt;"",IF(AG$8=ROUND($K138*$L138,0),$P138*($M$5/$M$4),IF((ROUND($K138*$L138,0))/AG$8=1,$P138*($M$5/$M$4),IF(AND(AG$8&gt;(ROUND($K138*$L138,0)),MOD(AG$8-(ROUND($K138*$L138,0)),($K138*$L138))=0),$P138*($M$5/$M$4),0))),0)</f>
        <v>0</v>
      </c>
      <c r="AH138" s="961">
        <f t="shared" si="117"/>
        <v>0</v>
      </c>
      <c r="AI138" s="961">
        <f t="shared" si="117"/>
        <v>0</v>
      </c>
      <c r="AJ138" s="961">
        <f t="shared" si="117"/>
        <v>0</v>
      </c>
      <c r="AK138" s="961"/>
      <c r="AL138" s="961">
        <f>SUM(Q138:AJ138)</f>
        <v>0</v>
      </c>
      <c r="AM138" s="961">
        <f t="shared" si="65"/>
        <v>0</v>
      </c>
    </row>
    <row r="139" spans="2:39" s="930" customFormat="1" ht="34.5" hidden="1" thickBot="1" x14ac:dyDescent="0.3">
      <c r="B139" s="1126" t="s">
        <v>6327</v>
      </c>
      <c r="C139" s="1127" t="s">
        <v>1908</v>
      </c>
      <c r="D139" s="1130"/>
      <c r="E139" s="1129"/>
      <c r="F139" s="1130"/>
      <c r="G139" s="1129"/>
      <c r="H139" s="1142" t="s">
        <v>7106</v>
      </c>
      <c r="I139" s="1131"/>
      <c r="J139" s="1132"/>
      <c r="K139" s="1133"/>
      <c r="L139" s="1134"/>
      <c r="M139" s="1135"/>
      <c r="N139" s="1136"/>
      <c r="O139" s="1137" t="str">
        <f t="shared" si="114"/>
        <v/>
      </c>
      <c r="P139" s="1138" t="str">
        <f t="shared" si="101"/>
        <v/>
      </c>
      <c r="Q139" s="976">
        <f t="shared" si="116"/>
        <v>0</v>
      </c>
      <c r="R139" s="976">
        <f t="shared" si="116"/>
        <v>0</v>
      </c>
      <c r="S139" s="976">
        <f t="shared" si="116"/>
        <v>0</v>
      </c>
      <c r="T139" s="976">
        <f t="shared" si="116"/>
        <v>0</v>
      </c>
      <c r="U139" s="976">
        <f t="shared" si="116"/>
        <v>0</v>
      </c>
      <c r="V139" s="976">
        <f t="shared" si="116"/>
        <v>0</v>
      </c>
      <c r="W139" s="976">
        <f t="shared" si="116"/>
        <v>0</v>
      </c>
      <c r="X139" s="976">
        <f t="shared" si="116"/>
        <v>0</v>
      </c>
      <c r="Y139" s="976">
        <f t="shared" si="116"/>
        <v>0</v>
      </c>
      <c r="Z139" s="976">
        <f t="shared" si="116"/>
        <v>0</v>
      </c>
      <c r="AA139" s="976">
        <f t="shared" si="117"/>
        <v>0</v>
      </c>
      <c r="AB139" s="976">
        <f t="shared" si="117"/>
        <v>0</v>
      </c>
      <c r="AC139" s="976">
        <f t="shared" si="117"/>
        <v>0</v>
      </c>
      <c r="AD139" s="976">
        <f t="shared" si="117"/>
        <v>0</v>
      </c>
      <c r="AE139" s="976">
        <f t="shared" si="117"/>
        <v>0</v>
      </c>
      <c r="AF139" s="976">
        <f t="shared" si="117"/>
        <v>0</v>
      </c>
      <c r="AG139" s="976">
        <f t="shared" si="117"/>
        <v>0</v>
      </c>
      <c r="AH139" s="976">
        <f t="shared" si="117"/>
        <v>0</v>
      </c>
      <c r="AI139" s="976">
        <f t="shared" si="117"/>
        <v>0</v>
      </c>
      <c r="AJ139" s="976">
        <f t="shared" si="117"/>
        <v>0</v>
      </c>
      <c r="AK139" s="961"/>
      <c r="AL139" s="976">
        <f>SUM(Q139:AJ139)</f>
        <v>0</v>
      </c>
      <c r="AM139" s="976">
        <f t="shared" si="65"/>
        <v>0</v>
      </c>
    </row>
    <row r="140" spans="2:39" s="980" customFormat="1" ht="34.5" hidden="1" thickBot="1" x14ac:dyDescent="0.3">
      <c r="B140" s="1073">
        <v>8</v>
      </c>
      <c r="C140" s="1074" t="s">
        <v>7177</v>
      </c>
      <c r="D140" s="1075"/>
      <c r="E140" s="1076"/>
      <c r="F140" s="1075"/>
      <c r="G140" s="1076"/>
      <c r="H140" s="1077"/>
      <c r="I140" s="1078"/>
      <c r="J140" s="1079"/>
      <c r="K140" s="1079"/>
      <c r="L140" s="1080"/>
      <c r="M140" s="1081"/>
      <c r="N140" s="1078"/>
      <c r="O140" s="1078" t="str">
        <f t="shared" si="114"/>
        <v/>
      </c>
      <c r="P140" s="1082"/>
      <c r="Q140" s="928">
        <f t="shared" ref="Q140:AJ140" si="118">SUBTOTAL(9,Q141:Q163)</f>
        <v>0</v>
      </c>
      <c r="R140" s="928">
        <f t="shared" si="118"/>
        <v>0</v>
      </c>
      <c r="S140" s="928">
        <f t="shared" si="118"/>
        <v>0</v>
      </c>
      <c r="T140" s="928">
        <f t="shared" si="118"/>
        <v>0</v>
      </c>
      <c r="U140" s="928">
        <f t="shared" si="118"/>
        <v>0</v>
      </c>
      <c r="V140" s="928">
        <f t="shared" si="118"/>
        <v>0</v>
      </c>
      <c r="W140" s="928">
        <f t="shared" si="118"/>
        <v>0</v>
      </c>
      <c r="X140" s="928">
        <f t="shared" si="118"/>
        <v>0</v>
      </c>
      <c r="Y140" s="928">
        <f t="shared" si="118"/>
        <v>0</v>
      </c>
      <c r="Z140" s="928">
        <f t="shared" si="118"/>
        <v>0</v>
      </c>
      <c r="AA140" s="928">
        <f t="shared" si="118"/>
        <v>0</v>
      </c>
      <c r="AB140" s="928">
        <f t="shared" si="118"/>
        <v>0</v>
      </c>
      <c r="AC140" s="928">
        <f t="shared" si="118"/>
        <v>0</v>
      </c>
      <c r="AD140" s="928">
        <f t="shared" si="118"/>
        <v>0</v>
      </c>
      <c r="AE140" s="928">
        <f t="shared" si="118"/>
        <v>0</v>
      </c>
      <c r="AF140" s="928">
        <f t="shared" si="118"/>
        <v>0</v>
      </c>
      <c r="AG140" s="928">
        <f t="shared" si="118"/>
        <v>0</v>
      </c>
      <c r="AH140" s="928">
        <f t="shared" si="118"/>
        <v>0</v>
      </c>
      <c r="AI140" s="928">
        <f t="shared" si="118"/>
        <v>0</v>
      </c>
      <c r="AJ140" s="928">
        <f t="shared" si="118"/>
        <v>0</v>
      </c>
      <c r="AK140" s="929"/>
      <c r="AL140" s="928">
        <f>SUBTOTAL(9,AL141:AL163)</f>
        <v>0</v>
      </c>
      <c r="AM140" s="928">
        <f t="shared" si="65"/>
        <v>0</v>
      </c>
    </row>
    <row r="141" spans="2:39" s="980" customFormat="1" ht="34.5" hidden="1" thickBot="1" x14ac:dyDescent="0.3">
      <c r="B141" s="1146">
        <v>8.1</v>
      </c>
      <c r="C141" s="1147" t="s">
        <v>7178</v>
      </c>
      <c r="D141" s="1148"/>
      <c r="E141" s="1149"/>
      <c r="F141" s="1150" t="s">
        <v>2659</v>
      </c>
      <c r="G141" s="1151"/>
      <c r="H141" s="1152"/>
      <c r="I141" s="1153"/>
      <c r="J141" s="1154"/>
      <c r="K141" s="1155"/>
      <c r="L141" s="1156"/>
      <c r="M141" s="1157"/>
      <c r="N141" s="1158"/>
      <c r="O141" s="1159" t="str">
        <f t="shared" si="114"/>
        <v/>
      </c>
      <c r="P141" s="1160" t="str">
        <f t="shared" ref="P141:P163" si="119">IF(M141="","",M141*I141)</f>
        <v/>
      </c>
      <c r="Q141" s="1046">
        <f t="shared" ref="Q141:AJ141" si="120">IF($P141&lt;&gt;"",IF(Q$8=ROUND($K141*$L141,0),$P141*($M$5/$M$4),IF((ROUND($K141*$L141,0))/Q$8=1,$P141*($M$5/$M$4),IF(AND(Q$8&gt;(ROUND($K141*$L141,0)),MOD(Q$8-(ROUND($K141*$L141,0)),($K141*$L141))=0),$P141*($M$5/$M$4),0))),0)</f>
        <v>0</v>
      </c>
      <c r="R141" s="1046">
        <f t="shared" si="120"/>
        <v>0</v>
      </c>
      <c r="S141" s="1046">
        <f t="shared" si="120"/>
        <v>0</v>
      </c>
      <c r="T141" s="1046">
        <f t="shared" si="120"/>
        <v>0</v>
      </c>
      <c r="U141" s="1046">
        <f t="shared" si="120"/>
        <v>0</v>
      </c>
      <c r="V141" s="1046">
        <f t="shared" si="120"/>
        <v>0</v>
      </c>
      <c r="W141" s="1046">
        <f t="shared" si="120"/>
        <v>0</v>
      </c>
      <c r="X141" s="1046">
        <f t="shared" si="120"/>
        <v>0</v>
      </c>
      <c r="Y141" s="1046">
        <f t="shared" si="120"/>
        <v>0</v>
      </c>
      <c r="Z141" s="1046">
        <f t="shared" si="120"/>
        <v>0</v>
      </c>
      <c r="AA141" s="1046">
        <f t="shared" si="120"/>
        <v>0</v>
      </c>
      <c r="AB141" s="1046">
        <f t="shared" si="120"/>
        <v>0</v>
      </c>
      <c r="AC141" s="1046">
        <f t="shared" si="120"/>
        <v>0</v>
      </c>
      <c r="AD141" s="1046">
        <f t="shared" si="120"/>
        <v>0</v>
      </c>
      <c r="AE141" s="1046">
        <f t="shared" si="120"/>
        <v>0</v>
      </c>
      <c r="AF141" s="1046">
        <f t="shared" si="120"/>
        <v>0</v>
      </c>
      <c r="AG141" s="1046">
        <f t="shared" si="120"/>
        <v>0</v>
      </c>
      <c r="AH141" s="1046">
        <f t="shared" si="120"/>
        <v>0</v>
      </c>
      <c r="AI141" s="1046">
        <f t="shared" si="120"/>
        <v>0</v>
      </c>
      <c r="AJ141" s="1046">
        <f t="shared" si="120"/>
        <v>0</v>
      </c>
      <c r="AK141" s="929"/>
      <c r="AL141" s="1046">
        <f>SUM(Q141:AJ141)</f>
        <v>0</v>
      </c>
      <c r="AM141" s="1046">
        <f t="shared" si="65"/>
        <v>0</v>
      </c>
    </row>
    <row r="142" spans="2:39" s="980" customFormat="1" ht="34.5" hidden="1" thickBot="1" x14ac:dyDescent="0.3">
      <c r="B142" s="1106">
        <v>8.1999999999999993</v>
      </c>
      <c r="C142" s="1107" t="s">
        <v>7179</v>
      </c>
      <c r="D142" s="1108"/>
      <c r="E142" s="1109"/>
      <c r="F142" s="1108"/>
      <c r="G142" s="1109"/>
      <c r="H142" s="1087"/>
      <c r="I142" s="1088"/>
      <c r="J142" s="1089"/>
      <c r="K142" s="1090"/>
      <c r="L142" s="1091"/>
      <c r="M142" s="1092"/>
      <c r="N142" s="1093"/>
      <c r="O142" s="1094" t="str">
        <f t="shared" si="114"/>
        <v/>
      </c>
      <c r="P142" s="1095" t="str">
        <f t="shared" si="119"/>
        <v/>
      </c>
      <c r="Q142" s="945">
        <f t="shared" ref="Q142:AJ142" si="121">SUBTOTAL(9,Q143:Q144)</f>
        <v>0</v>
      </c>
      <c r="R142" s="945">
        <f t="shared" si="121"/>
        <v>0</v>
      </c>
      <c r="S142" s="945">
        <f t="shared" si="121"/>
        <v>0</v>
      </c>
      <c r="T142" s="945">
        <f t="shared" si="121"/>
        <v>0</v>
      </c>
      <c r="U142" s="945">
        <f t="shared" si="121"/>
        <v>0</v>
      </c>
      <c r="V142" s="945">
        <f t="shared" si="121"/>
        <v>0</v>
      </c>
      <c r="W142" s="945">
        <f t="shared" si="121"/>
        <v>0</v>
      </c>
      <c r="X142" s="945">
        <f t="shared" si="121"/>
        <v>0</v>
      </c>
      <c r="Y142" s="945">
        <f t="shared" si="121"/>
        <v>0</v>
      </c>
      <c r="Z142" s="945">
        <f t="shared" si="121"/>
        <v>0</v>
      </c>
      <c r="AA142" s="945">
        <f t="shared" si="121"/>
        <v>0</v>
      </c>
      <c r="AB142" s="945">
        <f t="shared" si="121"/>
        <v>0</v>
      </c>
      <c r="AC142" s="945">
        <f t="shared" si="121"/>
        <v>0</v>
      </c>
      <c r="AD142" s="945">
        <f t="shared" si="121"/>
        <v>0</v>
      </c>
      <c r="AE142" s="945">
        <f t="shared" si="121"/>
        <v>0</v>
      </c>
      <c r="AF142" s="945">
        <f t="shared" si="121"/>
        <v>0</v>
      </c>
      <c r="AG142" s="945">
        <f t="shared" si="121"/>
        <v>0</v>
      </c>
      <c r="AH142" s="945">
        <f t="shared" si="121"/>
        <v>0</v>
      </c>
      <c r="AI142" s="945">
        <f t="shared" si="121"/>
        <v>0</v>
      </c>
      <c r="AJ142" s="945">
        <f t="shared" si="121"/>
        <v>0</v>
      </c>
      <c r="AK142" s="929"/>
      <c r="AL142" s="945">
        <f>SUBTOTAL(9,AL143:AL144)</f>
        <v>0</v>
      </c>
      <c r="AM142" s="945">
        <f t="shared" si="65"/>
        <v>0</v>
      </c>
    </row>
    <row r="143" spans="2:39" s="930" customFormat="1" ht="68.25" hidden="1" thickBot="1" x14ac:dyDescent="0.3">
      <c r="B143" s="981" t="s">
        <v>6335</v>
      </c>
      <c r="C143" s="948" t="s">
        <v>7180</v>
      </c>
      <c r="D143" s="982"/>
      <c r="E143" s="950">
        <v>8</v>
      </c>
      <c r="F143" s="951" t="s">
        <v>7181</v>
      </c>
      <c r="G143" s="950"/>
      <c r="H143" s="952" t="s">
        <v>7106</v>
      </c>
      <c r="I143" s="953"/>
      <c r="J143" s="983"/>
      <c r="K143" s="955"/>
      <c r="L143" s="956"/>
      <c r="M143" s="957"/>
      <c r="N143" s="988"/>
      <c r="O143" s="989" t="str">
        <f t="shared" si="114"/>
        <v/>
      </c>
      <c r="P143" s="990" t="str">
        <f t="shared" si="119"/>
        <v/>
      </c>
      <c r="Q143" s="961">
        <f t="shared" ref="Q143:AF144" si="122">IF($P143&lt;&gt;"",IF(Q$8=$N143,$P143*($M$5/$M$4),IF((ROUND($K143*$L143,0)+$N143)/Q$8=1,$P143*($M$5/$M$4),IF(Q$8=ROUND($K143*$L143,0)+$N143,$P143*($M$5/$M$4),IF(AND(Q$8&gt;(ROUND($K143*$L143,0)+$N143),MOD(Q$8-(ROUND($K143*$L143,0)-$N143),($K143*$L143))=0),$P143*($M$5/$M$4),0)))),0)</f>
        <v>0</v>
      </c>
      <c r="R143" s="961">
        <f t="shared" si="122"/>
        <v>0</v>
      </c>
      <c r="S143" s="961">
        <f t="shared" si="122"/>
        <v>0</v>
      </c>
      <c r="T143" s="961">
        <f t="shared" si="122"/>
        <v>0</v>
      </c>
      <c r="U143" s="961">
        <f t="shared" si="122"/>
        <v>0</v>
      </c>
      <c r="V143" s="961">
        <f t="shared" si="122"/>
        <v>0</v>
      </c>
      <c r="W143" s="961">
        <f t="shared" si="122"/>
        <v>0</v>
      </c>
      <c r="X143" s="961">
        <f t="shared" si="122"/>
        <v>0</v>
      </c>
      <c r="Y143" s="961">
        <f t="shared" si="122"/>
        <v>0</v>
      </c>
      <c r="Z143" s="961">
        <f t="shared" si="122"/>
        <v>0</v>
      </c>
      <c r="AA143" s="961">
        <f t="shared" si="122"/>
        <v>0</v>
      </c>
      <c r="AB143" s="961">
        <f t="shared" si="122"/>
        <v>0</v>
      </c>
      <c r="AC143" s="961">
        <f t="shared" si="122"/>
        <v>0</v>
      </c>
      <c r="AD143" s="961">
        <f t="shared" si="122"/>
        <v>0</v>
      </c>
      <c r="AE143" s="961">
        <f t="shared" si="122"/>
        <v>0</v>
      </c>
      <c r="AF143" s="961">
        <f t="shared" si="122"/>
        <v>0</v>
      </c>
      <c r="AG143" s="961">
        <f t="shared" ref="AG143:AJ144" si="123">IF($P143&lt;&gt;"",IF(AG$8=$N143,$P143*($M$5/$M$4),IF((ROUND($K143*$L143,0)+$N143)/AG$8=1,$P143*($M$5/$M$4),IF(AG$8=ROUND($K143*$L143,0)+$N143,$P143*($M$5/$M$4),IF(AND(AG$8&gt;(ROUND($K143*$L143,0)+$N143),MOD(AG$8-(ROUND($K143*$L143,0)-$N143),($K143*$L143))=0),$P143*($M$5/$M$4),0)))),0)</f>
        <v>0</v>
      </c>
      <c r="AH143" s="961">
        <f t="shared" si="123"/>
        <v>0</v>
      </c>
      <c r="AI143" s="961">
        <f t="shared" si="123"/>
        <v>0</v>
      </c>
      <c r="AJ143" s="961">
        <f t="shared" si="123"/>
        <v>0</v>
      </c>
      <c r="AK143" s="961"/>
      <c r="AL143" s="961">
        <f>SUM(Q143:AJ143)</f>
        <v>0</v>
      </c>
      <c r="AM143" s="961">
        <f t="shared" si="65"/>
        <v>0</v>
      </c>
    </row>
    <row r="144" spans="2:39" s="930" customFormat="1" ht="34.5" hidden="1" thickBot="1" x14ac:dyDescent="0.3">
      <c r="B144" s="984" t="s">
        <v>6374</v>
      </c>
      <c r="C144" s="963" t="s">
        <v>7182</v>
      </c>
      <c r="D144" s="985"/>
      <c r="E144" s="965"/>
      <c r="F144" s="966"/>
      <c r="G144" s="965"/>
      <c r="H144" s="967" t="s">
        <v>7106</v>
      </c>
      <c r="I144" s="968"/>
      <c r="J144" s="986"/>
      <c r="K144" s="970"/>
      <c r="L144" s="971"/>
      <c r="M144" s="972"/>
      <c r="N144" s="991"/>
      <c r="O144" s="992" t="str">
        <f t="shared" si="114"/>
        <v/>
      </c>
      <c r="P144" s="993" t="str">
        <f t="shared" si="119"/>
        <v/>
      </c>
      <c r="Q144" s="961">
        <f t="shared" si="122"/>
        <v>0</v>
      </c>
      <c r="R144" s="961">
        <f t="shared" si="122"/>
        <v>0</v>
      </c>
      <c r="S144" s="961">
        <f t="shared" si="122"/>
        <v>0</v>
      </c>
      <c r="T144" s="961">
        <f t="shared" si="122"/>
        <v>0</v>
      </c>
      <c r="U144" s="961">
        <f t="shared" si="122"/>
        <v>0</v>
      </c>
      <c r="V144" s="961">
        <f t="shared" si="122"/>
        <v>0</v>
      </c>
      <c r="W144" s="961">
        <f t="shared" si="122"/>
        <v>0</v>
      </c>
      <c r="X144" s="961">
        <f t="shared" si="122"/>
        <v>0</v>
      </c>
      <c r="Y144" s="961">
        <f t="shared" si="122"/>
        <v>0</v>
      </c>
      <c r="Z144" s="961">
        <f t="shared" si="122"/>
        <v>0</v>
      </c>
      <c r="AA144" s="961">
        <f t="shared" si="122"/>
        <v>0</v>
      </c>
      <c r="AB144" s="961">
        <f t="shared" si="122"/>
        <v>0</v>
      </c>
      <c r="AC144" s="961">
        <f t="shared" si="122"/>
        <v>0</v>
      </c>
      <c r="AD144" s="961">
        <f t="shared" si="122"/>
        <v>0</v>
      </c>
      <c r="AE144" s="961">
        <f t="shared" si="122"/>
        <v>0</v>
      </c>
      <c r="AF144" s="961">
        <f t="shared" si="122"/>
        <v>0</v>
      </c>
      <c r="AG144" s="961">
        <f t="shared" si="123"/>
        <v>0</v>
      </c>
      <c r="AH144" s="961">
        <f t="shared" si="123"/>
        <v>0</v>
      </c>
      <c r="AI144" s="961">
        <f t="shared" si="123"/>
        <v>0</v>
      </c>
      <c r="AJ144" s="961">
        <f t="shared" si="123"/>
        <v>0</v>
      </c>
      <c r="AK144" s="961"/>
      <c r="AL144" s="976">
        <f>SUM(Q144:AJ144)</f>
        <v>0</v>
      </c>
      <c r="AM144" s="976">
        <f t="shared" si="65"/>
        <v>0</v>
      </c>
    </row>
    <row r="145" spans="2:39" s="980" customFormat="1" ht="34.5" hidden="1" thickBot="1" x14ac:dyDescent="0.3">
      <c r="B145" s="1106">
        <v>8.3000000000000007</v>
      </c>
      <c r="C145" s="1107" t="s">
        <v>7183</v>
      </c>
      <c r="D145" s="1108"/>
      <c r="E145" s="1109"/>
      <c r="F145" s="1108"/>
      <c r="G145" s="1109"/>
      <c r="H145" s="1087"/>
      <c r="I145" s="1088"/>
      <c r="J145" s="1089"/>
      <c r="K145" s="1090"/>
      <c r="L145" s="1091"/>
      <c r="M145" s="1092"/>
      <c r="N145" s="1093"/>
      <c r="O145" s="1094" t="str">
        <f t="shared" si="114"/>
        <v/>
      </c>
      <c r="P145" s="1095" t="str">
        <f t="shared" si="119"/>
        <v/>
      </c>
      <c r="Q145" s="945">
        <f t="shared" ref="Q145:AJ145" si="124">SUBTOTAL(9,Q146:Q147)</f>
        <v>0</v>
      </c>
      <c r="R145" s="945">
        <f t="shared" si="124"/>
        <v>0</v>
      </c>
      <c r="S145" s="945">
        <f t="shared" si="124"/>
        <v>0</v>
      </c>
      <c r="T145" s="945">
        <f t="shared" si="124"/>
        <v>0</v>
      </c>
      <c r="U145" s="945">
        <f t="shared" si="124"/>
        <v>0</v>
      </c>
      <c r="V145" s="945">
        <f t="shared" si="124"/>
        <v>0</v>
      </c>
      <c r="W145" s="945">
        <f t="shared" si="124"/>
        <v>0</v>
      </c>
      <c r="X145" s="945">
        <f t="shared" si="124"/>
        <v>0</v>
      </c>
      <c r="Y145" s="945">
        <f t="shared" si="124"/>
        <v>0</v>
      </c>
      <c r="Z145" s="945">
        <f t="shared" si="124"/>
        <v>0</v>
      </c>
      <c r="AA145" s="945">
        <f t="shared" si="124"/>
        <v>0</v>
      </c>
      <c r="AB145" s="945">
        <f t="shared" si="124"/>
        <v>0</v>
      </c>
      <c r="AC145" s="945">
        <f t="shared" si="124"/>
        <v>0</v>
      </c>
      <c r="AD145" s="945">
        <f t="shared" si="124"/>
        <v>0</v>
      </c>
      <c r="AE145" s="945">
        <f t="shared" si="124"/>
        <v>0</v>
      </c>
      <c r="AF145" s="945">
        <f t="shared" si="124"/>
        <v>0</v>
      </c>
      <c r="AG145" s="945">
        <f t="shared" si="124"/>
        <v>0</v>
      </c>
      <c r="AH145" s="945">
        <f t="shared" si="124"/>
        <v>0</v>
      </c>
      <c r="AI145" s="945">
        <f t="shared" si="124"/>
        <v>0</v>
      </c>
      <c r="AJ145" s="945">
        <f t="shared" si="124"/>
        <v>0</v>
      </c>
      <c r="AK145" s="929"/>
      <c r="AL145" s="945">
        <f>SUBTOTAL(9,AL146:AL147)</f>
        <v>0</v>
      </c>
      <c r="AM145" s="945">
        <f t="shared" si="65"/>
        <v>0</v>
      </c>
    </row>
    <row r="146" spans="2:39" s="930" customFormat="1" ht="68.25" hidden="1" thickBot="1" x14ac:dyDescent="0.3">
      <c r="B146" s="981" t="s">
        <v>6384</v>
      </c>
      <c r="C146" s="948" t="s">
        <v>2736</v>
      </c>
      <c r="D146" s="982"/>
      <c r="E146" s="950">
        <v>14</v>
      </c>
      <c r="F146" s="951" t="s">
        <v>7184</v>
      </c>
      <c r="G146" s="950"/>
      <c r="H146" s="952" t="s">
        <v>7106</v>
      </c>
      <c r="I146" s="953"/>
      <c r="J146" s="983"/>
      <c r="K146" s="955"/>
      <c r="L146" s="956"/>
      <c r="M146" s="957"/>
      <c r="N146" s="988"/>
      <c r="O146" s="989" t="str">
        <f t="shared" si="114"/>
        <v/>
      </c>
      <c r="P146" s="990" t="str">
        <f t="shared" si="119"/>
        <v/>
      </c>
      <c r="Q146" s="961">
        <f t="shared" ref="Q146:AF147" si="125">IF($P146&lt;&gt;"",IF(Q$8=$N146,$P146*($M$5/$M$4),IF((ROUND($K146*$L146,0)+$N146)/Q$8=1,$P146*($M$5/$M$4),IF(Q$8=ROUND($K146*$L146,0)+$N146,$P146*($M$5/$M$4),IF(AND(Q$8&gt;(ROUND($K146*$L146,0)+$N146),MOD(Q$8-(ROUND($K146*$L146,0)-$N146),($K146*$L146))=0),$P146*($M$5/$M$4),0)))),0)</f>
        <v>0</v>
      </c>
      <c r="R146" s="961">
        <f t="shared" si="125"/>
        <v>0</v>
      </c>
      <c r="S146" s="961">
        <f t="shared" si="125"/>
        <v>0</v>
      </c>
      <c r="T146" s="961">
        <f t="shared" si="125"/>
        <v>0</v>
      </c>
      <c r="U146" s="961">
        <f t="shared" si="125"/>
        <v>0</v>
      </c>
      <c r="V146" s="961">
        <f t="shared" si="125"/>
        <v>0</v>
      </c>
      <c r="W146" s="961">
        <f t="shared" si="125"/>
        <v>0</v>
      </c>
      <c r="X146" s="961">
        <f t="shared" si="125"/>
        <v>0</v>
      </c>
      <c r="Y146" s="961">
        <f t="shared" si="125"/>
        <v>0</v>
      </c>
      <c r="Z146" s="961">
        <f t="shared" si="125"/>
        <v>0</v>
      </c>
      <c r="AA146" s="961">
        <f t="shared" si="125"/>
        <v>0</v>
      </c>
      <c r="AB146" s="961">
        <f t="shared" si="125"/>
        <v>0</v>
      </c>
      <c r="AC146" s="961">
        <f t="shared" si="125"/>
        <v>0</v>
      </c>
      <c r="AD146" s="961">
        <f t="shared" si="125"/>
        <v>0</v>
      </c>
      <c r="AE146" s="961">
        <f t="shared" si="125"/>
        <v>0</v>
      </c>
      <c r="AF146" s="961">
        <f t="shared" si="125"/>
        <v>0</v>
      </c>
      <c r="AG146" s="961">
        <f t="shared" ref="AG146:AJ147" si="126">IF($P146&lt;&gt;"",IF(AG$8=$N146,$P146*($M$5/$M$4),IF((ROUND($K146*$L146,0)+$N146)/AG$8=1,$P146*($M$5/$M$4),IF(AG$8=ROUND($K146*$L146,0)+$N146,$P146*($M$5/$M$4),IF(AND(AG$8&gt;(ROUND($K146*$L146,0)+$N146),MOD(AG$8-(ROUND($K146*$L146,0)-$N146),($K146*$L146))=0),$P146*($M$5/$M$4),0)))),0)</f>
        <v>0</v>
      </c>
      <c r="AH146" s="961">
        <f t="shared" si="126"/>
        <v>0</v>
      </c>
      <c r="AI146" s="961">
        <f t="shared" si="126"/>
        <v>0</v>
      </c>
      <c r="AJ146" s="961">
        <f t="shared" si="126"/>
        <v>0</v>
      </c>
      <c r="AK146" s="961"/>
      <c r="AL146" s="961">
        <f>SUM(Q146:AJ146)</f>
        <v>0</v>
      </c>
      <c r="AM146" s="961">
        <f t="shared" si="65"/>
        <v>0</v>
      </c>
    </row>
    <row r="147" spans="2:39" s="930" customFormat="1" ht="34.5" hidden="1" thickBot="1" x14ac:dyDescent="0.3">
      <c r="B147" s="984" t="s">
        <v>6387</v>
      </c>
      <c r="C147" s="963" t="s">
        <v>2600</v>
      </c>
      <c r="D147" s="985"/>
      <c r="E147" s="965"/>
      <c r="F147" s="966"/>
      <c r="G147" s="965"/>
      <c r="H147" s="967" t="s">
        <v>7106</v>
      </c>
      <c r="I147" s="968"/>
      <c r="J147" s="986"/>
      <c r="K147" s="970"/>
      <c r="L147" s="971"/>
      <c r="M147" s="972"/>
      <c r="N147" s="991"/>
      <c r="O147" s="992" t="str">
        <f t="shared" si="114"/>
        <v/>
      </c>
      <c r="P147" s="993" t="str">
        <f t="shared" si="119"/>
        <v/>
      </c>
      <c r="Q147" s="961">
        <f t="shared" si="125"/>
        <v>0</v>
      </c>
      <c r="R147" s="961">
        <f t="shared" si="125"/>
        <v>0</v>
      </c>
      <c r="S147" s="961">
        <f t="shared" si="125"/>
        <v>0</v>
      </c>
      <c r="T147" s="961">
        <f t="shared" si="125"/>
        <v>0</v>
      </c>
      <c r="U147" s="961">
        <f t="shared" si="125"/>
        <v>0</v>
      </c>
      <c r="V147" s="961">
        <f t="shared" si="125"/>
        <v>0</v>
      </c>
      <c r="W147" s="961">
        <f t="shared" si="125"/>
        <v>0</v>
      </c>
      <c r="X147" s="961">
        <f t="shared" si="125"/>
        <v>0</v>
      </c>
      <c r="Y147" s="961">
        <f t="shared" si="125"/>
        <v>0</v>
      </c>
      <c r="Z147" s="961">
        <f t="shared" si="125"/>
        <v>0</v>
      </c>
      <c r="AA147" s="961">
        <f t="shared" si="125"/>
        <v>0</v>
      </c>
      <c r="AB147" s="961">
        <f t="shared" si="125"/>
        <v>0</v>
      </c>
      <c r="AC147" s="961">
        <f t="shared" si="125"/>
        <v>0</v>
      </c>
      <c r="AD147" s="961">
        <f t="shared" si="125"/>
        <v>0</v>
      </c>
      <c r="AE147" s="961">
        <f t="shared" si="125"/>
        <v>0</v>
      </c>
      <c r="AF147" s="961">
        <f t="shared" si="125"/>
        <v>0</v>
      </c>
      <c r="AG147" s="961">
        <f t="shared" si="126"/>
        <v>0</v>
      </c>
      <c r="AH147" s="961">
        <f t="shared" si="126"/>
        <v>0</v>
      </c>
      <c r="AI147" s="961">
        <f t="shared" si="126"/>
        <v>0</v>
      </c>
      <c r="AJ147" s="961">
        <f t="shared" si="126"/>
        <v>0</v>
      </c>
      <c r="AK147" s="961"/>
      <c r="AL147" s="976">
        <f>SUM(Q147:AJ147)</f>
        <v>0</v>
      </c>
      <c r="AM147" s="976">
        <f t="shared" si="65"/>
        <v>0</v>
      </c>
    </row>
    <row r="148" spans="2:39" s="980" customFormat="1" ht="34.5" hidden="1" thickBot="1" x14ac:dyDescent="0.3">
      <c r="B148" s="1106">
        <v>8.4</v>
      </c>
      <c r="C148" s="1107" t="s">
        <v>7185</v>
      </c>
      <c r="D148" s="1108"/>
      <c r="E148" s="1109"/>
      <c r="F148" s="1108"/>
      <c r="G148" s="1109"/>
      <c r="H148" s="1087"/>
      <c r="I148" s="1088"/>
      <c r="J148" s="1089"/>
      <c r="K148" s="1090"/>
      <c r="L148" s="1091"/>
      <c r="M148" s="1092"/>
      <c r="N148" s="1093"/>
      <c r="O148" s="1094" t="str">
        <f t="shared" si="114"/>
        <v/>
      </c>
      <c r="P148" s="1095" t="str">
        <f t="shared" si="119"/>
        <v/>
      </c>
      <c r="Q148" s="945">
        <f t="shared" ref="Q148:AJ148" si="127">SUBTOTAL(9,Q149:Q150)</f>
        <v>0</v>
      </c>
      <c r="R148" s="945">
        <f t="shared" si="127"/>
        <v>0</v>
      </c>
      <c r="S148" s="945">
        <f t="shared" si="127"/>
        <v>0</v>
      </c>
      <c r="T148" s="945">
        <f t="shared" si="127"/>
        <v>0</v>
      </c>
      <c r="U148" s="945">
        <f t="shared" si="127"/>
        <v>0</v>
      </c>
      <c r="V148" s="945">
        <f t="shared" si="127"/>
        <v>0</v>
      </c>
      <c r="W148" s="945">
        <f t="shared" si="127"/>
        <v>0</v>
      </c>
      <c r="X148" s="945">
        <f t="shared" si="127"/>
        <v>0</v>
      </c>
      <c r="Y148" s="945">
        <f t="shared" si="127"/>
        <v>0</v>
      </c>
      <c r="Z148" s="945">
        <f t="shared" si="127"/>
        <v>0</v>
      </c>
      <c r="AA148" s="945">
        <f t="shared" si="127"/>
        <v>0</v>
      </c>
      <c r="AB148" s="945">
        <f t="shared" si="127"/>
        <v>0</v>
      </c>
      <c r="AC148" s="945">
        <f t="shared" si="127"/>
        <v>0</v>
      </c>
      <c r="AD148" s="945">
        <f t="shared" si="127"/>
        <v>0</v>
      </c>
      <c r="AE148" s="945">
        <f t="shared" si="127"/>
        <v>0</v>
      </c>
      <c r="AF148" s="945">
        <f t="shared" si="127"/>
        <v>0</v>
      </c>
      <c r="AG148" s="945">
        <f t="shared" si="127"/>
        <v>0</v>
      </c>
      <c r="AH148" s="945">
        <f t="shared" si="127"/>
        <v>0</v>
      </c>
      <c r="AI148" s="945">
        <f t="shared" si="127"/>
        <v>0</v>
      </c>
      <c r="AJ148" s="945">
        <f t="shared" si="127"/>
        <v>0</v>
      </c>
      <c r="AK148" s="929"/>
      <c r="AL148" s="945">
        <f>SUBTOTAL(9,AL149:AL150)</f>
        <v>0</v>
      </c>
      <c r="AM148" s="945">
        <f t="shared" si="65"/>
        <v>0</v>
      </c>
    </row>
    <row r="149" spans="2:39" s="930" customFormat="1" ht="34.5" hidden="1" thickBot="1" x14ac:dyDescent="0.3">
      <c r="B149" s="981" t="s">
        <v>6408</v>
      </c>
      <c r="C149" s="948" t="s">
        <v>2606</v>
      </c>
      <c r="D149" s="982"/>
      <c r="E149" s="950">
        <v>5</v>
      </c>
      <c r="F149" s="951" t="s">
        <v>7186</v>
      </c>
      <c r="G149" s="950"/>
      <c r="H149" s="952" t="s">
        <v>7106</v>
      </c>
      <c r="I149" s="953"/>
      <c r="J149" s="983"/>
      <c r="K149" s="955"/>
      <c r="L149" s="956"/>
      <c r="M149" s="957"/>
      <c r="N149" s="988"/>
      <c r="O149" s="989" t="str">
        <f t="shared" si="114"/>
        <v/>
      </c>
      <c r="P149" s="990" t="str">
        <f t="shared" si="119"/>
        <v/>
      </c>
      <c r="Q149" s="961">
        <f t="shared" ref="Q149:AF150" si="128">IF($P149&lt;&gt;"",IF(Q$8=$N149,$P149*($M$5/$M$4),IF((ROUND($K149*$L149,0)+$N149)/Q$8=1,$P149*($M$5/$M$4),IF(Q$8=ROUND($K149*$L149,0)+$N149,$P149*($M$5/$M$4),IF(AND(Q$8&gt;(ROUND($K149*$L149,0)+$N149),MOD(Q$8-(ROUND($K149*$L149,0)-$N149),($K149*$L149))=0),$P149*($M$5/$M$4),0)))),0)</f>
        <v>0</v>
      </c>
      <c r="R149" s="961">
        <f t="shared" si="128"/>
        <v>0</v>
      </c>
      <c r="S149" s="961">
        <f t="shared" si="128"/>
        <v>0</v>
      </c>
      <c r="T149" s="961">
        <f t="shared" si="128"/>
        <v>0</v>
      </c>
      <c r="U149" s="961">
        <f t="shared" si="128"/>
        <v>0</v>
      </c>
      <c r="V149" s="961">
        <f t="shared" si="128"/>
        <v>0</v>
      </c>
      <c r="W149" s="961">
        <f t="shared" si="128"/>
        <v>0</v>
      </c>
      <c r="X149" s="961">
        <f t="shared" si="128"/>
        <v>0</v>
      </c>
      <c r="Y149" s="961">
        <f t="shared" si="128"/>
        <v>0</v>
      </c>
      <c r="Z149" s="961">
        <f t="shared" si="128"/>
        <v>0</v>
      </c>
      <c r="AA149" s="961">
        <f t="shared" si="128"/>
        <v>0</v>
      </c>
      <c r="AB149" s="961">
        <f t="shared" si="128"/>
        <v>0</v>
      </c>
      <c r="AC149" s="961">
        <f t="shared" si="128"/>
        <v>0</v>
      </c>
      <c r="AD149" s="961">
        <f t="shared" si="128"/>
        <v>0</v>
      </c>
      <c r="AE149" s="961">
        <f t="shared" si="128"/>
        <v>0</v>
      </c>
      <c r="AF149" s="961">
        <f t="shared" si="128"/>
        <v>0</v>
      </c>
      <c r="AG149" s="961">
        <f t="shared" ref="AG149:AJ150" si="129">IF($P149&lt;&gt;"",IF(AG$8=$N149,$P149*($M$5/$M$4),IF((ROUND($K149*$L149,0)+$N149)/AG$8=1,$P149*($M$5/$M$4),IF(AG$8=ROUND($K149*$L149,0)+$N149,$P149*($M$5/$M$4),IF(AND(AG$8&gt;(ROUND($K149*$L149,0)+$N149),MOD(AG$8-(ROUND($K149*$L149,0)-$N149),($K149*$L149))=0),$P149*($M$5/$M$4),0)))),0)</f>
        <v>0</v>
      </c>
      <c r="AH149" s="961">
        <f t="shared" si="129"/>
        <v>0</v>
      </c>
      <c r="AI149" s="961">
        <f t="shared" si="129"/>
        <v>0</v>
      </c>
      <c r="AJ149" s="961">
        <f t="shared" si="129"/>
        <v>0</v>
      </c>
      <c r="AK149" s="961"/>
      <c r="AL149" s="961">
        <f>SUM(Q149:AJ149)</f>
        <v>0</v>
      </c>
      <c r="AM149" s="961">
        <f t="shared" si="65"/>
        <v>0</v>
      </c>
    </row>
    <row r="150" spans="2:39" s="930" customFormat="1" ht="34.5" hidden="1" thickBot="1" x14ac:dyDescent="0.3">
      <c r="B150" s="984" t="s">
        <v>6433</v>
      </c>
      <c r="C150" s="963" t="s">
        <v>2608</v>
      </c>
      <c r="D150" s="985"/>
      <c r="E150" s="965"/>
      <c r="F150" s="966"/>
      <c r="G150" s="965"/>
      <c r="H150" s="967" t="s">
        <v>7106</v>
      </c>
      <c r="I150" s="968"/>
      <c r="J150" s="986"/>
      <c r="K150" s="970"/>
      <c r="L150" s="971"/>
      <c r="M150" s="972"/>
      <c r="N150" s="991"/>
      <c r="O150" s="992" t="str">
        <f t="shared" si="114"/>
        <v/>
      </c>
      <c r="P150" s="993" t="str">
        <f t="shared" si="119"/>
        <v/>
      </c>
      <c r="Q150" s="961">
        <f t="shared" si="128"/>
        <v>0</v>
      </c>
      <c r="R150" s="961">
        <f t="shared" si="128"/>
        <v>0</v>
      </c>
      <c r="S150" s="961">
        <f t="shared" si="128"/>
        <v>0</v>
      </c>
      <c r="T150" s="961">
        <f t="shared" si="128"/>
        <v>0</v>
      </c>
      <c r="U150" s="961">
        <f t="shared" si="128"/>
        <v>0</v>
      </c>
      <c r="V150" s="961">
        <f t="shared" si="128"/>
        <v>0</v>
      </c>
      <c r="W150" s="961">
        <f t="shared" si="128"/>
        <v>0</v>
      </c>
      <c r="X150" s="961">
        <f t="shared" si="128"/>
        <v>0</v>
      </c>
      <c r="Y150" s="961">
        <f t="shared" si="128"/>
        <v>0</v>
      </c>
      <c r="Z150" s="961">
        <f t="shared" si="128"/>
        <v>0</v>
      </c>
      <c r="AA150" s="961">
        <f t="shared" si="128"/>
        <v>0</v>
      </c>
      <c r="AB150" s="961">
        <f t="shared" si="128"/>
        <v>0</v>
      </c>
      <c r="AC150" s="961">
        <f t="shared" si="128"/>
        <v>0</v>
      </c>
      <c r="AD150" s="961">
        <f t="shared" si="128"/>
        <v>0</v>
      </c>
      <c r="AE150" s="961">
        <f t="shared" si="128"/>
        <v>0</v>
      </c>
      <c r="AF150" s="961">
        <f t="shared" si="128"/>
        <v>0</v>
      </c>
      <c r="AG150" s="961">
        <f t="shared" si="129"/>
        <v>0</v>
      </c>
      <c r="AH150" s="961">
        <f t="shared" si="129"/>
        <v>0</v>
      </c>
      <c r="AI150" s="961">
        <f t="shared" si="129"/>
        <v>0</v>
      </c>
      <c r="AJ150" s="961">
        <f t="shared" si="129"/>
        <v>0</v>
      </c>
      <c r="AK150" s="961"/>
      <c r="AL150" s="976">
        <f>SUM(Q150:AJ150)</f>
        <v>0</v>
      </c>
      <c r="AM150" s="976">
        <f t="shared" si="65"/>
        <v>0</v>
      </c>
    </row>
    <row r="151" spans="2:39" s="980" customFormat="1" ht="34.5" hidden="1" thickBot="1" x14ac:dyDescent="0.3">
      <c r="B151" s="1106">
        <v>8.5</v>
      </c>
      <c r="C151" s="1107" t="s">
        <v>7187</v>
      </c>
      <c r="D151" s="1108"/>
      <c r="E151" s="1109"/>
      <c r="F151" s="1108"/>
      <c r="G151" s="1109"/>
      <c r="H151" s="1087"/>
      <c r="I151" s="1088"/>
      <c r="J151" s="1089"/>
      <c r="K151" s="1090"/>
      <c r="L151" s="1091"/>
      <c r="M151" s="1092"/>
      <c r="N151" s="1093"/>
      <c r="O151" s="1094" t="str">
        <f t="shared" si="114"/>
        <v/>
      </c>
      <c r="P151" s="1095" t="str">
        <f t="shared" si="119"/>
        <v/>
      </c>
      <c r="Q151" s="945">
        <f t="shared" ref="Q151:AJ151" si="130">SUBTOTAL(9,Q152:Q153)</f>
        <v>0</v>
      </c>
      <c r="R151" s="945">
        <f t="shared" si="130"/>
        <v>0</v>
      </c>
      <c r="S151" s="945">
        <f t="shared" si="130"/>
        <v>0</v>
      </c>
      <c r="T151" s="945">
        <f t="shared" si="130"/>
        <v>0</v>
      </c>
      <c r="U151" s="945">
        <f t="shared" si="130"/>
        <v>0</v>
      </c>
      <c r="V151" s="945">
        <f t="shared" si="130"/>
        <v>0</v>
      </c>
      <c r="W151" s="945">
        <f t="shared" si="130"/>
        <v>0</v>
      </c>
      <c r="X151" s="945">
        <f t="shared" si="130"/>
        <v>0</v>
      </c>
      <c r="Y151" s="945">
        <f t="shared" si="130"/>
        <v>0</v>
      </c>
      <c r="Z151" s="945">
        <f t="shared" si="130"/>
        <v>0</v>
      </c>
      <c r="AA151" s="945">
        <f t="shared" si="130"/>
        <v>0</v>
      </c>
      <c r="AB151" s="945">
        <f t="shared" si="130"/>
        <v>0</v>
      </c>
      <c r="AC151" s="945">
        <f t="shared" si="130"/>
        <v>0</v>
      </c>
      <c r="AD151" s="945">
        <f t="shared" si="130"/>
        <v>0</v>
      </c>
      <c r="AE151" s="945">
        <f t="shared" si="130"/>
        <v>0</v>
      </c>
      <c r="AF151" s="945">
        <f t="shared" si="130"/>
        <v>0</v>
      </c>
      <c r="AG151" s="945">
        <f t="shared" si="130"/>
        <v>0</v>
      </c>
      <c r="AH151" s="945">
        <f t="shared" si="130"/>
        <v>0</v>
      </c>
      <c r="AI151" s="945">
        <f t="shared" si="130"/>
        <v>0</v>
      </c>
      <c r="AJ151" s="945">
        <f t="shared" si="130"/>
        <v>0</v>
      </c>
      <c r="AK151" s="929"/>
      <c r="AL151" s="945">
        <f>SUBTOTAL(9,AL152:AL153)</f>
        <v>0</v>
      </c>
      <c r="AM151" s="945">
        <f t="shared" si="65"/>
        <v>0</v>
      </c>
    </row>
    <row r="152" spans="2:39" s="930" customFormat="1" ht="34.5" hidden="1" thickBot="1" x14ac:dyDescent="0.3">
      <c r="B152" s="981" t="s">
        <v>6459</v>
      </c>
      <c r="C152" s="948" t="s">
        <v>7188</v>
      </c>
      <c r="D152" s="982"/>
      <c r="E152" s="950">
        <v>3</v>
      </c>
      <c r="F152" s="951" t="s">
        <v>7189</v>
      </c>
      <c r="G152" s="950"/>
      <c r="H152" s="952" t="s">
        <v>7106</v>
      </c>
      <c r="I152" s="953"/>
      <c r="J152" s="983"/>
      <c r="K152" s="955"/>
      <c r="L152" s="956"/>
      <c r="M152" s="957"/>
      <c r="N152" s="988"/>
      <c r="O152" s="989" t="str">
        <f t="shared" si="114"/>
        <v/>
      </c>
      <c r="P152" s="990" t="str">
        <f t="shared" si="119"/>
        <v/>
      </c>
      <c r="Q152" s="961">
        <f t="shared" ref="Q152:AF153" si="131">IF($P152&lt;&gt;"",IF(Q$8=$N152,$P152*($M$5/$M$4),IF((ROUND($K152*$L152,0)+$N152)/Q$8=1,$P152*($M$5/$M$4),IF(Q$8=ROUND($K152*$L152,0)+$N152,$P152*($M$5/$M$4),IF(AND(Q$8&gt;(ROUND($K152*$L152,0)+$N152),MOD(Q$8-(ROUND($K152*$L152,0)-$N152),($K152*$L152))=0),$P152*($M$5/$M$4),0)))),0)</f>
        <v>0</v>
      </c>
      <c r="R152" s="961">
        <f t="shared" si="131"/>
        <v>0</v>
      </c>
      <c r="S152" s="961">
        <f t="shared" si="131"/>
        <v>0</v>
      </c>
      <c r="T152" s="961">
        <f t="shared" si="131"/>
        <v>0</v>
      </c>
      <c r="U152" s="961">
        <f t="shared" si="131"/>
        <v>0</v>
      </c>
      <c r="V152" s="961">
        <f t="shared" si="131"/>
        <v>0</v>
      </c>
      <c r="W152" s="961">
        <f t="shared" si="131"/>
        <v>0</v>
      </c>
      <c r="X152" s="961">
        <f t="shared" si="131"/>
        <v>0</v>
      </c>
      <c r="Y152" s="961">
        <f t="shared" si="131"/>
        <v>0</v>
      </c>
      <c r="Z152" s="961">
        <f t="shared" si="131"/>
        <v>0</v>
      </c>
      <c r="AA152" s="961">
        <f t="shared" si="131"/>
        <v>0</v>
      </c>
      <c r="AB152" s="961">
        <f t="shared" si="131"/>
        <v>0</v>
      </c>
      <c r="AC152" s="961">
        <f t="shared" si="131"/>
        <v>0</v>
      </c>
      <c r="AD152" s="961">
        <f t="shared" si="131"/>
        <v>0</v>
      </c>
      <c r="AE152" s="961">
        <f t="shared" si="131"/>
        <v>0</v>
      </c>
      <c r="AF152" s="961">
        <f t="shared" si="131"/>
        <v>0</v>
      </c>
      <c r="AG152" s="961">
        <f t="shared" ref="AG152:AJ153" si="132">IF($P152&lt;&gt;"",IF(AG$8=$N152,$P152*($M$5/$M$4),IF((ROUND($K152*$L152,0)+$N152)/AG$8=1,$P152*($M$5/$M$4),IF(AG$8=ROUND($K152*$L152,0)+$N152,$P152*($M$5/$M$4),IF(AND(AG$8&gt;(ROUND($K152*$L152,0)+$N152),MOD(AG$8-(ROUND($K152*$L152,0)-$N152),($K152*$L152))=0),$P152*($M$5/$M$4),0)))),0)</f>
        <v>0</v>
      </c>
      <c r="AH152" s="961">
        <f t="shared" si="132"/>
        <v>0</v>
      </c>
      <c r="AI152" s="961">
        <f t="shared" si="132"/>
        <v>0</v>
      </c>
      <c r="AJ152" s="961">
        <f t="shared" si="132"/>
        <v>0</v>
      </c>
      <c r="AK152" s="961"/>
      <c r="AL152" s="961">
        <f>SUM(Q152:AJ152)</f>
        <v>0</v>
      </c>
      <c r="AM152" s="961">
        <f t="shared" si="65"/>
        <v>0</v>
      </c>
    </row>
    <row r="153" spans="2:39" s="930" customFormat="1" ht="34.5" hidden="1" thickBot="1" x14ac:dyDescent="0.3">
      <c r="B153" s="984" t="s">
        <v>6495</v>
      </c>
      <c r="C153" s="963" t="s">
        <v>2614</v>
      </c>
      <c r="D153" s="985"/>
      <c r="E153" s="965"/>
      <c r="F153" s="966"/>
      <c r="G153" s="965"/>
      <c r="H153" s="967" t="s">
        <v>7106</v>
      </c>
      <c r="I153" s="968"/>
      <c r="J153" s="986"/>
      <c r="K153" s="970"/>
      <c r="L153" s="971"/>
      <c r="M153" s="972"/>
      <c r="N153" s="991"/>
      <c r="O153" s="992" t="str">
        <f t="shared" si="114"/>
        <v/>
      </c>
      <c r="P153" s="993" t="str">
        <f t="shared" si="119"/>
        <v/>
      </c>
      <c r="Q153" s="961">
        <f t="shared" si="131"/>
        <v>0</v>
      </c>
      <c r="R153" s="961">
        <f t="shared" si="131"/>
        <v>0</v>
      </c>
      <c r="S153" s="961">
        <f t="shared" si="131"/>
        <v>0</v>
      </c>
      <c r="T153" s="961">
        <f t="shared" si="131"/>
        <v>0</v>
      </c>
      <c r="U153" s="961">
        <f t="shared" si="131"/>
        <v>0</v>
      </c>
      <c r="V153" s="961">
        <f t="shared" si="131"/>
        <v>0</v>
      </c>
      <c r="W153" s="961">
        <f t="shared" si="131"/>
        <v>0</v>
      </c>
      <c r="X153" s="961">
        <f t="shared" si="131"/>
        <v>0</v>
      </c>
      <c r="Y153" s="961">
        <f t="shared" si="131"/>
        <v>0</v>
      </c>
      <c r="Z153" s="961">
        <f t="shared" si="131"/>
        <v>0</v>
      </c>
      <c r="AA153" s="961">
        <f t="shared" si="131"/>
        <v>0</v>
      </c>
      <c r="AB153" s="961">
        <f t="shared" si="131"/>
        <v>0</v>
      </c>
      <c r="AC153" s="961">
        <f t="shared" si="131"/>
        <v>0</v>
      </c>
      <c r="AD153" s="961">
        <f t="shared" si="131"/>
        <v>0</v>
      </c>
      <c r="AE153" s="961">
        <f t="shared" si="131"/>
        <v>0</v>
      </c>
      <c r="AF153" s="961">
        <f t="shared" si="131"/>
        <v>0</v>
      </c>
      <c r="AG153" s="961">
        <f t="shared" si="132"/>
        <v>0</v>
      </c>
      <c r="AH153" s="961">
        <f t="shared" si="132"/>
        <v>0</v>
      </c>
      <c r="AI153" s="961">
        <f t="shared" si="132"/>
        <v>0</v>
      </c>
      <c r="AJ153" s="961">
        <f t="shared" si="132"/>
        <v>0</v>
      </c>
      <c r="AK153" s="961"/>
      <c r="AL153" s="976">
        <f>SUM(Q153:AJ153)</f>
        <v>0</v>
      </c>
      <c r="AM153" s="976">
        <f t="shared" si="65"/>
        <v>0</v>
      </c>
    </row>
    <row r="154" spans="2:39" s="980" customFormat="1" ht="34.5" hidden="1" thickBot="1" x14ac:dyDescent="0.3">
      <c r="B154" s="1106">
        <v>8.6</v>
      </c>
      <c r="C154" s="1107" t="s">
        <v>7190</v>
      </c>
      <c r="D154" s="1108"/>
      <c r="E154" s="1109"/>
      <c r="F154" s="1108"/>
      <c r="G154" s="1109"/>
      <c r="H154" s="1087"/>
      <c r="I154" s="1088"/>
      <c r="J154" s="1089"/>
      <c r="K154" s="1090"/>
      <c r="L154" s="1091"/>
      <c r="M154" s="1092"/>
      <c r="N154" s="1093"/>
      <c r="O154" s="1094" t="str">
        <f t="shared" si="114"/>
        <v/>
      </c>
      <c r="P154" s="1095" t="str">
        <f t="shared" si="119"/>
        <v/>
      </c>
      <c r="Q154" s="945">
        <f t="shared" ref="Q154:AJ154" si="133">SUBTOTAL(9,Q155:Q156)</f>
        <v>0</v>
      </c>
      <c r="R154" s="945">
        <f t="shared" si="133"/>
        <v>0</v>
      </c>
      <c r="S154" s="945">
        <f t="shared" si="133"/>
        <v>0</v>
      </c>
      <c r="T154" s="945">
        <f t="shared" si="133"/>
        <v>0</v>
      </c>
      <c r="U154" s="945">
        <f t="shared" si="133"/>
        <v>0</v>
      </c>
      <c r="V154" s="945">
        <f t="shared" si="133"/>
        <v>0</v>
      </c>
      <c r="W154" s="945">
        <f t="shared" si="133"/>
        <v>0</v>
      </c>
      <c r="X154" s="945">
        <f t="shared" si="133"/>
        <v>0</v>
      </c>
      <c r="Y154" s="945">
        <f t="shared" si="133"/>
        <v>0</v>
      </c>
      <c r="Z154" s="945">
        <f t="shared" si="133"/>
        <v>0</v>
      </c>
      <c r="AA154" s="945">
        <f t="shared" si="133"/>
        <v>0</v>
      </c>
      <c r="AB154" s="945">
        <f t="shared" si="133"/>
        <v>0</v>
      </c>
      <c r="AC154" s="945">
        <f t="shared" si="133"/>
        <v>0</v>
      </c>
      <c r="AD154" s="945">
        <f t="shared" si="133"/>
        <v>0</v>
      </c>
      <c r="AE154" s="945">
        <f t="shared" si="133"/>
        <v>0</v>
      </c>
      <c r="AF154" s="945">
        <f t="shared" si="133"/>
        <v>0</v>
      </c>
      <c r="AG154" s="945">
        <f t="shared" si="133"/>
        <v>0</v>
      </c>
      <c r="AH154" s="945">
        <f t="shared" si="133"/>
        <v>0</v>
      </c>
      <c r="AI154" s="945">
        <f t="shared" si="133"/>
        <v>0</v>
      </c>
      <c r="AJ154" s="945">
        <f t="shared" si="133"/>
        <v>0</v>
      </c>
      <c r="AK154" s="929"/>
      <c r="AL154" s="945">
        <f>SUBTOTAL(9,AL155:AL156)</f>
        <v>0</v>
      </c>
      <c r="AM154" s="945">
        <f t="shared" si="65"/>
        <v>0</v>
      </c>
    </row>
    <row r="155" spans="2:39" s="930" customFormat="1" ht="68.25" hidden="1" thickBot="1" x14ac:dyDescent="0.3">
      <c r="B155" s="981" t="s">
        <v>6498</v>
      </c>
      <c r="C155" s="948" t="s">
        <v>6499</v>
      </c>
      <c r="D155" s="982"/>
      <c r="E155" s="950">
        <v>12</v>
      </c>
      <c r="F155" s="951" t="s">
        <v>7191</v>
      </c>
      <c r="G155" s="950"/>
      <c r="H155" s="952" t="s">
        <v>7106</v>
      </c>
      <c r="I155" s="953"/>
      <c r="J155" s="983"/>
      <c r="K155" s="955"/>
      <c r="L155" s="956"/>
      <c r="M155" s="957"/>
      <c r="N155" s="988"/>
      <c r="O155" s="989" t="str">
        <f t="shared" si="114"/>
        <v/>
      </c>
      <c r="P155" s="990" t="str">
        <f t="shared" si="119"/>
        <v/>
      </c>
      <c r="Q155" s="961">
        <f t="shared" ref="Q155:AF156" si="134">IF($P155&lt;&gt;"",IF(Q$8=$N155,$P155*($M$5/$M$4),IF((ROUND($K155*$L155,0)+$N155)/Q$8=1,$P155*($M$5/$M$4),IF(Q$8=ROUND($K155*$L155,0)+$N155,$P155*($M$5/$M$4),IF(AND(Q$8&gt;(ROUND($K155*$L155,0)+$N155),MOD(Q$8-(ROUND($K155*$L155,0)-$N155),($K155*$L155))=0),$P155*($M$5/$M$4),0)))),0)</f>
        <v>0</v>
      </c>
      <c r="R155" s="961">
        <f t="shared" si="134"/>
        <v>0</v>
      </c>
      <c r="S155" s="961">
        <f t="shared" si="134"/>
        <v>0</v>
      </c>
      <c r="T155" s="961">
        <f t="shared" si="134"/>
        <v>0</v>
      </c>
      <c r="U155" s="961">
        <f t="shared" si="134"/>
        <v>0</v>
      </c>
      <c r="V155" s="961">
        <f t="shared" si="134"/>
        <v>0</v>
      </c>
      <c r="W155" s="961">
        <f t="shared" si="134"/>
        <v>0</v>
      </c>
      <c r="X155" s="961">
        <f t="shared" si="134"/>
        <v>0</v>
      </c>
      <c r="Y155" s="961">
        <f t="shared" si="134"/>
        <v>0</v>
      </c>
      <c r="Z155" s="961">
        <f t="shared" si="134"/>
        <v>0</v>
      </c>
      <c r="AA155" s="961">
        <f t="shared" si="134"/>
        <v>0</v>
      </c>
      <c r="AB155" s="961">
        <f t="shared" si="134"/>
        <v>0</v>
      </c>
      <c r="AC155" s="961">
        <f t="shared" si="134"/>
        <v>0</v>
      </c>
      <c r="AD155" s="961">
        <f t="shared" si="134"/>
        <v>0</v>
      </c>
      <c r="AE155" s="961">
        <f t="shared" si="134"/>
        <v>0</v>
      </c>
      <c r="AF155" s="961">
        <f t="shared" si="134"/>
        <v>0</v>
      </c>
      <c r="AG155" s="961">
        <f t="shared" ref="AG155:AJ156" si="135">IF($P155&lt;&gt;"",IF(AG$8=$N155,$P155*($M$5/$M$4),IF((ROUND($K155*$L155,0)+$N155)/AG$8=1,$P155*($M$5/$M$4),IF(AG$8=ROUND($K155*$L155,0)+$N155,$P155*($M$5/$M$4),IF(AND(AG$8&gt;(ROUND($K155*$L155,0)+$N155),MOD(AG$8-(ROUND($K155*$L155,0)-$N155),($K155*$L155))=0),$P155*($M$5/$M$4),0)))),0)</f>
        <v>0</v>
      </c>
      <c r="AH155" s="961">
        <f t="shared" si="135"/>
        <v>0</v>
      </c>
      <c r="AI155" s="961">
        <f t="shared" si="135"/>
        <v>0</v>
      </c>
      <c r="AJ155" s="961">
        <f t="shared" si="135"/>
        <v>0</v>
      </c>
      <c r="AK155" s="961"/>
      <c r="AL155" s="961">
        <f>SUM(Q155:AJ155)</f>
        <v>0</v>
      </c>
      <c r="AM155" s="961">
        <f t="shared" si="65"/>
        <v>0</v>
      </c>
    </row>
    <row r="156" spans="2:39" s="930" customFormat="1" ht="34.5" hidden="1" thickBot="1" x14ac:dyDescent="0.3">
      <c r="B156" s="984" t="s">
        <v>6524</v>
      </c>
      <c r="C156" s="963" t="s">
        <v>2618</v>
      </c>
      <c r="D156" s="985"/>
      <c r="E156" s="965"/>
      <c r="F156" s="966"/>
      <c r="G156" s="965"/>
      <c r="H156" s="967" t="s">
        <v>7106</v>
      </c>
      <c r="I156" s="968"/>
      <c r="J156" s="986"/>
      <c r="K156" s="970"/>
      <c r="L156" s="971"/>
      <c r="M156" s="972"/>
      <c r="N156" s="991"/>
      <c r="O156" s="992" t="str">
        <f t="shared" si="114"/>
        <v/>
      </c>
      <c r="P156" s="993" t="str">
        <f t="shared" si="119"/>
        <v/>
      </c>
      <c r="Q156" s="961">
        <f t="shared" si="134"/>
        <v>0</v>
      </c>
      <c r="R156" s="961">
        <f t="shared" si="134"/>
        <v>0</v>
      </c>
      <c r="S156" s="961">
        <f t="shared" si="134"/>
        <v>0</v>
      </c>
      <c r="T156" s="961">
        <f t="shared" si="134"/>
        <v>0</v>
      </c>
      <c r="U156" s="961">
        <f t="shared" si="134"/>
        <v>0</v>
      </c>
      <c r="V156" s="961">
        <f t="shared" si="134"/>
        <v>0</v>
      </c>
      <c r="W156" s="961">
        <f t="shared" si="134"/>
        <v>0</v>
      </c>
      <c r="X156" s="961">
        <f t="shared" si="134"/>
        <v>0</v>
      </c>
      <c r="Y156" s="961">
        <f t="shared" si="134"/>
        <v>0</v>
      </c>
      <c r="Z156" s="961">
        <f t="shared" si="134"/>
        <v>0</v>
      </c>
      <c r="AA156" s="961">
        <f t="shared" si="134"/>
        <v>0</v>
      </c>
      <c r="AB156" s="961">
        <f t="shared" si="134"/>
        <v>0</v>
      </c>
      <c r="AC156" s="961">
        <f t="shared" si="134"/>
        <v>0</v>
      </c>
      <c r="AD156" s="961">
        <f t="shared" si="134"/>
        <v>0</v>
      </c>
      <c r="AE156" s="961">
        <f t="shared" si="134"/>
        <v>0</v>
      </c>
      <c r="AF156" s="961">
        <f t="shared" si="134"/>
        <v>0</v>
      </c>
      <c r="AG156" s="961">
        <f t="shared" si="135"/>
        <v>0</v>
      </c>
      <c r="AH156" s="961">
        <f t="shared" si="135"/>
        <v>0</v>
      </c>
      <c r="AI156" s="961">
        <f t="shared" si="135"/>
        <v>0</v>
      </c>
      <c r="AJ156" s="961">
        <f t="shared" si="135"/>
        <v>0</v>
      </c>
      <c r="AK156" s="961"/>
      <c r="AL156" s="976">
        <f>SUM(Q156:AJ156)</f>
        <v>0</v>
      </c>
      <c r="AM156" s="976">
        <f t="shared" si="65"/>
        <v>0</v>
      </c>
    </row>
    <row r="157" spans="2:39" s="980" customFormat="1" ht="34.5" hidden="1" thickBot="1" x14ac:dyDescent="0.3">
      <c r="B157" s="1106">
        <v>8.6999999999999993</v>
      </c>
      <c r="C157" s="1107" t="s">
        <v>7192</v>
      </c>
      <c r="D157" s="1108"/>
      <c r="E157" s="1109"/>
      <c r="F157" s="1108"/>
      <c r="G157" s="1109"/>
      <c r="H157" s="1087"/>
      <c r="I157" s="1088"/>
      <c r="J157" s="1089"/>
      <c r="K157" s="1090"/>
      <c r="L157" s="1091"/>
      <c r="M157" s="1092"/>
      <c r="N157" s="1093"/>
      <c r="O157" s="1094" t="str">
        <f t="shared" si="114"/>
        <v/>
      </c>
      <c r="P157" s="1095" t="str">
        <f t="shared" si="119"/>
        <v/>
      </c>
      <c r="Q157" s="945">
        <f t="shared" ref="Q157:AJ157" si="136">SUBTOTAL(9,Q158:Q159)</f>
        <v>0</v>
      </c>
      <c r="R157" s="945">
        <f t="shared" si="136"/>
        <v>0</v>
      </c>
      <c r="S157" s="945">
        <f t="shared" si="136"/>
        <v>0</v>
      </c>
      <c r="T157" s="945">
        <f t="shared" si="136"/>
        <v>0</v>
      </c>
      <c r="U157" s="945">
        <f t="shared" si="136"/>
        <v>0</v>
      </c>
      <c r="V157" s="945">
        <f t="shared" si="136"/>
        <v>0</v>
      </c>
      <c r="W157" s="945">
        <f t="shared" si="136"/>
        <v>0</v>
      </c>
      <c r="X157" s="945">
        <f t="shared" si="136"/>
        <v>0</v>
      </c>
      <c r="Y157" s="945">
        <f t="shared" si="136"/>
        <v>0</v>
      </c>
      <c r="Z157" s="945">
        <f t="shared" si="136"/>
        <v>0</v>
      </c>
      <c r="AA157" s="945">
        <f t="shared" si="136"/>
        <v>0</v>
      </c>
      <c r="AB157" s="945">
        <f t="shared" si="136"/>
        <v>0</v>
      </c>
      <c r="AC157" s="945">
        <f t="shared" si="136"/>
        <v>0</v>
      </c>
      <c r="AD157" s="945">
        <f t="shared" si="136"/>
        <v>0</v>
      </c>
      <c r="AE157" s="945">
        <f t="shared" si="136"/>
        <v>0</v>
      </c>
      <c r="AF157" s="945">
        <f t="shared" si="136"/>
        <v>0</v>
      </c>
      <c r="AG157" s="945">
        <f t="shared" si="136"/>
        <v>0</v>
      </c>
      <c r="AH157" s="945">
        <f t="shared" si="136"/>
        <v>0</v>
      </c>
      <c r="AI157" s="945">
        <f t="shared" si="136"/>
        <v>0</v>
      </c>
      <c r="AJ157" s="945">
        <f t="shared" si="136"/>
        <v>0</v>
      </c>
      <c r="AK157" s="929"/>
      <c r="AL157" s="945">
        <f>SUBTOTAL(9,AL158:AL159)</f>
        <v>0</v>
      </c>
      <c r="AM157" s="945">
        <f t="shared" si="65"/>
        <v>0</v>
      </c>
    </row>
    <row r="158" spans="2:39" s="930" customFormat="1" ht="34.5" hidden="1" thickBot="1" x14ac:dyDescent="0.3">
      <c r="B158" s="981" t="s">
        <v>6567</v>
      </c>
      <c r="C158" s="948" t="s">
        <v>2624</v>
      </c>
      <c r="D158" s="982"/>
      <c r="E158" s="950"/>
      <c r="F158" s="951"/>
      <c r="G158" s="950"/>
      <c r="H158" s="952" t="s">
        <v>7106</v>
      </c>
      <c r="I158" s="953"/>
      <c r="J158" s="983"/>
      <c r="K158" s="955"/>
      <c r="L158" s="956"/>
      <c r="M158" s="957"/>
      <c r="N158" s="988"/>
      <c r="O158" s="989" t="str">
        <f t="shared" si="114"/>
        <v/>
      </c>
      <c r="P158" s="990" t="str">
        <f t="shared" si="119"/>
        <v/>
      </c>
      <c r="Q158" s="961">
        <f t="shared" ref="Q158:AF159" si="137">IF($P158&lt;&gt;"",IF(Q$8=$N158,$P158*($M$5/$M$4),IF((ROUND($K158*$L158,0)+$N158)/Q$8=1,$P158*($M$5/$M$4),IF(Q$8=ROUND($K158*$L158,0)+$N158,$P158*($M$5/$M$4),IF(AND(Q$8&gt;(ROUND($K158*$L158,0)+$N158),MOD(Q$8-(ROUND($K158*$L158,0)-$N158),($K158*$L158))=0),$P158*($M$5/$M$4),0)))),0)</f>
        <v>0</v>
      </c>
      <c r="R158" s="961">
        <f t="shared" si="137"/>
        <v>0</v>
      </c>
      <c r="S158" s="961">
        <f t="shared" si="137"/>
        <v>0</v>
      </c>
      <c r="T158" s="961">
        <f t="shared" si="137"/>
        <v>0</v>
      </c>
      <c r="U158" s="961">
        <f t="shared" si="137"/>
        <v>0</v>
      </c>
      <c r="V158" s="961">
        <f t="shared" si="137"/>
        <v>0</v>
      </c>
      <c r="W158" s="961">
        <f t="shared" si="137"/>
        <v>0</v>
      </c>
      <c r="X158" s="961">
        <f t="shared" si="137"/>
        <v>0</v>
      </c>
      <c r="Y158" s="961">
        <f t="shared" si="137"/>
        <v>0</v>
      </c>
      <c r="Z158" s="961">
        <f t="shared" si="137"/>
        <v>0</v>
      </c>
      <c r="AA158" s="961">
        <f t="shared" si="137"/>
        <v>0</v>
      </c>
      <c r="AB158" s="961">
        <f t="shared" si="137"/>
        <v>0</v>
      </c>
      <c r="AC158" s="961">
        <f t="shared" si="137"/>
        <v>0</v>
      </c>
      <c r="AD158" s="961">
        <f t="shared" si="137"/>
        <v>0</v>
      </c>
      <c r="AE158" s="961">
        <f t="shared" si="137"/>
        <v>0</v>
      </c>
      <c r="AF158" s="961">
        <f t="shared" si="137"/>
        <v>0</v>
      </c>
      <c r="AG158" s="961">
        <f t="shared" ref="AG158:AJ159" si="138">IF($P158&lt;&gt;"",IF(AG$8=$N158,$P158*($M$5/$M$4),IF((ROUND($K158*$L158,0)+$N158)/AG$8=1,$P158*($M$5/$M$4),IF(AG$8=ROUND($K158*$L158,0)+$N158,$P158*($M$5/$M$4),IF(AND(AG$8&gt;(ROUND($K158*$L158,0)+$N158),MOD(AG$8-(ROUND($K158*$L158,0)-$N158),($K158*$L158))=0),$P158*($M$5/$M$4),0)))),0)</f>
        <v>0</v>
      </c>
      <c r="AH158" s="961">
        <f t="shared" si="138"/>
        <v>0</v>
      </c>
      <c r="AI158" s="961">
        <f t="shared" si="138"/>
        <v>0</v>
      </c>
      <c r="AJ158" s="961">
        <f t="shared" si="138"/>
        <v>0</v>
      </c>
      <c r="AK158" s="961"/>
      <c r="AL158" s="961">
        <f>SUM(Q158:AJ158)</f>
        <v>0</v>
      </c>
      <c r="AM158" s="961">
        <f t="shared" si="65"/>
        <v>0</v>
      </c>
    </row>
    <row r="159" spans="2:39" s="930" customFormat="1" ht="34.5" hidden="1" thickBot="1" x14ac:dyDescent="0.3">
      <c r="B159" s="984" t="s">
        <v>6575</v>
      </c>
      <c r="C159" s="963" t="s">
        <v>2626</v>
      </c>
      <c r="D159" s="985"/>
      <c r="E159" s="965"/>
      <c r="F159" s="966"/>
      <c r="G159" s="965"/>
      <c r="H159" s="967" t="s">
        <v>7106</v>
      </c>
      <c r="I159" s="968"/>
      <c r="J159" s="986"/>
      <c r="K159" s="970"/>
      <c r="L159" s="971"/>
      <c r="M159" s="972"/>
      <c r="N159" s="991"/>
      <c r="O159" s="992" t="str">
        <f t="shared" si="114"/>
        <v/>
      </c>
      <c r="P159" s="993" t="str">
        <f t="shared" si="119"/>
        <v/>
      </c>
      <c r="Q159" s="961">
        <f t="shared" si="137"/>
        <v>0</v>
      </c>
      <c r="R159" s="961">
        <f t="shared" si="137"/>
        <v>0</v>
      </c>
      <c r="S159" s="961">
        <f t="shared" si="137"/>
        <v>0</v>
      </c>
      <c r="T159" s="961">
        <f t="shared" si="137"/>
        <v>0</v>
      </c>
      <c r="U159" s="961">
        <f t="shared" si="137"/>
        <v>0</v>
      </c>
      <c r="V159" s="961">
        <f t="shared" si="137"/>
        <v>0</v>
      </c>
      <c r="W159" s="961">
        <f t="shared" si="137"/>
        <v>0</v>
      </c>
      <c r="X159" s="961">
        <f t="shared" si="137"/>
        <v>0</v>
      </c>
      <c r="Y159" s="961">
        <f t="shared" si="137"/>
        <v>0</v>
      </c>
      <c r="Z159" s="961">
        <f t="shared" si="137"/>
        <v>0</v>
      </c>
      <c r="AA159" s="961">
        <f t="shared" si="137"/>
        <v>0</v>
      </c>
      <c r="AB159" s="961">
        <f t="shared" si="137"/>
        <v>0</v>
      </c>
      <c r="AC159" s="961">
        <f t="shared" si="137"/>
        <v>0</v>
      </c>
      <c r="AD159" s="961">
        <f t="shared" si="137"/>
        <v>0</v>
      </c>
      <c r="AE159" s="961">
        <f t="shared" si="137"/>
        <v>0</v>
      </c>
      <c r="AF159" s="961">
        <f t="shared" si="137"/>
        <v>0</v>
      </c>
      <c r="AG159" s="961">
        <f t="shared" si="138"/>
        <v>0</v>
      </c>
      <c r="AH159" s="961">
        <f t="shared" si="138"/>
        <v>0</v>
      </c>
      <c r="AI159" s="961">
        <f t="shared" si="138"/>
        <v>0</v>
      </c>
      <c r="AJ159" s="961">
        <f t="shared" si="138"/>
        <v>0</v>
      </c>
      <c r="AK159" s="961"/>
      <c r="AL159" s="976">
        <f>SUM(Q159:AJ159)</f>
        <v>0</v>
      </c>
      <c r="AM159" s="976">
        <f t="shared" si="65"/>
        <v>0</v>
      </c>
    </row>
    <row r="160" spans="2:39" s="980" customFormat="1" ht="34.5" hidden="1" thickBot="1" x14ac:dyDescent="0.3">
      <c r="B160" s="1106">
        <v>8.8000000000000007</v>
      </c>
      <c r="C160" s="1107" t="s">
        <v>7193</v>
      </c>
      <c r="D160" s="1108"/>
      <c r="E160" s="1109"/>
      <c r="F160" s="1108"/>
      <c r="G160" s="1109"/>
      <c r="H160" s="1087"/>
      <c r="I160" s="1088"/>
      <c r="J160" s="1089"/>
      <c r="K160" s="1090"/>
      <c r="L160" s="1091"/>
      <c r="M160" s="1092"/>
      <c r="N160" s="1093"/>
      <c r="O160" s="1094" t="str">
        <f t="shared" si="114"/>
        <v/>
      </c>
      <c r="P160" s="1095" t="str">
        <f t="shared" si="119"/>
        <v/>
      </c>
      <c r="Q160" s="945">
        <f t="shared" ref="Q160:AJ160" si="139">SUBTOTAL(9,Q161:Q162)</f>
        <v>0</v>
      </c>
      <c r="R160" s="945">
        <f t="shared" si="139"/>
        <v>0</v>
      </c>
      <c r="S160" s="945">
        <f t="shared" si="139"/>
        <v>0</v>
      </c>
      <c r="T160" s="945">
        <f t="shared" si="139"/>
        <v>0</v>
      </c>
      <c r="U160" s="945">
        <f t="shared" si="139"/>
        <v>0</v>
      </c>
      <c r="V160" s="945">
        <f t="shared" si="139"/>
        <v>0</v>
      </c>
      <c r="W160" s="945">
        <f t="shared" si="139"/>
        <v>0</v>
      </c>
      <c r="X160" s="945">
        <f t="shared" si="139"/>
        <v>0</v>
      </c>
      <c r="Y160" s="945">
        <f t="shared" si="139"/>
        <v>0</v>
      </c>
      <c r="Z160" s="945">
        <f t="shared" si="139"/>
        <v>0</v>
      </c>
      <c r="AA160" s="945">
        <f t="shared" si="139"/>
        <v>0</v>
      </c>
      <c r="AB160" s="945">
        <f t="shared" si="139"/>
        <v>0</v>
      </c>
      <c r="AC160" s="945">
        <f t="shared" si="139"/>
        <v>0</v>
      </c>
      <c r="AD160" s="945">
        <f t="shared" si="139"/>
        <v>0</v>
      </c>
      <c r="AE160" s="945">
        <f t="shared" si="139"/>
        <v>0</v>
      </c>
      <c r="AF160" s="945">
        <f t="shared" si="139"/>
        <v>0</v>
      </c>
      <c r="AG160" s="945">
        <f t="shared" si="139"/>
        <v>0</v>
      </c>
      <c r="AH160" s="945">
        <f t="shared" si="139"/>
        <v>0</v>
      </c>
      <c r="AI160" s="945">
        <f t="shared" si="139"/>
        <v>0</v>
      </c>
      <c r="AJ160" s="945">
        <f t="shared" si="139"/>
        <v>0</v>
      </c>
      <c r="AK160" s="929"/>
      <c r="AL160" s="945">
        <f>SUBTOTAL(9,AL161:AL162)</f>
        <v>0</v>
      </c>
      <c r="AM160" s="945">
        <f t="shared" si="65"/>
        <v>0</v>
      </c>
    </row>
    <row r="161" spans="2:39" s="930" customFormat="1" ht="34.5" hidden="1" thickBot="1" x14ac:dyDescent="0.3">
      <c r="B161" s="981" t="s">
        <v>6645</v>
      </c>
      <c r="C161" s="948" t="s">
        <v>2647</v>
      </c>
      <c r="D161" s="982"/>
      <c r="E161" s="950"/>
      <c r="F161" s="951"/>
      <c r="G161" s="950"/>
      <c r="H161" s="952" t="s">
        <v>7106</v>
      </c>
      <c r="I161" s="953"/>
      <c r="J161" s="983"/>
      <c r="K161" s="955"/>
      <c r="L161" s="956"/>
      <c r="M161" s="957"/>
      <c r="N161" s="988"/>
      <c r="O161" s="989" t="str">
        <f t="shared" si="114"/>
        <v/>
      </c>
      <c r="P161" s="990" t="str">
        <f t="shared" si="119"/>
        <v/>
      </c>
      <c r="Q161" s="961">
        <f t="shared" ref="Q161:AF162" si="140">IF($P161&lt;&gt;"",IF(Q$8=$N161,$P161*($M$5/$M$4),IF((ROUND($K161*$L161,0)+$N161)/Q$8=1,$P161*($M$5/$M$4),IF(Q$8=ROUND($K161*$L161,0)+$N161,$P161*($M$5/$M$4),IF(AND(Q$8&gt;(ROUND($K161*$L161,0)+$N161),MOD(Q$8-(ROUND($K161*$L161,0)-$N161),($K161*$L161))=0),$P161*($M$5/$M$4),0)))),0)</f>
        <v>0</v>
      </c>
      <c r="R161" s="961">
        <f t="shared" si="140"/>
        <v>0</v>
      </c>
      <c r="S161" s="961">
        <f t="shared" si="140"/>
        <v>0</v>
      </c>
      <c r="T161" s="961">
        <f t="shared" si="140"/>
        <v>0</v>
      </c>
      <c r="U161" s="961">
        <f t="shared" si="140"/>
        <v>0</v>
      </c>
      <c r="V161" s="961">
        <f t="shared" si="140"/>
        <v>0</v>
      </c>
      <c r="W161" s="961">
        <f t="shared" si="140"/>
        <v>0</v>
      </c>
      <c r="X161" s="961">
        <f t="shared" si="140"/>
        <v>0</v>
      </c>
      <c r="Y161" s="961">
        <f t="shared" si="140"/>
        <v>0</v>
      </c>
      <c r="Z161" s="961">
        <f t="shared" si="140"/>
        <v>0</v>
      </c>
      <c r="AA161" s="961">
        <f t="shared" si="140"/>
        <v>0</v>
      </c>
      <c r="AB161" s="961">
        <f t="shared" si="140"/>
        <v>0</v>
      </c>
      <c r="AC161" s="961">
        <f t="shared" si="140"/>
        <v>0</v>
      </c>
      <c r="AD161" s="961">
        <f t="shared" si="140"/>
        <v>0</v>
      </c>
      <c r="AE161" s="961">
        <f t="shared" si="140"/>
        <v>0</v>
      </c>
      <c r="AF161" s="961">
        <f t="shared" si="140"/>
        <v>0</v>
      </c>
      <c r="AG161" s="961">
        <f t="shared" ref="AG161:AJ162" si="141">IF($P161&lt;&gt;"",IF(AG$8=$N161,$P161*($M$5/$M$4),IF((ROUND($K161*$L161,0)+$N161)/AG$8=1,$P161*($M$5/$M$4),IF(AG$8=ROUND($K161*$L161,0)+$N161,$P161*($M$5/$M$4),IF(AND(AG$8&gt;(ROUND($K161*$L161,0)+$N161),MOD(AG$8-(ROUND($K161*$L161,0)-$N161),($K161*$L161))=0),$P161*($M$5/$M$4),0)))),0)</f>
        <v>0</v>
      </c>
      <c r="AH161" s="961">
        <f t="shared" si="141"/>
        <v>0</v>
      </c>
      <c r="AI161" s="961">
        <f t="shared" si="141"/>
        <v>0</v>
      </c>
      <c r="AJ161" s="961">
        <f t="shared" si="141"/>
        <v>0</v>
      </c>
      <c r="AK161" s="961"/>
      <c r="AL161" s="961">
        <f>SUM(Q161:AJ161)</f>
        <v>0</v>
      </c>
      <c r="AM161" s="961">
        <f t="shared" si="65"/>
        <v>0</v>
      </c>
    </row>
    <row r="162" spans="2:39" s="930" customFormat="1" ht="34.5" hidden="1" thickBot="1" x14ac:dyDescent="0.3">
      <c r="B162" s="984" t="s">
        <v>6646</v>
      </c>
      <c r="C162" s="963" t="s">
        <v>2649</v>
      </c>
      <c r="D162" s="985"/>
      <c r="E162" s="965"/>
      <c r="F162" s="966"/>
      <c r="G162" s="965"/>
      <c r="H162" s="967" t="s">
        <v>7106</v>
      </c>
      <c r="I162" s="968"/>
      <c r="J162" s="986"/>
      <c r="K162" s="970"/>
      <c r="L162" s="971"/>
      <c r="M162" s="972"/>
      <c r="N162" s="991"/>
      <c r="O162" s="992" t="str">
        <f t="shared" si="114"/>
        <v/>
      </c>
      <c r="P162" s="993" t="str">
        <f t="shared" si="119"/>
        <v/>
      </c>
      <c r="Q162" s="976">
        <f t="shared" si="140"/>
        <v>0</v>
      </c>
      <c r="R162" s="976">
        <f t="shared" si="140"/>
        <v>0</v>
      </c>
      <c r="S162" s="976">
        <f t="shared" si="140"/>
        <v>0</v>
      </c>
      <c r="T162" s="976">
        <f t="shared" si="140"/>
        <v>0</v>
      </c>
      <c r="U162" s="976">
        <f t="shared" si="140"/>
        <v>0</v>
      </c>
      <c r="V162" s="976">
        <f t="shared" si="140"/>
        <v>0</v>
      </c>
      <c r="W162" s="976">
        <f t="shared" si="140"/>
        <v>0</v>
      </c>
      <c r="X162" s="976">
        <f t="shared" si="140"/>
        <v>0</v>
      </c>
      <c r="Y162" s="976">
        <f t="shared" si="140"/>
        <v>0</v>
      </c>
      <c r="Z162" s="976">
        <f t="shared" si="140"/>
        <v>0</v>
      </c>
      <c r="AA162" s="976">
        <f t="shared" si="140"/>
        <v>0</v>
      </c>
      <c r="AB162" s="976">
        <f t="shared" si="140"/>
        <v>0</v>
      </c>
      <c r="AC162" s="976">
        <f t="shared" si="140"/>
        <v>0</v>
      </c>
      <c r="AD162" s="976">
        <f t="shared" si="140"/>
        <v>0</v>
      </c>
      <c r="AE162" s="976">
        <f t="shared" si="140"/>
        <v>0</v>
      </c>
      <c r="AF162" s="976">
        <f t="shared" si="140"/>
        <v>0</v>
      </c>
      <c r="AG162" s="976">
        <f t="shared" si="141"/>
        <v>0</v>
      </c>
      <c r="AH162" s="976">
        <f t="shared" si="141"/>
        <v>0</v>
      </c>
      <c r="AI162" s="976">
        <f t="shared" si="141"/>
        <v>0</v>
      </c>
      <c r="AJ162" s="976">
        <f t="shared" si="141"/>
        <v>0</v>
      </c>
      <c r="AK162" s="961"/>
      <c r="AL162" s="976">
        <f>SUM(Q162:AJ162)</f>
        <v>0</v>
      </c>
      <c r="AM162" s="976">
        <f t="shared" ref="AM162:AM173" si="142">AL162/20</f>
        <v>0</v>
      </c>
    </row>
    <row r="163" spans="2:39" s="980" customFormat="1" ht="34.5" hidden="1" thickBot="1" x14ac:dyDescent="0.3">
      <c r="B163" s="1106">
        <v>8.9</v>
      </c>
      <c r="C163" s="1107" t="s">
        <v>7194</v>
      </c>
      <c r="D163" s="1161"/>
      <c r="E163" s="1162"/>
      <c r="F163" s="1161"/>
      <c r="G163" s="1162"/>
      <c r="H163" s="1163"/>
      <c r="I163" s="1164"/>
      <c r="J163" s="1165"/>
      <c r="K163" s="1166"/>
      <c r="L163" s="1167"/>
      <c r="M163" s="1168"/>
      <c r="N163" s="1169"/>
      <c r="O163" s="1170" t="str">
        <f t="shared" si="114"/>
        <v/>
      </c>
      <c r="P163" s="1171" t="str">
        <f t="shared" si="119"/>
        <v/>
      </c>
      <c r="Q163" s="929">
        <f t="shared" ref="Q163:AJ163" si="143">IF($P163&lt;&gt;"",IF(Q$8=ROUND($K163*$L163,0),$P163*($M$5/$M$4),IF((ROUND($K163*$L163,0))/Q$8=1,$P163*($M$5/$M$4),IF(AND(Q$8&gt;(ROUND($K163*$L163,0)),MOD(Q$8-(ROUND($K163*$L163,0)),($K163*$L163))=0),$P163*($M$5/$M$4),0))),0)</f>
        <v>0</v>
      </c>
      <c r="R163" s="929">
        <f t="shared" si="143"/>
        <v>0</v>
      </c>
      <c r="S163" s="929">
        <f t="shared" si="143"/>
        <v>0</v>
      </c>
      <c r="T163" s="929">
        <f t="shared" si="143"/>
        <v>0</v>
      </c>
      <c r="U163" s="929">
        <f t="shared" si="143"/>
        <v>0</v>
      </c>
      <c r="V163" s="929">
        <f t="shared" si="143"/>
        <v>0</v>
      </c>
      <c r="W163" s="929">
        <f t="shared" si="143"/>
        <v>0</v>
      </c>
      <c r="X163" s="929">
        <f t="shared" si="143"/>
        <v>0</v>
      </c>
      <c r="Y163" s="929">
        <f t="shared" si="143"/>
        <v>0</v>
      </c>
      <c r="Z163" s="929">
        <f t="shared" si="143"/>
        <v>0</v>
      </c>
      <c r="AA163" s="929">
        <f t="shared" si="143"/>
        <v>0</v>
      </c>
      <c r="AB163" s="929">
        <f t="shared" si="143"/>
        <v>0</v>
      </c>
      <c r="AC163" s="929">
        <f t="shared" si="143"/>
        <v>0</v>
      </c>
      <c r="AD163" s="929">
        <f t="shared" si="143"/>
        <v>0</v>
      </c>
      <c r="AE163" s="929">
        <f t="shared" si="143"/>
        <v>0</v>
      </c>
      <c r="AF163" s="929">
        <f t="shared" si="143"/>
        <v>0</v>
      </c>
      <c r="AG163" s="929">
        <f t="shared" si="143"/>
        <v>0</v>
      </c>
      <c r="AH163" s="929">
        <f t="shared" si="143"/>
        <v>0</v>
      </c>
      <c r="AI163" s="929">
        <f t="shared" si="143"/>
        <v>0</v>
      </c>
      <c r="AJ163" s="929">
        <f t="shared" si="143"/>
        <v>0</v>
      </c>
      <c r="AK163" s="1172"/>
      <c r="AL163" s="1172">
        <f>SUM(Q163:AJ163)</f>
        <v>0</v>
      </c>
      <c r="AM163" s="1172">
        <f t="shared" si="142"/>
        <v>0</v>
      </c>
    </row>
    <row r="164" spans="2:39" s="930" customFormat="1" ht="35.25" thickTop="1" thickBot="1" x14ac:dyDescent="0.3">
      <c r="B164" s="1173" t="s">
        <v>7195</v>
      </c>
      <c r="C164" s="1174"/>
      <c r="D164" s="1175"/>
      <c r="E164" s="1176" t="s">
        <v>7075</v>
      </c>
      <c r="F164" s="1177"/>
      <c r="G164" s="1176"/>
      <c r="H164" s="1178"/>
      <c r="I164" s="1179"/>
      <c r="J164" s="1180"/>
      <c r="K164" s="1180"/>
      <c r="L164" s="1181"/>
      <c r="M164" s="1180"/>
      <c r="N164" s="1179"/>
      <c r="O164" s="1179"/>
      <c r="P164" s="1182"/>
      <c r="Q164" s="1183">
        <f>SUBTOTAL(9,Q$9:Q163)</f>
        <v>850.5</v>
      </c>
      <c r="R164" s="1183">
        <f>SUBTOTAL(9,R$9:R163)</f>
        <v>1105.06</v>
      </c>
      <c r="S164" s="1183">
        <f>SUBTOTAL(9,S$9:S163)</f>
        <v>52365</v>
      </c>
      <c r="T164" s="1183">
        <f>SUBTOTAL(9,T$9:T163)</f>
        <v>0</v>
      </c>
      <c r="U164" s="1183">
        <f>SUBTOTAL(9,U$9:U163)</f>
        <v>0</v>
      </c>
      <c r="V164" s="1183">
        <f>SUBTOTAL(9,V$9:V163)</f>
        <v>850.5</v>
      </c>
      <c r="W164" s="1183">
        <f>SUBTOTAL(9,W$9:W163)</f>
        <v>7460.2999999999993</v>
      </c>
      <c r="X164" s="1183">
        <f>SUBTOTAL(9,X$9:X163)</f>
        <v>0</v>
      </c>
      <c r="Y164" s="1183">
        <f>SUBTOTAL(9,Y$9:Y163)</f>
        <v>5970</v>
      </c>
      <c r="Z164" s="1183">
        <f>SUBTOTAL(9,Z$9:Z163)</f>
        <v>6665.56</v>
      </c>
      <c r="AA164" s="1183">
        <f>SUBTOTAL(9,AA$9:AA163)</f>
        <v>0</v>
      </c>
      <c r="AB164" s="1183">
        <f>SUBTOTAL(9,AB$9:AB163)</f>
        <v>1146.78</v>
      </c>
      <c r="AC164" s="1183">
        <f>SUBTOTAL(9,AC$9:AC163)</f>
        <v>138111</v>
      </c>
      <c r="AD164" s="1183">
        <f>SUBTOTAL(9,AD$9:AD163)</f>
        <v>916.06</v>
      </c>
      <c r="AE164" s="1183">
        <f>SUBTOTAL(9,AE$9:AE163)</f>
        <v>5094.75</v>
      </c>
      <c r="AF164" s="1183">
        <f>SUBTOTAL(9,AF$9:AF163)</f>
        <v>0</v>
      </c>
      <c r="AG164" s="1183">
        <f>SUBTOTAL(9,AG$9:AG163)</f>
        <v>67350.3</v>
      </c>
      <c r="AH164" s="1183">
        <f>SUBTOTAL(9,AH$9:AH163)</f>
        <v>0</v>
      </c>
      <c r="AI164" s="1183">
        <f>SUBTOTAL(9,AI$9:AI163)</f>
        <v>1890</v>
      </c>
      <c r="AJ164" s="1183">
        <f>SUBTOTAL(9,AJ$9:AJ163)</f>
        <v>1787.5</v>
      </c>
      <c r="AK164" s="1184"/>
      <c r="AL164" s="1183">
        <f>SUBTOTAL(9,AL$9:AL163)</f>
        <v>291563.31</v>
      </c>
      <c r="AM164" s="1183">
        <f>AL164/20</f>
        <v>14578.165499999999</v>
      </c>
    </row>
    <row r="165" spans="2:39" s="980" customFormat="1" ht="35.25" thickTop="1" thickBot="1" x14ac:dyDescent="0.3">
      <c r="B165" s="1146">
        <v>9</v>
      </c>
      <c r="C165" s="1185" t="s">
        <v>7196</v>
      </c>
      <c r="D165" s="1186"/>
      <c r="E165" s="1149" t="s">
        <v>7067</v>
      </c>
      <c r="F165" s="1148"/>
      <c r="G165" s="1149"/>
      <c r="H165" s="1152"/>
      <c r="I165" s="1153"/>
      <c r="J165" s="1154"/>
      <c r="K165" s="1155"/>
      <c r="L165" s="1156"/>
      <c r="M165" s="1155"/>
      <c r="N165" s="1158"/>
      <c r="O165" s="1159"/>
      <c r="P165" s="1187" t="str">
        <f>IF(M165="","",M165*I165)</f>
        <v/>
      </c>
      <c r="Q165" s="1046">
        <v>40000</v>
      </c>
      <c r="R165" s="1046">
        <v>40000</v>
      </c>
      <c r="S165" s="1046">
        <v>40000</v>
      </c>
      <c r="T165" s="1046">
        <v>40000</v>
      </c>
      <c r="U165" s="1046">
        <v>40000</v>
      </c>
      <c r="V165" s="1046">
        <v>40000</v>
      </c>
      <c r="W165" s="1046">
        <v>40000</v>
      </c>
      <c r="X165" s="1046">
        <v>40000</v>
      </c>
      <c r="Y165" s="1046">
        <v>40000</v>
      </c>
      <c r="Z165" s="1046">
        <v>40000</v>
      </c>
      <c r="AA165" s="1046">
        <v>40000</v>
      </c>
      <c r="AB165" s="1046">
        <v>40000</v>
      </c>
      <c r="AC165" s="1046">
        <v>40000</v>
      </c>
      <c r="AD165" s="1046">
        <v>40000</v>
      </c>
      <c r="AE165" s="1046">
        <v>40000</v>
      </c>
      <c r="AF165" s="1046">
        <v>40000</v>
      </c>
      <c r="AG165" s="1046">
        <v>40000</v>
      </c>
      <c r="AH165" s="1046">
        <v>40000</v>
      </c>
      <c r="AI165" s="1046">
        <v>40000</v>
      </c>
      <c r="AJ165" s="1046">
        <v>40000</v>
      </c>
      <c r="AK165" s="1172"/>
      <c r="AL165" s="1046">
        <f>SUM(Q165:AJ165)</f>
        <v>800000</v>
      </c>
      <c r="AM165" s="1188">
        <f t="shared" si="142"/>
        <v>40000</v>
      </c>
    </row>
    <row r="166" spans="2:39" s="930" customFormat="1" ht="35.25" thickTop="1" thickBot="1" x14ac:dyDescent="0.3">
      <c r="B166" s="1173" t="s">
        <v>7197</v>
      </c>
      <c r="C166" s="1173"/>
      <c r="D166" s="1175"/>
      <c r="E166" s="1176" t="s">
        <v>7077</v>
      </c>
      <c r="F166" s="1177"/>
      <c r="G166" s="1176"/>
      <c r="H166" s="1178"/>
      <c r="I166" s="1179"/>
      <c r="J166" s="1180"/>
      <c r="K166" s="1180"/>
      <c r="L166" s="1181"/>
      <c r="M166" s="1180"/>
      <c r="N166" s="1179"/>
      <c r="O166" s="1179"/>
      <c r="P166" s="1182"/>
      <c r="Q166" s="1183">
        <f>SUBTOTAL(9,Q$9:Q165)</f>
        <v>40850.5</v>
      </c>
      <c r="R166" s="1183">
        <f>SUBTOTAL(9,R$9:R165)</f>
        <v>41105.06</v>
      </c>
      <c r="S166" s="1183">
        <f>SUBTOTAL(9,S$9:S165)</f>
        <v>92365</v>
      </c>
      <c r="T166" s="1183">
        <f>SUBTOTAL(9,T$9:T165)</f>
        <v>40000</v>
      </c>
      <c r="U166" s="1183">
        <f>SUBTOTAL(9,U$9:U165)</f>
        <v>40000</v>
      </c>
      <c r="V166" s="1183">
        <f>SUBTOTAL(9,V$9:V165)</f>
        <v>40850.5</v>
      </c>
      <c r="W166" s="1183">
        <f>SUBTOTAL(9,W$9:W165)</f>
        <v>47460.3</v>
      </c>
      <c r="X166" s="1183">
        <f>SUBTOTAL(9,X$9:X165)</f>
        <v>40000</v>
      </c>
      <c r="Y166" s="1183">
        <f>SUBTOTAL(9,Y$9:Y165)</f>
        <v>45970</v>
      </c>
      <c r="Z166" s="1183">
        <f>SUBTOTAL(9,Z$9:Z165)</f>
        <v>46665.56</v>
      </c>
      <c r="AA166" s="1183">
        <f>SUBTOTAL(9,AA$9:AA165)</f>
        <v>40000</v>
      </c>
      <c r="AB166" s="1183">
        <f>SUBTOTAL(9,AB$9:AB165)</f>
        <v>41146.78</v>
      </c>
      <c r="AC166" s="1183">
        <f>SUBTOTAL(9,AC$9:AC165)</f>
        <v>178111</v>
      </c>
      <c r="AD166" s="1183">
        <f>SUBTOTAL(9,AD$9:AD165)</f>
        <v>40916.06</v>
      </c>
      <c r="AE166" s="1183">
        <f>SUBTOTAL(9,AE$9:AE165)</f>
        <v>45094.75</v>
      </c>
      <c r="AF166" s="1183">
        <f>SUBTOTAL(9,AF$9:AF165)</f>
        <v>40000</v>
      </c>
      <c r="AG166" s="1183">
        <f>SUBTOTAL(9,AG$9:AG165)</f>
        <v>107350.3</v>
      </c>
      <c r="AH166" s="1183">
        <f>SUBTOTAL(9,AH$9:AH165)</f>
        <v>40000</v>
      </c>
      <c r="AI166" s="1183">
        <f>SUBTOTAL(9,AI$9:AI165)</f>
        <v>41890</v>
      </c>
      <c r="AJ166" s="1183">
        <f>SUBTOTAL(9,AJ$9:AJ165)</f>
        <v>41787.5</v>
      </c>
      <c r="AK166" s="1184"/>
      <c r="AL166" s="1183">
        <f>SUBTOTAL(9,AL$9:AL165)</f>
        <v>1091563.31</v>
      </c>
      <c r="AM166" s="1183">
        <f t="shared" si="142"/>
        <v>54578.165500000003</v>
      </c>
    </row>
    <row r="167" spans="2:39" s="980" customFormat="1" ht="35.25" thickTop="1" thickBot="1" x14ac:dyDescent="0.3">
      <c r="B167" s="1146">
        <v>10</v>
      </c>
      <c r="C167" s="1185" t="s">
        <v>7198</v>
      </c>
      <c r="D167" s="1189"/>
      <c r="E167" s="1190" t="s">
        <v>7083</v>
      </c>
      <c r="F167" s="1191"/>
      <c r="G167" s="1190"/>
      <c r="H167" s="1152"/>
      <c r="I167" s="1153"/>
      <c r="J167" s="1154"/>
      <c r="K167" s="1155"/>
      <c r="L167" s="1156"/>
      <c r="M167" s="1155"/>
      <c r="N167" s="1158"/>
      <c r="O167" s="1159"/>
      <c r="P167" s="1187" t="str">
        <f>IF(M167="","",M167*I167)</f>
        <v/>
      </c>
      <c r="Q167" s="1046">
        <f>Q166*10%</f>
        <v>4085.05</v>
      </c>
      <c r="R167" s="1046">
        <f t="shared" ref="R167:AJ167" si="144">R166*10%</f>
        <v>4110.5060000000003</v>
      </c>
      <c r="S167" s="1046">
        <f t="shared" si="144"/>
        <v>9236.5</v>
      </c>
      <c r="T167" s="1046">
        <f t="shared" si="144"/>
        <v>4000</v>
      </c>
      <c r="U167" s="1046">
        <f t="shared" si="144"/>
        <v>4000</v>
      </c>
      <c r="V167" s="1046">
        <f t="shared" si="144"/>
        <v>4085.05</v>
      </c>
      <c r="W167" s="1046">
        <f t="shared" si="144"/>
        <v>4746.0300000000007</v>
      </c>
      <c r="X167" s="1046">
        <f t="shared" si="144"/>
        <v>4000</v>
      </c>
      <c r="Y167" s="1046">
        <f t="shared" si="144"/>
        <v>4597</v>
      </c>
      <c r="Z167" s="1046">
        <f t="shared" si="144"/>
        <v>4666.5559999999996</v>
      </c>
      <c r="AA167" s="1046">
        <f t="shared" si="144"/>
        <v>4000</v>
      </c>
      <c r="AB167" s="1046">
        <f t="shared" si="144"/>
        <v>4114.6779999999999</v>
      </c>
      <c r="AC167" s="1046">
        <f t="shared" si="144"/>
        <v>17811.100000000002</v>
      </c>
      <c r="AD167" s="1046">
        <f t="shared" si="144"/>
        <v>4091.6059999999998</v>
      </c>
      <c r="AE167" s="1046">
        <f t="shared" si="144"/>
        <v>4509.4750000000004</v>
      </c>
      <c r="AF167" s="1046">
        <f t="shared" si="144"/>
        <v>4000</v>
      </c>
      <c r="AG167" s="1046">
        <f t="shared" si="144"/>
        <v>10735.03</v>
      </c>
      <c r="AH167" s="1046">
        <f t="shared" si="144"/>
        <v>4000</v>
      </c>
      <c r="AI167" s="1046">
        <f t="shared" si="144"/>
        <v>4189</v>
      </c>
      <c r="AJ167" s="1046">
        <f t="shared" si="144"/>
        <v>4178.75</v>
      </c>
      <c r="AK167" s="1172"/>
      <c r="AL167" s="1046">
        <f>SUM(Q167:AJ167)</f>
        <v>109156.33100000001</v>
      </c>
      <c r="AM167" s="1188">
        <f t="shared" si="142"/>
        <v>5457.8165500000005</v>
      </c>
    </row>
    <row r="168" spans="2:39" s="930" customFormat="1" ht="35.25" thickTop="1" thickBot="1" x14ac:dyDescent="0.3">
      <c r="B168" s="1173" t="s">
        <v>7199</v>
      </c>
      <c r="C168" s="1173"/>
      <c r="D168" s="1175"/>
      <c r="E168" s="1176" t="s">
        <v>6994</v>
      </c>
      <c r="F168" s="1177"/>
      <c r="G168" s="1176"/>
      <c r="H168" s="1178"/>
      <c r="I168" s="1179"/>
      <c r="J168" s="1180"/>
      <c r="K168" s="1180"/>
      <c r="L168" s="1181"/>
      <c r="M168" s="1180"/>
      <c r="N168" s="1179"/>
      <c r="O168" s="1179"/>
      <c r="P168" s="1182"/>
      <c r="Q168" s="1183">
        <f>SUBTOTAL(9,Q$9:Q167)</f>
        <v>44935.55</v>
      </c>
      <c r="R168" s="1183">
        <f>SUBTOTAL(9,R$9:R167)</f>
        <v>45215.565999999999</v>
      </c>
      <c r="S168" s="1183">
        <f>SUBTOTAL(9,S$9:S167)</f>
        <v>101601.5</v>
      </c>
      <c r="T168" s="1183">
        <f>SUBTOTAL(9,T$9:T167)</f>
        <v>44000</v>
      </c>
      <c r="U168" s="1183">
        <f>SUBTOTAL(9,U$9:U167)</f>
        <v>44000</v>
      </c>
      <c r="V168" s="1183">
        <f>SUBTOTAL(9,V$9:V167)</f>
        <v>44935.55</v>
      </c>
      <c r="W168" s="1183">
        <f>SUBTOTAL(9,W$9:W167)</f>
        <v>52206.33</v>
      </c>
      <c r="X168" s="1183">
        <f>SUBTOTAL(9,X$9:X167)</f>
        <v>44000</v>
      </c>
      <c r="Y168" s="1183">
        <f>SUBTOTAL(9,Y$9:Y167)</f>
        <v>50567</v>
      </c>
      <c r="Z168" s="1183">
        <f>SUBTOTAL(9,Z$9:Z167)</f>
        <v>51332.115999999995</v>
      </c>
      <c r="AA168" s="1183">
        <f>SUBTOTAL(9,AA$9:AA167)</f>
        <v>44000</v>
      </c>
      <c r="AB168" s="1183">
        <f>SUBTOTAL(9,AB$9:AB167)</f>
        <v>45261.457999999999</v>
      </c>
      <c r="AC168" s="1183">
        <f>SUBTOTAL(9,AC$9:AC167)</f>
        <v>195922.1</v>
      </c>
      <c r="AD168" s="1183">
        <f>SUBTOTAL(9,AD$9:AD167)</f>
        <v>45007.665999999997</v>
      </c>
      <c r="AE168" s="1183">
        <f>SUBTOTAL(9,AE$9:AE167)</f>
        <v>49604.224999999999</v>
      </c>
      <c r="AF168" s="1183">
        <f>SUBTOTAL(9,AF$9:AF167)</f>
        <v>44000</v>
      </c>
      <c r="AG168" s="1183">
        <f>SUBTOTAL(9,AG$9:AG167)</f>
        <v>118085.33</v>
      </c>
      <c r="AH168" s="1183">
        <f>SUBTOTAL(9,AH$9:AH167)</f>
        <v>44000</v>
      </c>
      <c r="AI168" s="1183">
        <f>SUBTOTAL(9,AI$9:AI167)</f>
        <v>46079</v>
      </c>
      <c r="AJ168" s="1183">
        <f>SUBTOTAL(9,AJ$9:AJ167)</f>
        <v>45966.25</v>
      </c>
      <c r="AK168" s="1184"/>
      <c r="AL168" s="1183">
        <f>SUBTOTAL(9,AL$9:AL167)</f>
        <v>1200719.6410000001</v>
      </c>
      <c r="AM168" s="1183">
        <f t="shared" si="142"/>
        <v>60035.982050000006</v>
      </c>
    </row>
    <row r="169" spans="2:39" s="980" customFormat="1" ht="34.5" thickTop="1" x14ac:dyDescent="0.25">
      <c r="B169" s="1146">
        <v>11</v>
      </c>
      <c r="C169" s="1185" t="s">
        <v>7200</v>
      </c>
      <c r="D169" s="1186"/>
      <c r="E169" s="1149" t="s">
        <v>6995</v>
      </c>
      <c r="F169" s="1148"/>
      <c r="G169" s="1149"/>
      <c r="H169" s="1152"/>
      <c r="I169" s="1153"/>
      <c r="J169" s="1154"/>
      <c r="K169" s="1155"/>
      <c r="L169" s="1156"/>
      <c r="M169" s="1155"/>
      <c r="N169" s="1158"/>
      <c r="O169" s="1159"/>
      <c r="P169" s="1187" t="str">
        <f>IF(M169="","",M169*I169)</f>
        <v/>
      </c>
      <c r="Q169" s="1046">
        <v>25000</v>
      </c>
      <c r="R169" s="1046">
        <v>25000</v>
      </c>
      <c r="S169" s="1046">
        <v>25000</v>
      </c>
      <c r="T169" s="1046">
        <v>25000</v>
      </c>
      <c r="U169" s="1046">
        <v>25000</v>
      </c>
      <c r="V169" s="1046">
        <v>25000</v>
      </c>
      <c r="W169" s="1046">
        <v>25000</v>
      </c>
      <c r="X169" s="1046">
        <v>25000</v>
      </c>
      <c r="Y169" s="1046">
        <v>25000</v>
      </c>
      <c r="Z169" s="1046">
        <v>25000</v>
      </c>
      <c r="AA169" s="1046">
        <v>25000</v>
      </c>
      <c r="AB169" s="1046">
        <v>25000</v>
      </c>
      <c r="AC169" s="1046">
        <v>25000</v>
      </c>
      <c r="AD169" s="1046">
        <v>25000</v>
      </c>
      <c r="AE169" s="1046">
        <v>25000</v>
      </c>
      <c r="AF169" s="1046">
        <v>25000</v>
      </c>
      <c r="AG169" s="1046">
        <v>25000</v>
      </c>
      <c r="AH169" s="1046">
        <v>25000</v>
      </c>
      <c r="AI169" s="1046">
        <v>25000</v>
      </c>
      <c r="AJ169" s="1046">
        <v>25000</v>
      </c>
      <c r="AK169" s="1172"/>
      <c r="AL169" s="1046">
        <f>SUM(Q169:AJ169)</f>
        <v>500000</v>
      </c>
      <c r="AM169" s="1188">
        <f t="shared" si="142"/>
        <v>25000</v>
      </c>
    </row>
    <row r="170" spans="2:39" s="980" customFormat="1" ht="34.5" thickBot="1" x14ac:dyDescent="0.3">
      <c r="B170" s="1146">
        <v>12</v>
      </c>
      <c r="C170" s="1185" t="s">
        <v>7201</v>
      </c>
      <c r="D170" s="1186"/>
      <c r="E170" s="1149" t="s">
        <v>6996</v>
      </c>
      <c r="F170" s="1148"/>
      <c r="G170" s="1149"/>
      <c r="H170" s="1152"/>
      <c r="I170" s="1153"/>
      <c r="J170" s="1154"/>
      <c r="K170" s="1155"/>
      <c r="L170" s="1156"/>
      <c r="M170" s="1155"/>
      <c r="N170" s="1158"/>
      <c r="O170" s="1159"/>
      <c r="P170" s="1187" t="str">
        <f>IF(M170="","",M170*I170)</f>
        <v/>
      </c>
      <c r="Q170" s="1046">
        <v>0</v>
      </c>
      <c r="R170" s="1046">
        <v>0</v>
      </c>
      <c r="S170" s="1046">
        <v>0</v>
      </c>
      <c r="T170" s="1046">
        <v>0</v>
      </c>
      <c r="U170" s="1046">
        <v>0</v>
      </c>
      <c r="V170" s="1046">
        <v>25000</v>
      </c>
      <c r="W170" s="1046">
        <v>0</v>
      </c>
      <c r="X170" s="1046">
        <v>0</v>
      </c>
      <c r="Y170" s="1046">
        <v>0</v>
      </c>
      <c r="Z170" s="1046">
        <v>25000</v>
      </c>
      <c r="AA170" s="1046">
        <v>0</v>
      </c>
      <c r="AB170" s="1046">
        <v>25000</v>
      </c>
      <c r="AC170" s="1046">
        <v>0</v>
      </c>
      <c r="AD170" s="1046">
        <v>0</v>
      </c>
      <c r="AE170" s="1046">
        <v>0</v>
      </c>
      <c r="AF170" s="1046">
        <v>0</v>
      </c>
      <c r="AG170" s="1046">
        <v>0</v>
      </c>
      <c r="AH170" s="1046">
        <v>25000</v>
      </c>
      <c r="AI170" s="1046">
        <v>0</v>
      </c>
      <c r="AJ170" s="1046">
        <v>25000</v>
      </c>
      <c r="AK170" s="1172"/>
      <c r="AL170" s="1046">
        <f>SUM(Q170:AJ170)</f>
        <v>125000</v>
      </c>
      <c r="AM170" s="1188">
        <f t="shared" si="142"/>
        <v>6250</v>
      </c>
    </row>
    <row r="171" spans="2:39" s="930" customFormat="1" ht="35.25" thickTop="1" thickBot="1" x14ac:dyDescent="0.3">
      <c r="B171" s="1173" t="s">
        <v>7202</v>
      </c>
      <c r="C171" s="1173"/>
      <c r="D171" s="1175"/>
      <c r="E171" s="1176" t="s">
        <v>6997</v>
      </c>
      <c r="F171" s="1177"/>
      <c r="G171" s="1176"/>
      <c r="H171" s="1178"/>
      <c r="I171" s="1179"/>
      <c r="J171" s="1180"/>
      <c r="K171" s="1180"/>
      <c r="L171" s="1181"/>
      <c r="M171" s="1180"/>
      <c r="N171" s="1179"/>
      <c r="O171" s="1179"/>
      <c r="P171" s="1182"/>
      <c r="Q171" s="1183">
        <f>SUBTOTAL(9,Q$9:Q170)</f>
        <v>69935.55</v>
      </c>
      <c r="R171" s="1183">
        <f>SUBTOTAL(9,R$9:R170)</f>
        <v>70215.565999999992</v>
      </c>
      <c r="S171" s="1183">
        <f>SUBTOTAL(9,S$9:S170)</f>
        <v>126601.5</v>
      </c>
      <c r="T171" s="1183">
        <f>SUBTOTAL(9,T$9:T170)</f>
        <v>69000</v>
      </c>
      <c r="U171" s="1183">
        <f>SUBTOTAL(9,U$9:U170)</f>
        <v>69000</v>
      </c>
      <c r="V171" s="1183">
        <f>SUBTOTAL(9,V$9:V170)</f>
        <v>94935.55</v>
      </c>
      <c r="W171" s="1183">
        <f>SUBTOTAL(9,W$9:W170)</f>
        <v>77206.33</v>
      </c>
      <c r="X171" s="1183">
        <f>SUBTOTAL(9,X$9:X170)</f>
        <v>69000</v>
      </c>
      <c r="Y171" s="1183">
        <f>SUBTOTAL(9,Y$9:Y170)</f>
        <v>75567</v>
      </c>
      <c r="Z171" s="1183">
        <f>SUBTOTAL(9,Z$9:Z170)</f>
        <v>101332.11599999999</v>
      </c>
      <c r="AA171" s="1183">
        <f>SUBTOTAL(9,AA$9:AA170)</f>
        <v>69000</v>
      </c>
      <c r="AB171" s="1183">
        <f>SUBTOTAL(9,AB$9:AB170)</f>
        <v>95261.457999999999</v>
      </c>
      <c r="AC171" s="1183">
        <f>SUBTOTAL(9,AC$9:AC170)</f>
        <v>220922.1</v>
      </c>
      <c r="AD171" s="1183">
        <f>SUBTOTAL(9,AD$9:AD170)</f>
        <v>70007.665999999997</v>
      </c>
      <c r="AE171" s="1183">
        <f>SUBTOTAL(9,AE$9:AE170)</f>
        <v>74604.225000000006</v>
      </c>
      <c r="AF171" s="1183">
        <f>SUBTOTAL(9,AF$9:AF170)</f>
        <v>69000</v>
      </c>
      <c r="AG171" s="1183">
        <f>SUBTOTAL(9,AG$9:AG170)</f>
        <v>143085.33000000002</v>
      </c>
      <c r="AH171" s="1183">
        <f>SUBTOTAL(9,AH$9:AH170)</f>
        <v>94000</v>
      </c>
      <c r="AI171" s="1183">
        <f>SUBTOTAL(9,AI$9:AI170)</f>
        <v>71079</v>
      </c>
      <c r="AJ171" s="1183">
        <f>SUBTOTAL(9,AJ$9:AJ170)</f>
        <v>95966.25</v>
      </c>
      <c r="AK171" s="1184"/>
      <c r="AL171" s="1183">
        <f>SUBTOTAL(9,AL$9:AL170)</f>
        <v>1825719.6410000001</v>
      </c>
      <c r="AM171" s="1183">
        <f t="shared" si="142"/>
        <v>91285.982050000006</v>
      </c>
    </row>
    <row r="172" spans="2:39" s="980" customFormat="1" ht="35.25" thickTop="1" thickBot="1" x14ac:dyDescent="0.3">
      <c r="B172" s="1146">
        <v>13</v>
      </c>
      <c r="C172" s="1185" t="s">
        <v>7203</v>
      </c>
      <c r="D172" s="1186"/>
      <c r="E172" s="1149" t="s">
        <v>6999</v>
      </c>
      <c r="F172" s="1148"/>
      <c r="G172" s="1149"/>
      <c r="H172" s="1152"/>
      <c r="I172" s="1153"/>
      <c r="J172" s="1154"/>
      <c r="K172" s="1155"/>
      <c r="L172" s="1156"/>
      <c r="M172" s="1155"/>
      <c r="N172" s="1158"/>
      <c r="O172" s="1159"/>
      <c r="P172" s="1187" t="str">
        <f>IF(M172="","",M172*I172)</f>
        <v/>
      </c>
      <c r="Q172" s="1046">
        <v>30000</v>
      </c>
      <c r="R172" s="1046">
        <v>30000</v>
      </c>
      <c r="S172" s="1046">
        <v>30000</v>
      </c>
      <c r="T172" s="1046">
        <v>30000</v>
      </c>
      <c r="U172" s="1046">
        <v>30000</v>
      </c>
      <c r="V172" s="1046">
        <v>30000</v>
      </c>
      <c r="W172" s="1046">
        <v>30000</v>
      </c>
      <c r="X172" s="1046">
        <v>30000</v>
      </c>
      <c r="Y172" s="1046">
        <v>30000</v>
      </c>
      <c r="Z172" s="1046">
        <v>30000</v>
      </c>
      <c r="AA172" s="1046">
        <v>30000</v>
      </c>
      <c r="AB172" s="1046">
        <v>30000</v>
      </c>
      <c r="AC172" s="1046">
        <v>30000</v>
      </c>
      <c r="AD172" s="1046">
        <v>30000</v>
      </c>
      <c r="AE172" s="1046">
        <v>30000</v>
      </c>
      <c r="AF172" s="1046">
        <v>30000</v>
      </c>
      <c r="AG172" s="1046">
        <v>30000</v>
      </c>
      <c r="AH172" s="1046">
        <v>30000</v>
      </c>
      <c r="AI172" s="1046">
        <v>30000</v>
      </c>
      <c r="AJ172" s="1046">
        <v>30000</v>
      </c>
      <c r="AK172" s="1172"/>
      <c r="AL172" s="1046">
        <f>SUM(Q172:AJ172)</f>
        <v>600000</v>
      </c>
      <c r="AM172" s="1188">
        <f t="shared" si="142"/>
        <v>30000</v>
      </c>
    </row>
    <row r="173" spans="2:39" s="930" customFormat="1" ht="35.25" thickTop="1" thickBot="1" x14ac:dyDescent="0.3">
      <c r="B173" s="1192" t="s">
        <v>7204</v>
      </c>
      <c r="C173" s="1192"/>
      <c r="D173" s="1193"/>
      <c r="E173" s="1194" t="s">
        <v>7002</v>
      </c>
      <c r="F173" s="1195"/>
      <c r="G173" s="1194"/>
      <c r="H173" s="1196"/>
      <c r="I173" s="1197"/>
      <c r="J173" s="1198"/>
      <c r="K173" s="1198"/>
      <c r="L173" s="1199"/>
      <c r="M173" s="1198"/>
      <c r="N173" s="1197"/>
      <c r="O173" s="1197"/>
      <c r="P173" s="1200"/>
      <c r="Q173" s="1183">
        <f>SUBTOTAL(9,Q$9:Q172)</f>
        <v>99935.55</v>
      </c>
      <c r="R173" s="1183">
        <f>SUBTOTAL(9,R$9:R172)</f>
        <v>100215.56599999999</v>
      </c>
      <c r="S173" s="1183">
        <f>SUBTOTAL(9,S$9:S172)</f>
        <v>156601.5</v>
      </c>
      <c r="T173" s="1183">
        <f>SUBTOTAL(9,T$9:T172)</f>
        <v>99000</v>
      </c>
      <c r="U173" s="1183">
        <f>SUBTOTAL(9,U$9:U172)</f>
        <v>99000</v>
      </c>
      <c r="V173" s="1183">
        <f>SUBTOTAL(9,V$9:V172)</f>
        <v>124935.55</v>
      </c>
      <c r="W173" s="1183">
        <f>SUBTOTAL(9,W$9:W172)</f>
        <v>107206.33</v>
      </c>
      <c r="X173" s="1183">
        <f>SUBTOTAL(9,X$9:X172)</f>
        <v>99000</v>
      </c>
      <c r="Y173" s="1183">
        <f>SUBTOTAL(9,Y$9:Y172)</f>
        <v>105567</v>
      </c>
      <c r="Z173" s="1183">
        <f>SUBTOTAL(9,Z$9:Z172)</f>
        <v>131332.11599999998</v>
      </c>
      <c r="AA173" s="1183">
        <f>SUBTOTAL(9,AA$9:AA172)</f>
        <v>99000</v>
      </c>
      <c r="AB173" s="1183">
        <f>SUBTOTAL(9,AB$9:AB172)</f>
        <v>125261.458</v>
      </c>
      <c r="AC173" s="1183">
        <f>SUBTOTAL(9,AC$9:AC172)</f>
        <v>250922.1</v>
      </c>
      <c r="AD173" s="1183">
        <f>SUBTOTAL(9,AD$9:AD172)</f>
        <v>100007.666</v>
      </c>
      <c r="AE173" s="1183">
        <f>SUBTOTAL(9,AE$9:AE172)</f>
        <v>104604.22500000001</v>
      </c>
      <c r="AF173" s="1183">
        <f>SUBTOTAL(9,AF$9:AF172)</f>
        <v>99000</v>
      </c>
      <c r="AG173" s="1183">
        <f>SUBTOTAL(9,AG$9:AG172)</f>
        <v>173085.33000000002</v>
      </c>
      <c r="AH173" s="1183">
        <f>SUBTOTAL(9,AH$9:AH172)</f>
        <v>124000</v>
      </c>
      <c r="AI173" s="1183">
        <f>SUBTOTAL(9,AI$9:AI172)</f>
        <v>101079</v>
      </c>
      <c r="AJ173" s="1183">
        <f>SUBTOTAL(9,AJ$9:AJ172)</f>
        <v>125966.25</v>
      </c>
      <c r="AK173" s="1184"/>
      <c r="AL173" s="1183">
        <f>SUBTOTAL(9,AL$9:AL172)</f>
        <v>2425719.6409999998</v>
      </c>
      <c r="AM173" s="1183">
        <f t="shared" si="142"/>
        <v>121285.98204999999</v>
      </c>
    </row>
    <row r="174" spans="2:39" s="1212" customFormat="1" ht="34.5" thickTop="1" x14ac:dyDescent="0.25">
      <c r="B174" s="1201" t="s">
        <v>7205</v>
      </c>
      <c r="C174" s="1202"/>
      <c r="D174" s="1203">
        <v>0.03</v>
      </c>
      <c r="E174" s="1203"/>
      <c r="F174" s="1204" t="s">
        <v>7206</v>
      </c>
      <c r="G174" s="1205"/>
      <c r="H174" s="1206"/>
      <c r="I174" s="1153"/>
      <c r="J174" s="1207"/>
      <c r="K174" s="1208"/>
      <c r="L174" s="1156"/>
      <c r="M174" s="1208"/>
      <c r="N174" s="1158"/>
      <c r="O174" s="1159"/>
      <c r="P174" s="1187" t="str">
        <f>IF(M174="","",M174*I174)</f>
        <v/>
      </c>
      <c r="Q174" s="1209">
        <f>1/(1+D174)</f>
        <v>0.970873786407767</v>
      </c>
      <c r="R174" s="1209">
        <f>Q174/(1+$D$174)</f>
        <v>0.94259590913375435</v>
      </c>
      <c r="S174" s="1209">
        <f t="shared" ref="S174:AJ174" si="145">R174/(1+$D$174)</f>
        <v>0.9151416593531595</v>
      </c>
      <c r="T174" s="1209">
        <f t="shared" si="145"/>
        <v>0.88848704791568878</v>
      </c>
      <c r="U174" s="1209">
        <f t="shared" si="145"/>
        <v>0.86260878438416388</v>
      </c>
      <c r="V174" s="1209">
        <f t="shared" si="145"/>
        <v>0.83748425668365423</v>
      </c>
      <c r="W174" s="1209">
        <f t="shared" si="145"/>
        <v>0.81309151134335356</v>
      </c>
      <c r="X174" s="1209">
        <f t="shared" si="145"/>
        <v>0.7894092343139355</v>
      </c>
      <c r="Y174" s="1209">
        <f t="shared" si="145"/>
        <v>0.76641673234362673</v>
      </c>
      <c r="Z174" s="1209">
        <f t="shared" si="145"/>
        <v>0.74409391489672494</v>
      </c>
      <c r="AA174" s="1209">
        <f t="shared" si="145"/>
        <v>0.7224212765987621</v>
      </c>
      <c r="AB174" s="1209">
        <f t="shared" si="145"/>
        <v>0.70137988019297293</v>
      </c>
      <c r="AC174" s="1209">
        <f t="shared" si="145"/>
        <v>0.68095133999317758</v>
      </c>
      <c r="AD174" s="1209">
        <f t="shared" si="145"/>
        <v>0.66111780581861901</v>
      </c>
      <c r="AE174" s="1209">
        <f t="shared" si="145"/>
        <v>0.64186194739671742</v>
      </c>
      <c r="AF174" s="1209">
        <f t="shared" si="145"/>
        <v>0.62316693922011401</v>
      </c>
      <c r="AG174" s="1209">
        <f t="shared" si="145"/>
        <v>0.60501644584477088</v>
      </c>
      <c r="AH174" s="1209">
        <f t="shared" si="145"/>
        <v>0.58739460761628237</v>
      </c>
      <c r="AI174" s="1209">
        <f t="shared" si="145"/>
        <v>0.57028602681192464</v>
      </c>
      <c r="AJ174" s="1209">
        <f t="shared" si="145"/>
        <v>0.55367575418633463</v>
      </c>
      <c r="AK174" s="1210"/>
      <c r="AL174" s="1211"/>
      <c r="AM174" s="1211"/>
    </row>
    <row r="175" spans="2:39" s="980" customFormat="1" ht="33.75" x14ac:dyDescent="0.25">
      <c r="B175" s="1213" t="s">
        <v>7207</v>
      </c>
      <c r="C175" s="1214"/>
      <c r="D175" s="1215"/>
      <c r="E175" s="1216"/>
      <c r="F175" s="1217"/>
      <c r="G175" s="1216"/>
      <c r="H175" s="1218"/>
      <c r="I175" s="1219"/>
      <c r="J175" s="1220"/>
      <c r="K175" s="1220"/>
      <c r="L175" s="1221"/>
      <c r="M175" s="1220"/>
      <c r="N175" s="1219"/>
      <c r="O175" s="1219"/>
      <c r="P175" s="1222"/>
      <c r="Q175" s="1223">
        <f t="shared" ref="Q175:AJ175" si="146">Q174*Q173</f>
        <v>97024.805825242729</v>
      </c>
      <c r="R175" s="1223">
        <f t="shared" si="146"/>
        <v>94462.782543123758</v>
      </c>
      <c r="S175" s="1223">
        <f t="shared" si="146"/>
        <v>143312.55656719379</v>
      </c>
      <c r="T175" s="1223">
        <f t="shared" si="146"/>
        <v>87960.217743653193</v>
      </c>
      <c r="U175" s="1223">
        <f t="shared" si="146"/>
        <v>85398.269654032221</v>
      </c>
      <c r="V175" s="1223">
        <f t="shared" si="146"/>
        <v>104631.55622511351</v>
      </c>
      <c r="W175" s="1223">
        <f t="shared" si="146"/>
        <v>87168.556885274302</v>
      </c>
      <c r="X175" s="1223">
        <f t="shared" si="146"/>
        <v>78151.51419707961</v>
      </c>
      <c r="Y175" s="1223">
        <f t="shared" si="146"/>
        <v>80908.315183319646</v>
      </c>
      <c r="Z175" s="1223">
        <f t="shared" si="146"/>
        <v>97723.428346110799</v>
      </c>
      <c r="AA175" s="1223">
        <f t="shared" si="146"/>
        <v>71519.706383277444</v>
      </c>
      <c r="AB175" s="1223">
        <f t="shared" si="146"/>
        <v>87855.866404837114</v>
      </c>
      <c r="AC175" s="1223">
        <f t="shared" si="146"/>
        <v>170865.74022890211</v>
      </c>
      <c r="AD175" s="1223">
        <f t="shared" si="146"/>
        <v>66116.848710961305</v>
      </c>
      <c r="AE175" s="1223">
        <f t="shared" si="146"/>
        <v>67141.471564424399</v>
      </c>
      <c r="AF175" s="1223">
        <f t="shared" si="146"/>
        <v>61693.526982791285</v>
      </c>
      <c r="AG175" s="1223">
        <f t="shared" si="146"/>
        <v>104719.47118446931</v>
      </c>
      <c r="AH175" s="1223">
        <f t="shared" si="146"/>
        <v>72836.931344419019</v>
      </c>
      <c r="AI175" s="1223">
        <f t="shared" si="146"/>
        <v>57643.941304122527</v>
      </c>
      <c r="AJ175" s="1223">
        <f t="shared" si="146"/>
        <v>69744.458470774378</v>
      </c>
      <c r="AK175" s="929"/>
      <c r="AL175" s="1223"/>
      <c r="AM175" s="1223"/>
    </row>
    <row r="176" spans="2:39" s="980" customFormat="1" ht="33.75" x14ac:dyDescent="0.25">
      <c r="B176" s="1213" t="s">
        <v>7208</v>
      </c>
      <c r="C176" s="1214"/>
      <c r="D176" s="1215"/>
      <c r="E176" s="1216"/>
      <c r="F176" s="1217"/>
      <c r="G176" s="1216"/>
      <c r="H176" s="1218"/>
      <c r="I176" s="1219"/>
      <c r="J176" s="1220"/>
      <c r="K176" s="1220"/>
      <c r="L176" s="1221"/>
      <c r="M176" s="1220"/>
      <c r="N176" s="1219"/>
      <c r="O176" s="1219"/>
      <c r="P176" s="1222"/>
      <c r="Q176" s="1223">
        <f>Q175</f>
        <v>97024.805825242729</v>
      </c>
      <c r="R176" s="1223">
        <f>R175+Q176</f>
        <v>191487.58836836647</v>
      </c>
      <c r="S176" s="1223">
        <f>S175+R176</f>
        <v>334800.1449355603</v>
      </c>
      <c r="T176" s="1223">
        <f>T175+S176</f>
        <v>422760.36267921352</v>
      </c>
      <c r="U176" s="1223">
        <f>U175+T176</f>
        <v>508158.63233324571</v>
      </c>
      <c r="V176" s="1223" t="e">
        <f>V175*#REF!</f>
        <v>#REF!</v>
      </c>
      <c r="W176" s="1223" t="e">
        <f>W175*#REF!</f>
        <v>#REF!</v>
      </c>
      <c r="X176" s="1223" t="e">
        <f>X175*#REF!</f>
        <v>#REF!</v>
      </c>
      <c r="Y176" s="1223" t="e">
        <f>Y175*#REF!</f>
        <v>#REF!</v>
      </c>
      <c r="Z176" s="1223" t="e">
        <f>Z175*#REF!</f>
        <v>#REF!</v>
      </c>
      <c r="AA176" s="1223" t="e">
        <f>AA175*#REF!</f>
        <v>#REF!</v>
      </c>
      <c r="AB176" s="1223" t="e">
        <f>AB175*#REF!</f>
        <v>#REF!</v>
      </c>
      <c r="AC176" s="1223" t="e">
        <f>AC175*#REF!</f>
        <v>#REF!</v>
      </c>
      <c r="AD176" s="1223" t="e">
        <f>AD175*#REF!</f>
        <v>#REF!</v>
      </c>
      <c r="AE176" s="1223" t="e">
        <f>AE175*#REF!</f>
        <v>#REF!</v>
      </c>
      <c r="AF176" s="1223" t="e">
        <f>AF175*#REF!</f>
        <v>#REF!</v>
      </c>
      <c r="AG176" s="1223" t="e">
        <f>AG175*#REF!</f>
        <v>#REF!</v>
      </c>
      <c r="AH176" s="1223" t="e">
        <f>AH175*#REF!</f>
        <v>#REF!</v>
      </c>
      <c r="AI176" s="1223" t="e">
        <f>AI175*#REF!</f>
        <v>#REF!</v>
      </c>
      <c r="AJ176" s="1223" t="e">
        <f>AJ175*#REF!</f>
        <v>#REF!</v>
      </c>
      <c r="AK176" s="929"/>
      <c r="AL176" s="1223"/>
      <c r="AM176" s="1223"/>
    </row>
    <row r="177" spans="2:39" x14ac:dyDescent="0.25">
      <c r="B177" s="820"/>
      <c r="P177" s="1224"/>
      <c r="AL177" s="1225"/>
      <c r="AM177" s="1225"/>
    </row>
    <row r="178" spans="2:39" x14ac:dyDescent="0.25">
      <c r="B178" s="820"/>
    </row>
    <row r="179" spans="2:39" x14ac:dyDescent="0.25">
      <c r="B179" s="820"/>
    </row>
  </sheetData>
  <mergeCells count="15">
    <mergeCell ref="J7:J8"/>
    <mergeCell ref="B7:D8"/>
    <mergeCell ref="F7:F8"/>
    <mergeCell ref="G7:G8"/>
    <mergeCell ref="H7:H8"/>
    <mergeCell ref="I7:I8"/>
    <mergeCell ref="AK7:AK8"/>
    <mergeCell ref="AL7:AL8"/>
    <mergeCell ref="AM7:AM8"/>
    <mergeCell ref="K7:K8"/>
    <mergeCell ref="L7:L8"/>
    <mergeCell ref="M7:M8"/>
    <mergeCell ref="N7:N8"/>
    <mergeCell ref="O7:O8"/>
    <mergeCell ref="P7:P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EDBB-9EDD-4C03-A3ED-6C53B05785ED}">
  <dimension ref="B1:O65"/>
  <sheetViews>
    <sheetView zoomScale="70" zoomScaleNormal="70" workbookViewId="0">
      <selection activeCell="O8" sqref="O8"/>
    </sheetView>
  </sheetViews>
  <sheetFormatPr defaultColWidth="9.140625" defaultRowHeight="15" x14ac:dyDescent="0.25"/>
  <cols>
    <col min="1" max="1" width="2.28515625" style="636" customWidth="1"/>
    <col min="2" max="2" width="9.5703125" style="1444" customWidth="1"/>
    <col min="3" max="3" width="17" style="1444" customWidth="1"/>
    <col min="4" max="4" width="22.42578125" style="1444" customWidth="1"/>
    <col min="5" max="5" width="19.28515625" style="1444" customWidth="1"/>
    <col min="6" max="6" width="6" style="1444" customWidth="1"/>
    <col min="7" max="7" width="24.5703125" style="1444" customWidth="1"/>
    <col min="8" max="11" width="15" style="1444" customWidth="1"/>
    <col min="12" max="12" width="14.85546875" style="1444" customWidth="1"/>
    <col min="13" max="13" width="1.140625" style="636" customWidth="1"/>
    <col min="14" max="15" width="15" style="1444" customWidth="1"/>
    <col min="16" max="256" width="9.140625" style="636"/>
    <col min="257" max="257" width="2.28515625" style="636" customWidth="1"/>
    <col min="258" max="258" width="9.5703125" style="636" customWidth="1"/>
    <col min="259" max="259" width="17" style="636" customWidth="1"/>
    <col min="260" max="260" width="22.42578125" style="636" customWidth="1"/>
    <col min="261" max="261" width="19.28515625" style="636" customWidth="1"/>
    <col min="262" max="262" width="6" style="636" customWidth="1"/>
    <col min="263" max="263" width="24.5703125" style="636" customWidth="1"/>
    <col min="264" max="267" width="15" style="636" customWidth="1"/>
    <col min="268" max="268" width="14.85546875" style="636" customWidth="1"/>
    <col min="269" max="269" width="1.140625" style="636" customWidth="1"/>
    <col min="270" max="271" width="15" style="636" customWidth="1"/>
    <col min="272" max="512" width="9.140625" style="636"/>
    <col min="513" max="513" width="2.28515625" style="636" customWidth="1"/>
    <col min="514" max="514" width="9.5703125" style="636" customWidth="1"/>
    <col min="515" max="515" width="17" style="636" customWidth="1"/>
    <col min="516" max="516" width="22.42578125" style="636" customWidth="1"/>
    <col min="517" max="517" width="19.28515625" style="636" customWidth="1"/>
    <col min="518" max="518" width="6" style="636" customWidth="1"/>
    <col min="519" max="519" width="24.5703125" style="636" customWidth="1"/>
    <col min="520" max="523" width="15" style="636" customWidth="1"/>
    <col min="524" max="524" width="14.85546875" style="636" customWidth="1"/>
    <col min="525" max="525" width="1.140625" style="636" customWidth="1"/>
    <col min="526" max="527" width="15" style="636" customWidth="1"/>
    <col min="528" max="768" width="9.140625" style="636"/>
    <col min="769" max="769" width="2.28515625" style="636" customWidth="1"/>
    <col min="770" max="770" width="9.5703125" style="636" customWidth="1"/>
    <col min="771" max="771" width="17" style="636" customWidth="1"/>
    <col min="772" max="772" width="22.42578125" style="636" customWidth="1"/>
    <col min="773" max="773" width="19.28515625" style="636" customWidth="1"/>
    <col min="774" max="774" width="6" style="636" customWidth="1"/>
    <col min="775" max="775" width="24.5703125" style="636" customWidth="1"/>
    <col min="776" max="779" width="15" style="636" customWidth="1"/>
    <col min="780" max="780" width="14.85546875" style="636" customWidth="1"/>
    <col min="781" max="781" width="1.140625" style="636" customWidth="1"/>
    <col min="782" max="783" width="15" style="636" customWidth="1"/>
    <col min="784" max="1024" width="9.140625" style="636"/>
    <col min="1025" max="1025" width="2.28515625" style="636" customWidth="1"/>
    <col min="1026" max="1026" width="9.5703125" style="636" customWidth="1"/>
    <col min="1027" max="1027" width="17" style="636" customWidth="1"/>
    <col min="1028" max="1028" width="22.42578125" style="636" customWidth="1"/>
    <col min="1029" max="1029" width="19.28515625" style="636" customWidth="1"/>
    <col min="1030" max="1030" width="6" style="636" customWidth="1"/>
    <col min="1031" max="1031" width="24.5703125" style="636" customWidth="1"/>
    <col min="1032" max="1035" width="15" style="636" customWidth="1"/>
    <col min="1036" max="1036" width="14.85546875" style="636" customWidth="1"/>
    <col min="1037" max="1037" width="1.140625" style="636" customWidth="1"/>
    <col min="1038" max="1039" width="15" style="636" customWidth="1"/>
    <col min="1040" max="1280" width="9.140625" style="636"/>
    <col min="1281" max="1281" width="2.28515625" style="636" customWidth="1"/>
    <col min="1282" max="1282" width="9.5703125" style="636" customWidth="1"/>
    <col min="1283" max="1283" width="17" style="636" customWidth="1"/>
    <col min="1284" max="1284" width="22.42578125" style="636" customWidth="1"/>
    <col min="1285" max="1285" width="19.28515625" style="636" customWidth="1"/>
    <col min="1286" max="1286" width="6" style="636" customWidth="1"/>
    <col min="1287" max="1287" width="24.5703125" style="636" customWidth="1"/>
    <col min="1288" max="1291" width="15" style="636" customWidth="1"/>
    <col min="1292" max="1292" width="14.85546875" style="636" customWidth="1"/>
    <col min="1293" max="1293" width="1.140625" style="636" customWidth="1"/>
    <col min="1294" max="1295" width="15" style="636" customWidth="1"/>
    <col min="1296" max="1536" width="9.140625" style="636"/>
    <col min="1537" max="1537" width="2.28515625" style="636" customWidth="1"/>
    <col min="1538" max="1538" width="9.5703125" style="636" customWidth="1"/>
    <col min="1539" max="1539" width="17" style="636" customWidth="1"/>
    <col min="1540" max="1540" width="22.42578125" style="636" customWidth="1"/>
    <col min="1541" max="1541" width="19.28515625" style="636" customWidth="1"/>
    <col min="1542" max="1542" width="6" style="636" customWidth="1"/>
    <col min="1543" max="1543" width="24.5703125" style="636" customWidth="1"/>
    <col min="1544" max="1547" width="15" style="636" customWidth="1"/>
    <col min="1548" max="1548" width="14.85546875" style="636" customWidth="1"/>
    <col min="1549" max="1549" width="1.140625" style="636" customWidth="1"/>
    <col min="1550" max="1551" width="15" style="636" customWidth="1"/>
    <col min="1552" max="1792" width="9.140625" style="636"/>
    <col min="1793" max="1793" width="2.28515625" style="636" customWidth="1"/>
    <col min="1794" max="1794" width="9.5703125" style="636" customWidth="1"/>
    <col min="1795" max="1795" width="17" style="636" customWidth="1"/>
    <col min="1796" max="1796" width="22.42578125" style="636" customWidth="1"/>
    <col min="1797" max="1797" width="19.28515625" style="636" customWidth="1"/>
    <col min="1798" max="1798" width="6" style="636" customWidth="1"/>
    <col min="1799" max="1799" width="24.5703125" style="636" customWidth="1"/>
    <col min="1800" max="1803" width="15" style="636" customWidth="1"/>
    <col min="1804" max="1804" width="14.85546875" style="636" customWidth="1"/>
    <col min="1805" max="1805" width="1.140625" style="636" customWidth="1"/>
    <col min="1806" max="1807" width="15" style="636" customWidth="1"/>
    <col min="1808" max="2048" width="9.140625" style="636"/>
    <col min="2049" max="2049" width="2.28515625" style="636" customWidth="1"/>
    <col min="2050" max="2050" width="9.5703125" style="636" customWidth="1"/>
    <col min="2051" max="2051" width="17" style="636" customWidth="1"/>
    <col min="2052" max="2052" width="22.42578125" style="636" customWidth="1"/>
    <col min="2053" max="2053" width="19.28515625" style="636" customWidth="1"/>
    <col min="2054" max="2054" width="6" style="636" customWidth="1"/>
    <col min="2055" max="2055" width="24.5703125" style="636" customWidth="1"/>
    <col min="2056" max="2059" width="15" style="636" customWidth="1"/>
    <col min="2060" max="2060" width="14.85546875" style="636" customWidth="1"/>
    <col min="2061" max="2061" width="1.140625" style="636" customWidth="1"/>
    <col min="2062" max="2063" width="15" style="636" customWidth="1"/>
    <col min="2064" max="2304" width="9.140625" style="636"/>
    <col min="2305" max="2305" width="2.28515625" style="636" customWidth="1"/>
    <col min="2306" max="2306" width="9.5703125" style="636" customWidth="1"/>
    <col min="2307" max="2307" width="17" style="636" customWidth="1"/>
    <col min="2308" max="2308" width="22.42578125" style="636" customWidth="1"/>
    <col min="2309" max="2309" width="19.28515625" style="636" customWidth="1"/>
    <col min="2310" max="2310" width="6" style="636" customWidth="1"/>
    <col min="2311" max="2311" width="24.5703125" style="636" customWidth="1"/>
    <col min="2312" max="2315" width="15" style="636" customWidth="1"/>
    <col min="2316" max="2316" width="14.85546875" style="636" customWidth="1"/>
    <col min="2317" max="2317" width="1.140625" style="636" customWidth="1"/>
    <col min="2318" max="2319" width="15" style="636" customWidth="1"/>
    <col min="2320" max="2560" width="9.140625" style="636"/>
    <col min="2561" max="2561" width="2.28515625" style="636" customWidth="1"/>
    <col min="2562" max="2562" width="9.5703125" style="636" customWidth="1"/>
    <col min="2563" max="2563" width="17" style="636" customWidth="1"/>
    <col min="2564" max="2564" width="22.42578125" style="636" customWidth="1"/>
    <col min="2565" max="2565" width="19.28515625" style="636" customWidth="1"/>
    <col min="2566" max="2566" width="6" style="636" customWidth="1"/>
    <col min="2567" max="2567" width="24.5703125" style="636" customWidth="1"/>
    <col min="2568" max="2571" width="15" style="636" customWidth="1"/>
    <col min="2572" max="2572" width="14.85546875" style="636" customWidth="1"/>
    <col min="2573" max="2573" width="1.140625" style="636" customWidth="1"/>
    <col min="2574" max="2575" width="15" style="636" customWidth="1"/>
    <col min="2576" max="2816" width="9.140625" style="636"/>
    <col min="2817" max="2817" width="2.28515625" style="636" customWidth="1"/>
    <col min="2818" max="2818" width="9.5703125" style="636" customWidth="1"/>
    <col min="2819" max="2819" width="17" style="636" customWidth="1"/>
    <col min="2820" max="2820" width="22.42578125" style="636" customWidth="1"/>
    <col min="2821" max="2821" width="19.28515625" style="636" customWidth="1"/>
    <col min="2822" max="2822" width="6" style="636" customWidth="1"/>
    <col min="2823" max="2823" width="24.5703125" style="636" customWidth="1"/>
    <col min="2824" max="2827" width="15" style="636" customWidth="1"/>
    <col min="2828" max="2828" width="14.85546875" style="636" customWidth="1"/>
    <col min="2829" max="2829" width="1.140625" style="636" customWidth="1"/>
    <col min="2830" max="2831" width="15" style="636" customWidth="1"/>
    <col min="2832" max="3072" width="9.140625" style="636"/>
    <col min="3073" max="3073" width="2.28515625" style="636" customWidth="1"/>
    <col min="3074" max="3074" width="9.5703125" style="636" customWidth="1"/>
    <col min="3075" max="3075" width="17" style="636" customWidth="1"/>
    <col min="3076" max="3076" width="22.42578125" style="636" customWidth="1"/>
    <col min="3077" max="3077" width="19.28515625" style="636" customWidth="1"/>
    <col min="3078" max="3078" width="6" style="636" customWidth="1"/>
    <col min="3079" max="3079" width="24.5703125" style="636" customWidth="1"/>
    <col min="3080" max="3083" width="15" style="636" customWidth="1"/>
    <col min="3084" max="3084" width="14.85546875" style="636" customWidth="1"/>
    <col min="3085" max="3085" width="1.140625" style="636" customWidth="1"/>
    <col min="3086" max="3087" width="15" style="636" customWidth="1"/>
    <col min="3088" max="3328" width="9.140625" style="636"/>
    <col min="3329" max="3329" width="2.28515625" style="636" customWidth="1"/>
    <col min="3330" max="3330" width="9.5703125" style="636" customWidth="1"/>
    <col min="3331" max="3331" width="17" style="636" customWidth="1"/>
    <col min="3332" max="3332" width="22.42578125" style="636" customWidth="1"/>
    <col min="3333" max="3333" width="19.28515625" style="636" customWidth="1"/>
    <col min="3334" max="3334" width="6" style="636" customWidth="1"/>
    <col min="3335" max="3335" width="24.5703125" style="636" customWidth="1"/>
    <col min="3336" max="3339" width="15" style="636" customWidth="1"/>
    <col min="3340" max="3340" width="14.85546875" style="636" customWidth="1"/>
    <col min="3341" max="3341" width="1.140625" style="636" customWidth="1"/>
    <col min="3342" max="3343" width="15" style="636" customWidth="1"/>
    <col min="3344" max="3584" width="9.140625" style="636"/>
    <col min="3585" max="3585" width="2.28515625" style="636" customWidth="1"/>
    <col min="3586" max="3586" width="9.5703125" style="636" customWidth="1"/>
    <col min="3587" max="3587" width="17" style="636" customWidth="1"/>
    <col min="3588" max="3588" width="22.42578125" style="636" customWidth="1"/>
    <col min="3589" max="3589" width="19.28515625" style="636" customWidth="1"/>
    <col min="3590" max="3590" width="6" style="636" customWidth="1"/>
    <col min="3591" max="3591" width="24.5703125" style="636" customWidth="1"/>
    <col min="3592" max="3595" width="15" style="636" customWidth="1"/>
    <col min="3596" max="3596" width="14.85546875" style="636" customWidth="1"/>
    <col min="3597" max="3597" width="1.140625" style="636" customWidth="1"/>
    <col min="3598" max="3599" width="15" style="636" customWidth="1"/>
    <col min="3600" max="3840" width="9.140625" style="636"/>
    <col min="3841" max="3841" width="2.28515625" style="636" customWidth="1"/>
    <col min="3842" max="3842" width="9.5703125" style="636" customWidth="1"/>
    <col min="3843" max="3843" width="17" style="636" customWidth="1"/>
    <col min="3844" max="3844" width="22.42578125" style="636" customWidth="1"/>
    <col min="3845" max="3845" width="19.28515625" style="636" customWidth="1"/>
    <col min="3846" max="3846" width="6" style="636" customWidth="1"/>
    <col min="3847" max="3847" width="24.5703125" style="636" customWidth="1"/>
    <col min="3848" max="3851" width="15" style="636" customWidth="1"/>
    <col min="3852" max="3852" width="14.85546875" style="636" customWidth="1"/>
    <col min="3853" max="3853" width="1.140625" style="636" customWidth="1"/>
    <col min="3854" max="3855" width="15" style="636" customWidth="1"/>
    <col min="3856" max="4096" width="9.140625" style="636"/>
    <col min="4097" max="4097" width="2.28515625" style="636" customWidth="1"/>
    <col min="4098" max="4098" width="9.5703125" style="636" customWidth="1"/>
    <col min="4099" max="4099" width="17" style="636" customWidth="1"/>
    <col min="4100" max="4100" width="22.42578125" style="636" customWidth="1"/>
    <col min="4101" max="4101" width="19.28515625" style="636" customWidth="1"/>
    <col min="4102" max="4102" width="6" style="636" customWidth="1"/>
    <col min="4103" max="4103" width="24.5703125" style="636" customWidth="1"/>
    <col min="4104" max="4107" width="15" style="636" customWidth="1"/>
    <col min="4108" max="4108" width="14.85546875" style="636" customWidth="1"/>
    <col min="4109" max="4109" width="1.140625" style="636" customWidth="1"/>
    <col min="4110" max="4111" width="15" style="636" customWidth="1"/>
    <col min="4112" max="4352" width="9.140625" style="636"/>
    <col min="4353" max="4353" width="2.28515625" style="636" customWidth="1"/>
    <col min="4354" max="4354" width="9.5703125" style="636" customWidth="1"/>
    <col min="4355" max="4355" width="17" style="636" customWidth="1"/>
    <col min="4356" max="4356" width="22.42578125" style="636" customWidth="1"/>
    <col min="4357" max="4357" width="19.28515625" style="636" customWidth="1"/>
    <col min="4358" max="4358" width="6" style="636" customWidth="1"/>
    <col min="4359" max="4359" width="24.5703125" style="636" customWidth="1"/>
    <col min="4360" max="4363" width="15" style="636" customWidth="1"/>
    <col min="4364" max="4364" width="14.85546875" style="636" customWidth="1"/>
    <col min="4365" max="4365" width="1.140625" style="636" customWidth="1"/>
    <col min="4366" max="4367" width="15" style="636" customWidth="1"/>
    <col min="4368" max="4608" width="9.140625" style="636"/>
    <col min="4609" max="4609" width="2.28515625" style="636" customWidth="1"/>
    <col min="4610" max="4610" width="9.5703125" style="636" customWidth="1"/>
    <col min="4611" max="4611" width="17" style="636" customWidth="1"/>
    <col min="4612" max="4612" width="22.42578125" style="636" customWidth="1"/>
    <col min="4613" max="4613" width="19.28515625" style="636" customWidth="1"/>
    <col min="4614" max="4614" width="6" style="636" customWidth="1"/>
    <col min="4615" max="4615" width="24.5703125" style="636" customWidth="1"/>
    <col min="4616" max="4619" width="15" style="636" customWidth="1"/>
    <col min="4620" max="4620" width="14.85546875" style="636" customWidth="1"/>
    <col min="4621" max="4621" width="1.140625" style="636" customWidth="1"/>
    <col min="4622" max="4623" width="15" style="636" customWidth="1"/>
    <col min="4624" max="4864" width="9.140625" style="636"/>
    <col min="4865" max="4865" width="2.28515625" style="636" customWidth="1"/>
    <col min="4866" max="4866" width="9.5703125" style="636" customWidth="1"/>
    <col min="4867" max="4867" width="17" style="636" customWidth="1"/>
    <col min="4868" max="4868" width="22.42578125" style="636" customWidth="1"/>
    <col min="4869" max="4869" width="19.28515625" style="636" customWidth="1"/>
    <col min="4870" max="4870" width="6" style="636" customWidth="1"/>
    <col min="4871" max="4871" width="24.5703125" style="636" customWidth="1"/>
    <col min="4872" max="4875" width="15" style="636" customWidth="1"/>
    <col min="4876" max="4876" width="14.85546875" style="636" customWidth="1"/>
    <col min="4877" max="4877" width="1.140625" style="636" customWidth="1"/>
    <col min="4878" max="4879" width="15" style="636" customWidth="1"/>
    <col min="4880" max="5120" width="9.140625" style="636"/>
    <col min="5121" max="5121" width="2.28515625" style="636" customWidth="1"/>
    <col min="5122" max="5122" width="9.5703125" style="636" customWidth="1"/>
    <col min="5123" max="5123" width="17" style="636" customWidth="1"/>
    <col min="5124" max="5124" width="22.42578125" style="636" customWidth="1"/>
    <col min="5125" max="5125" width="19.28515625" style="636" customWidth="1"/>
    <col min="5126" max="5126" width="6" style="636" customWidth="1"/>
    <col min="5127" max="5127" width="24.5703125" style="636" customWidth="1"/>
    <col min="5128" max="5131" width="15" style="636" customWidth="1"/>
    <col min="5132" max="5132" width="14.85546875" style="636" customWidth="1"/>
    <col min="5133" max="5133" width="1.140625" style="636" customWidth="1"/>
    <col min="5134" max="5135" width="15" style="636" customWidth="1"/>
    <col min="5136" max="5376" width="9.140625" style="636"/>
    <col min="5377" max="5377" width="2.28515625" style="636" customWidth="1"/>
    <col min="5378" max="5378" width="9.5703125" style="636" customWidth="1"/>
    <col min="5379" max="5379" width="17" style="636" customWidth="1"/>
    <col min="5380" max="5380" width="22.42578125" style="636" customWidth="1"/>
    <col min="5381" max="5381" width="19.28515625" style="636" customWidth="1"/>
    <col min="5382" max="5382" width="6" style="636" customWidth="1"/>
    <col min="5383" max="5383" width="24.5703125" style="636" customWidth="1"/>
    <col min="5384" max="5387" width="15" style="636" customWidth="1"/>
    <col min="5388" max="5388" width="14.85546875" style="636" customWidth="1"/>
    <col min="5389" max="5389" width="1.140625" style="636" customWidth="1"/>
    <col min="5390" max="5391" width="15" style="636" customWidth="1"/>
    <col min="5392" max="5632" width="9.140625" style="636"/>
    <col min="5633" max="5633" width="2.28515625" style="636" customWidth="1"/>
    <col min="5634" max="5634" width="9.5703125" style="636" customWidth="1"/>
    <col min="5635" max="5635" width="17" style="636" customWidth="1"/>
    <col min="5636" max="5636" width="22.42578125" style="636" customWidth="1"/>
    <col min="5637" max="5637" width="19.28515625" style="636" customWidth="1"/>
    <col min="5638" max="5638" width="6" style="636" customWidth="1"/>
    <col min="5639" max="5639" width="24.5703125" style="636" customWidth="1"/>
    <col min="5640" max="5643" width="15" style="636" customWidth="1"/>
    <col min="5644" max="5644" width="14.85546875" style="636" customWidth="1"/>
    <col min="5645" max="5645" width="1.140625" style="636" customWidth="1"/>
    <col min="5646" max="5647" width="15" style="636" customWidth="1"/>
    <col min="5648" max="5888" width="9.140625" style="636"/>
    <col min="5889" max="5889" width="2.28515625" style="636" customWidth="1"/>
    <col min="5890" max="5890" width="9.5703125" style="636" customWidth="1"/>
    <col min="5891" max="5891" width="17" style="636" customWidth="1"/>
    <col min="5892" max="5892" width="22.42578125" style="636" customWidth="1"/>
    <col min="5893" max="5893" width="19.28515625" style="636" customWidth="1"/>
    <col min="5894" max="5894" width="6" style="636" customWidth="1"/>
    <col min="5895" max="5895" width="24.5703125" style="636" customWidth="1"/>
    <col min="5896" max="5899" width="15" style="636" customWidth="1"/>
    <col min="5900" max="5900" width="14.85546875" style="636" customWidth="1"/>
    <col min="5901" max="5901" width="1.140625" style="636" customWidth="1"/>
    <col min="5902" max="5903" width="15" style="636" customWidth="1"/>
    <col min="5904" max="6144" width="9.140625" style="636"/>
    <col min="6145" max="6145" width="2.28515625" style="636" customWidth="1"/>
    <col min="6146" max="6146" width="9.5703125" style="636" customWidth="1"/>
    <col min="6147" max="6147" width="17" style="636" customWidth="1"/>
    <col min="6148" max="6148" width="22.42578125" style="636" customWidth="1"/>
    <col min="6149" max="6149" width="19.28515625" style="636" customWidth="1"/>
    <col min="6150" max="6150" width="6" style="636" customWidth="1"/>
    <col min="6151" max="6151" width="24.5703125" style="636" customWidth="1"/>
    <col min="6152" max="6155" width="15" style="636" customWidth="1"/>
    <col min="6156" max="6156" width="14.85546875" style="636" customWidth="1"/>
    <col min="6157" max="6157" width="1.140625" style="636" customWidth="1"/>
    <col min="6158" max="6159" width="15" style="636" customWidth="1"/>
    <col min="6160" max="6400" width="9.140625" style="636"/>
    <col min="6401" max="6401" width="2.28515625" style="636" customWidth="1"/>
    <col min="6402" max="6402" width="9.5703125" style="636" customWidth="1"/>
    <col min="6403" max="6403" width="17" style="636" customWidth="1"/>
    <col min="6404" max="6404" width="22.42578125" style="636" customWidth="1"/>
    <col min="6405" max="6405" width="19.28515625" style="636" customWidth="1"/>
    <col min="6406" max="6406" width="6" style="636" customWidth="1"/>
    <col min="6407" max="6407" width="24.5703125" style="636" customWidth="1"/>
    <col min="6408" max="6411" width="15" style="636" customWidth="1"/>
    <col min="6412" max="6412" width="14.85546875" style="636" customWidth="1"/>
    <col min="6413" max="6413" width="1.140625" style="636" customWidth="1"/>
    <col min="6414" max="6415" width="15" style="636" customWidth="1"/>
    <col min="6416" max="6656" width="9.140625" style="636"/>
    <col min="6657" max="6657" width="2.28515625" style="636" customWidth="1"/>
    <col min="6658" max="6658" width="9.5703125" style="636" customWidth="1"/>
    <col min="6659" max="6659" width="17" style="636" customWidth="1"/>
    <col min="6660" max="6660" width="22.42578125" style="636" customWidth="1"/>
    <col min="6661" max="6661" width="19.28515625" style="636" customWidth="1"/>
    <col min="6662" max="6662" width="6" style="636" customWidth="1"/>
    <col min="6663" max="6663" width="24.5703125" style="636" customWidth="1"/>
    <col min="6664" max="6667" width="15" style="636" customWidth="1"/>
    <col min="6668" max="6668" width="14.85546875" style="636" customWidth="1"/>
    <col min="6669" max="6669" width="1.140625" style="636" customWidth="1"/>
    <col min="6670" max="6671" width="15" style="636" customWidth="1"/>
    <col min="6672" max="6912" width="9.140625" style="636"/>
    <col min="6913" max="6913" width="2.28515625" style="636" customWidth="1"/>
    <col min="6914" max="6914" width="9.5703125" style="636" customWidth="1"/>
    <col min="6915" max="6915" width="17" style="636" customWidth="1"/>
    <col min="6916" max="6916" width="22.42578125" style="636" customWidth="1"/>
    <col min="6917" max="6917" width="19.28515625" style="636" customWidth="1"/>
    <col min="6918" max="6918" width="6" style="636" customWidth="1"/>
    <col min="6919" max="6919" width="24.5703125" style="636" customWidth="1"/>
    <col min="6920" max="6923" width="15" style="636" customWidth="1"/>
    <col min="6924" max="6924" width="14.85546875" style="636" customWidth="1"/>
    <col min="6925" max="6925" width="1.140625" style="636" customWidth="1"/>
    <col min="6926" max="6927" width="15" style="636" customWidth="1"/>
    <col min="6928" max="7168" width="9.140625" style="636"/>
    <col min="7169" max="7169" width="2.28515625" style="636" customWidth="1"/>
    <col min="7170" max="7170" width="9.5703125" style="636" customWidth="1"/>
    <col min="7171" max="7171" width="17" style="636" customWidth="1"/>
    <col min="7172" max="7172" width="22.42578125" style="636" customWidth="1"/>
    <col min="7173" max="7173" width="19.28515625" style="636" customWidth="1"/>
    <col min="7174" max="7174" width="6" style="636" customWidth="1"/>
    <col min="7175" max="7175" width="24.5703125" style="636" customWidth="1"/>
    <col min="7176" max="7179" width="15" style="636" customWidth="1"/>
    <col min="7180" max="7180" width="14.85546875" style="636" customWidth="1"/>
    <col min="7181" max="7181" width="1.140625" style="636" customWidth="1"/>
    <col min="7182" max="7183" width="15" style="636" customWidth="1"/>
    <col min="7184" max="7424" width="9.140625" style="636"/>
    <col min="7425" max="7425" width="2.28515625" style="636" customWidth="1"/>
    <col min="7426" max="7426" width="9.5703125" style="636" customWidth="1"/>
    <col min="7427" max="7427" width="17" style="636" customWidth="1"/>
    <col min="7428" max="7428" width="22.42578125" style="636" customWidth="1"/>
    <col min="7429" max="7429" width="19.28515625" style="636" customWidth="1"/>
    <col min="7430" max="7430" width="6" style="636" customWidth="1"/>
    <col min="7431" max="7431" width="24.5703125" style="636" customWidth="1"/>
    <col min="7432" max="7435" width="15" style="636" customWidth="1"/>
    <col min="7436" max="7436" width="14.85546875" style="636" customWidth="1"/>
    <col min="7437" max="7437" width="1.140625" style="636" customWidth="1"/>
    <col min="7438" max="7439" width="15" style="636" customWidth="1"/>
    <col min="7440" max="7680" width="9.140625" style="636"/>
    <col min="7681" max="7681" width="2.28515625" style="636" customWidth="1"/>
    <col min="7682" max="7682" width="9.5703125" style="636" customWidth="1"/>
    <col min="7683" max="7683" width="17" style="636" customWidth="1"/>
    <col min="7684" max="7684" width="22.42578125" style="636" customWidth="1"/>
    <col min="7685" max="7685" width="19.28515625" style="636" customWidth="1"/>
    <col min="7686" max="7686" width="6" style="636" customWidth="1"/>
    <col min="7687" max="7687" width="24.5703125" style="636" customWidth="1"/>
    <col min="7688" max="7691" width="15" style="636" customWidth="1"/>
    <col min="7692" max="7692" width="14.85546875" style="636" customWidth="1"/>
    <col min="7693" max="7693" width="1.140625" style="636" customWidth="1"/>
    <col min="7694" max="7695" width="15" style="636" customWidth="1"/>
    <col min="7696" max="7936" width="9.140625" style="636"/>
    <col min="7937" max="7937" width="2.28515625" style="636" customWidth="1"/>
    <col min="7938" max="7938" width="9.5703125" style="636" customWidth="1"/>
    <col min="7939" max="7939" width="17" style="636" customWidth="1"/>
    <col min="7940" max="7940" width="22.42578125" style="636" customWidth="1"/>
    <col min="7941" max="7941" width="19.28515625" style="636" customWidth="1"/>
    <col min="7942" max="7942" width="6" style="636" customWidth="1"/>
    <col min="7943" max="7943" width="24.5703125" style="636" customWidth="1"/>
    <col min="7944" max="7947" width="15" style="636" customWidth="1"/>
    <col min="7948" max="7948" width="14.85546875" style="636" customWidth="1"/>
    <col min="7949" max="7949" width="1.140625" style="636" customWidth="1"/>
    <col min="7950" max="7951" width="15" style="636" customWidth="1"/>
    <col min="7952" max="8192" width="9.140625" style="636"/>
    <col min="8193" max="8193" width="2.28515625" style="636" customWidth="1"/>
    <col min="8194" max="8194" width="9.5703125" style="636" customWidth="1"/>
    <col min="8195" max="8195" width="17" style="636" customWidth="1"/>
    <col min="8196" max="8196" width="22.42578125" style="636" customWidth="1"/>
    <col min="8197" max="8197" width="19.28515625" style="636" customWidth="1"/>
    <col min="8198" max="8198" width="6" style="636" customWidth="1"/>
    <col min="8199" max="8199" width="24.5703125" style="636" customWidth="1"/>
    <col min="8200" max="8203" width="15" style="636" customWidth="1"/>
    <col min="8204" max="8204" width="14.85546875" style="636" customWidth="1"/>
    <col min="8205" max="8205" width="1.140625" style="636" customWidth="1"/>
    <col min="8206" max="8207" width="15" style="636" customWidth="1"/>
    <col min="8208" max="8448" width="9.140625" style="636"/>
    <col min="8449" max="8449" width="2.28515625" style="636" customWidth="1"/>
    <col min="8450" max="8450" width="9.5703125" style="636" customWidth="1"/>
    <col min="8451" max="8451" width="17" style="636" customWidth="1"/>
    <col min="8452" max="8452" width="22.42578125" style="636" customWidth="1"/>
    <col min="8453" max="8453" width="19.28515625" style="636" customWidth="1"/>
    <col min="8454" max="8454" width="6" style="636" customWidth="1"/>
    <col min="8455" max="8455" width="24.5703125" style="636" customWidth="1"/>
    <col min="8456" max="8459" width="15" style="636" customWidth="1"/>
    <col min="8460" max="8460" width="14.85546875" style="636" customWidth="1"/>
    <col min="8461" max="8461" width="1.140625" style="636" customWidth="1"/>
    <col min="8462" max="8463" width="15" style="636" customWidth="1"/>
    <col min="8464" max="8704" width="9.140625" style="636"/>
    <col min="8705" max="8705" width="2.28515625" style="636" customWidth="1"/>
    <col min="8706" max="8706" width="9.5703125" style="636" customWidth="1"/>
    <col min="8707" max="8707" width="17" style="636" customWidth="1"/>
    <col min="8708" max="8708" width="22.42578125" style="636" customWidth="1"/>
    <col min="8709" max="8709" width="19.28515625" style="636" customWidth="1"/>
    <col min="8710" max="8710" width="6" style="636" customWidth="1"/>
    <col min="8711" max="8711" width="24.5703125" style="636" customWidth="1"/>
    <col min="8712" max="8715" width="15" style="636" customWidth="1"/>
    <col min="8716" max="8716" width="14.85546875" style="636" customWidth="1"/>
    <col min="8717" max="8717" width="1.140625" style="636" customWidth="1"/>
    <col min="8718" max="8719" width="15" style="636" customWidth="1"/>
    <col min="8720" max="8960" width="9.140625" style="636"/>
    <col min="8961" max="8961" width="2.28515625" style="636" customWidth="1"/>
    <col min="8962" max="8962" width="9.5703125" style="636" customWidth="1"/>
    <col min="8963" max="8963" width="17" style="636" customWidth="1"/>
    <col min="8964" max="8964" width="22.42578125" style="636" customWidth="1"/>
    <col min="8965" max="8965" width="19.28515625" style="636" customWidth="1"/>
    <col min="8966" max="8966" width="6" style="636" customWidth="1"/>
    <col min="8967" max="8967" width="24.5703125" style="636" customWidth="1"/>
    <col min="8968" max="8971" width="15" style="636" customWidth="1"/>
    <col min="8972" max="8972" width="14.85546875" style="636" customWidth="1"/>
    <col min="8973" max="8973" width="1.140625" style="636" customWidth="1"/>
    <col min="8974" max="8975" width="15" style="636" customWidth="1"/>
    <col min="8976" max="9216" width="9.140625" style="636"/>
    <col min="9217" max="9217" width="2.28515625" style="636" customWidth="1"/>
    <col min="9218" max="9218" width="9.5703125" style="636" customWidth="1"/>
    <col min="9219" max="9219" width="17" style="636" customWidth="1"/>
    <col min="9220" max="9220" width="22.42578125" style="636" customWidth="1"/>
    <col min="9221" max="9221" width="19.28515625" style="636" customWidth="1"/>
    <col min="9222" max="9222" width="6" style="636" customWidth="1"/>
    <col min="9223" max="9223" width="24.5703125" style="636" customWidth="1"/>
    <col min="9224" max="9227" width="15" style="636" customWidth="1"/>
    <col min="9228" max="9228" width="14.85546875" style="636" customWidth="1"/>
    <col min="9229" max="9229" width="1.140625" style="636" customWidth="1"/>
    <col min="9230" max="9231" width="15" style="636" customWidth="1"/>
    <col min="9232" max="9472" width="9.140625" style="636"/>
    <col min="9473" max="9473" width="2.28515625" style="636" customWidth="1"/>
    <col min="9474" max="9474" width="9.5703125" style="636" customWidth="1"/>
    <col min="9475" max="9475" width="17" style="636" customWidth="1"/>
    <col min="9476" max="9476" width="22.42578125" style="636" customWidth="1"/>
    <col min="9477" max="9477" width="19.28515625" style="636" customWidth="1"/>
    <col min="9478" max="9478" width="6" style="636" customWidth="1"/>
    <col min="9479" max="9479" width="24.5703125" style="636" customWidth="1"/>
    <col min="9480" max="9483" width="15" style="636" customWidth="1"/>
    <col min="9484" max="9484" width="14.85546875" style="636" customWidth="1"/>
    <col min="9485" max="9485" width="1.140625" style="636" customWidth="1"/>
    <col min="9486" max="9487" width="15" style="636" customWidth="1"/>
    <col min="9488" max="9728" width="9.140625" style="636"/>
    <col min="9729" max="9729" width="2.28515625" style="636" customWidth="1"/>
    <col min="9730" max="9730" width="9.5703125" style="636" customWidth="1"/>
    <col min="9731" max="9731" width="17" style="636" customWidth="1"/>
    <col min="9732" max="9732" width="22.42578125" style="636" customWidth="1"/>
    <col min="9733" max="9733" width="19.28515625" style="636" customWidth="1"/>
    <col min="9734" max="9734" width="6" style="636" customWidth="1"/>
    <col min="9735" max="9735" width="24.5703125" style="636" customWidth="1"/>
    <col min="9736" max="9739" width="15" style="636" customWidth="1"/>
    <col min="9740" max="9740" width="14.85546875" style="636" customWidth="1"/>
    <col min="9741" max="9741" width="1.140625" style="636" customWidth="1"/>
    <col min="9742" max="9743" width="15" style="636" customWidth="1"/>
    <col min="9744" max="9984" width="9.140625" style="636"/>
    <col min="9985" max="9985" width="2.28515625" style="636" customWidth="1"/>
    <col min="9986" max="9986" width="9.5703125" style="636" customWidth="1"/>
    <col min="9987" max="9987" width="17" style="636" customWidth="1"/>
    <col min="9988" max="9988" width="22.42578125" style="636" customWidth="1"/>
    <col min="9989" max="9989" width="19.28515625" style="636" customWidth="1"/>
    <col min="9990" max="9990" width="6" style="636" customWidth="1"/>
    <col min="9991" max="9991" width="24.5703125" style="636" customWidth="1"/>
    <col min="9992" max="9995" width="15" style="636" customWidth="1"/>
    <col min="9996" max="9996" width="14.85546875" style="636" customWidth="1"/>
    <col min="9997" max="9997" width="1.140625" style="636" customWidth="1"/>
    <col min="9998" max="9999" width="15" style="636" customWidth="1"/>
    <col min="10000" max="10240" width="9.140625" style="636"/>
    <col min="10241" max="10241" width="2.28515625" style="636" customWidth="1"/>
    <col min="10242" max="10242" width="9.5703125" style="636" customWidth="1"/>
    <col min="10243" max="10243" width="17" style="636" customWidth="1"/>
    <col min="10244" max="10244" width="22.42578125" style="636" customWidth="1"/>
    <col min="10245" max="10245" width="19.28515625" style="636" customWidth="1"/>
    <col min="10246" max="10246" width="6" style="636" customWidth="1"/>
    <col min="10247" max="10247" width="24.5703125" style="636" customWidth="1"/>
    <col min="10248" max="10251" width="15" style="636" customWidth="1"/>
    <col min="10252" max="10252" width="14.85546875" style="636" customWidth="1"/>
    <col min="10253" max="10253" width="1.140625" style="636" customWidth="1"/>
    <col min="10254" max="10255" width="15" style="636" customWidth="1"/>
    <col min="10256" max="10496" width="9.140625" style="636"/>
    <col min="10497" max="10497" width="2.28515625" style="636" customWidth="1"/>
    <col min="10498" max="10498" width="9.5703125" style="636" customWidth="1"/>
    <col min="10499" max="10499" width="17" style="636" customWidth="1"/>
    <col min="10500" max="10500" width="22.42578125" style="636" customWidth="1"/>
    <col min="10501" max="10501" width="19.28515625" style="636" customWidth="1"/>
    <col min="10502" max="10502" width="6" style="636" customWidth="1"/>
    <col min="10503" max="10503" width="24.5703125" style="636" customWidth="1"/>
    <col min="10504" max="10507" width="15" style="636" customWidth="1"/>
    <col min="10508" max="10508" width="14.85546875" style="636" customWidth="1"/>
    <col min="10509" max="10509" width="1.140625" style="636" customWidth="1"/>
    <col min="10510" max="10511" width="15" style="636" customWidth="1"/>
    <col min="10512" max="10752" width="9.140625" style="636"/>
    <col min="10753" max="10753" width="2.28515625" style="636" customWidth="1"/>
    <col min="10754" max="10754" width="9.5703125" style="636" customWidth="1"/>
    <col min="10755" max="10755" width="17" style="636" customWidth="1"/>
    <col min="10756" max="10756" width="22.42578125" style="636" customWidth="1"/>
    <col min="10757" max="10757" width="19.28515625" style="636" customWidth="1"/>
    <col min="10758" max="10758" width="6" style="636" customWidth="1"/>
    <col min="10759" max="10759" width="24.5703125" style="636" customWidth="1"/>
    <col min="10760" max="10763" width="15" style="636" customWidth="1"/>
    <col min="10764" max="10764" width="14.85546875" style="636" customWidth="1"/>
    <col min="10765" max="10765" width="1.140625" style="636" customWidth="1"/>
    <col min="10766" max="10767" width="15" style="636" customWidth="1"/>
    <col min="10768" max="11008" width="9.140625" style="636"/>
    <col min="11009" max="11009" width="2.28515625" style="636" customWidth="1"/>
    <col min="11010" max="11010" width="9.5703125" style="636" customWidth="1"/>
    <col min="11011" max="11011" width="17" style="636" customWidth="1"/>
    <col min="11012" max="11012" width="22.42578125" style="636" customWidth="1"/>
    <col min="11013" max="11013" width="19.28515625" style="636" customWidth="1"/>
    <col min="11014" max="11014" width="6" style="636" customWidth="1"/>
    <col min="11015" max="11015" width="24.5703125" style="636" customWidth="1"/>
    <col min="11016" max="11019" width="15" style="636" customWidth="1"/>
    <col min="11020" max="11020" width="14.85546875" style="636" customWidth="1"/>
    <col min="11021" max="11021" width="1.140625" style="636" customWidth="1"/>
    <col min="11022" max="11023" width="15" style="636" customWidth="1"/>
    <col min="11024" max="11264" width="9.140625" style="636"/>
    <col min="11265" max="11265" width="2.28515625" style="636" customWidth="1"/>
    <col min="11266" max="11266" width="9.5703125" style="636" customWidth="1"/>
    <col min="11267" max="11267" width="17" style="636" customWidth="1"/>
    <col min="11268" max="11268" width="22.42578125" style="636" customWidth="1"/>
    <col min="11269" max="11269" width="19.28515625" style="636" customWidth="1"/>
    <col min="11270" max="11270" width="6" style="636" customWidth="1"/>
    <col min="11271" max="11271" width="24.5703125" style="636" customWidth="1"/>
    <col min="11272" max="11275" width="15" style="636" customWidth="1"/>
    <col min="11276" max="11276" width="14.85546875" style="636" customWidth="1"/>
    <col min="11277" max="11277" width="1.140625" style="636" customWidth="1"/>
    <col min="11278" max="11279" width="15" style="636" customWidth="1"/>
    <col min="11280" max="11520" width="9.140625" style="636"/>
    <col min="11521" max="11521" width="2.28515625" style="636" customWidth="1"/>
    <col min="11522" max="11522" width="9.5703125" style="636" customWidth="1"/>
    <col min="11523" max="11523" width="17" style="636" customWidth="1"/>
    <col min="11524" max="11524" width="22.42578125" style="636" customWidth="1"/>
    <col min="11525" max="11525" width="19.28515625" style="636" customWidth="1"/>
    <col min="11526" max="11526" width="6" style="636" customWidth="1"/>
    <col min="11527" max="11527" width="24.5703125" style="636" customWidth="1"/>
    <col min="11528" max="11531" width="15" style="636" customWidth="1"/>
    <col min="11532" max="11532" width="14.85546875" style="636" customWidth="1"/>
    <col min="11533" max="11533" width="1.140625" style="636" customWidth="1"/>
    <col min="11534" max="11535" width="15" style="636" customWidth="1"/>
    <col min="11536" max="11776" width="9.140625" style="636"/>
    <col min="11777" max="11777" width="2.28515625" style="636" customWidth="1"/>
    <col min="11778" max="11778" width="9.5703125" style="636" customWidth="1"/>
    <col min="11779" max="11779" width="17" style="636" customWidth="1"/>
    <col min="11780" max="11780" width="22.42578125" style="636" customWidth="1"/>
    <col min="11781" max="11781" width="19.28515625" style="636" customWidth="1"/>
    <col min="11782" max="11782" width="6" style="636" customWidth="1"/>
    <col min="11783" max="11783" width="24.5703125" style="636" customWidth="1"/>
    <col min="11784" max="11787" width="15" style="636" customWidth="1"/>
    <col min="11788" max="11788" width="14.85546875" style="636" customWidth="1"/>
    <col min="11789" max="11789" width="1.140625" style="636" customWidth="1"/>
    <col min="11790" max="11791" width="15" style="636" customWidth="1"/>
    <col min="11792" max="12032" width="9.140625" style="636"/>
    <col min="12033" max="12033" width="2.28515625" style="636" customWidth="1"/>
    <col min="12034" max="12034" width="9.5703125" style="636" customWidth="1"/>
    <col min="12035" max="12035" width="17" style="636" customWidth="1"/>
    <col min="12036" max="12036" width="22.42578125" style="636" customWidth="1"/>
    <col min="12037" max="12037" width="19.28515625" style="636" customWidth="1"/>
    <col min="12038" max="12038" width="6" style="636" customWidth="1"/>
    <col min="12039" max="12039" width="24.5703125" style="636" customWidth="1"/>
    <col min="12040" max="12043" width="15" style="636" customWidth="1"/>
    <col min="12044" max="12044" width="14.85546875" style="636" customWidth="1"/>
    <col min="12045" max="12045" width="1.140625" style="636" customWidth="1"/>
    <col min="12046" max="12047" width="15" style="636" customWidth="1"/>
    <col min="12048" max="12288" width="9.140625" style="636"/>
    <col min="12289" max="12289" width="2.28515625" style="636" customWidth="1"/>
    <col min="12290" max="12290" width="9.5703125" style="636" customWidth="1"/>
    <col min="12291" max="12291" width="17" style="636" customWidth="1"/>
    <col min="12292" max="12292" width="22.42578125" style="636" customWidth="1"/>
    <col min="12293" max="12293" width="19.28515625" style="636" customWidth="1"/>
    <col min="12294" max="12294" width="6" style="636" customWidth="1"/>
    <col min="12295" max="12295" width="24.5703125" style="636" customWidth="1"/>
    <col min="12296" max="12299" width="15" style="636" customWidth="1"/>
    <col min="12300" max="12300" width="14.85546875" style="636" customWidth="1"/>
    <col min="12301" max="12301" width="1.140625" style="636" customWidth="1"/>
    <col min="12302" max="12303" width="15" style="636" customWidth="1"/>
    <col min="12304" max="12544" width="9.140625" style="636"/>
    <col min="12545" max="12545" width="2.28515625" style="636" customWidth="1"/>
    <col min="12546" max="12546" width="9.5703125" style="636" customWidth="1"/>
    <col min="12547" max="12547" width="17" style="636" customWidth="1"/>
    <col min="12548" max="12548" width="22.42578125" style="636" customWidth="1"/>
    <col min="12549" max="12549" width="19.28515625" style="636" customWidth="1"/>
    <col min="12550" max="12550" width="6" style="636" customWidth="1"/>
    <col min="12551" max="12551" width="24.5703125" style="636" customWidth="1"/>
    <col min="12552" max="12555" width="15" style="636" customWidth="1"/>
    <col min="12556" max="12556" width="14.85546875" style="636" customWidth="1"/>
    <col min="12557" max="12557" width="1.140625" style="636" customWidth="1"/>
    <col min="12558" max="12559" width="15" style="636" customWidth="1"/>
    <col min="12560" max="12800" width="9.140625" style="636"/>
    <col min="12801" max="12801" width="2.28515625" style="636" customWidth="1"/>
    <col min="12802" max="12802" width="9.5703125" style="636" customWidth="1"/>
    <col min="12803" max="12803" width="17" style="636" customWidth="1"/>
    <col min="12804" max="12804" width="22.42578125" style="636" customWidth="1"/>
    <col min="12805" max="12805" width="19.28515625" style="636" customWidth="1"/>
    <col min="12806" max="12806" width="6" style="636" customWidth="1"/>
    <col min="12807" max="12807" width="24.5703125" style="636" customWidth="1"/>
    <col min="12808" max="12811" width="15" style="636" customWidth="1"/>
    <col min="12812" max="12812" width="14.85546875" style="636" customWidth="1"/>
    <col min="12813" max="12813" width="1.140625" style="636" customWidth="1"/>
    <col min="12814" max="12815" width="15" style="636" customWidth="1"/>
    <col min="12816" max="13056" width="9.140625" style="636"/>
    <col min="13057" max="13057" width="2.28515625" style="636" customWidth="1"/>
    <col min="13058" max="13058" width="9.5703125" style="636" customWidth="1"/>
    <col min="13059" max="13059" width="17" style="636" customWidth="1"/>
    <col min="13060" max="13060" width="22.42578125" style="636" customWidth="1"/>
    <col min="13061" max="13061" width="19.28515625" style="636" customWidth="1"/>
    <col min="13062" max="13062" width="6" style="636" customWidth="1"/>
    <col min="13063" max="13063" width="24.5703125" style="636" customWidth="1"/>
    <col min="13064" max="13067" width="15" style="636" customWidth="1"/>
    <col min="13068" max="13068" width="14.85546875" style="636" customWidth="1"/>
    <col min="13069" max="13069" width="1.140625" style="636" customWidth="1"/>
    <col min="13070" max="13071" width="15" style="636" customWidth="1"/>
    <col min="13072" max="13312" width="9.140625" style="636"/>
    <col min="13313" max="13313" width="2.28515625" style="636" customWidth="1"/>
    <col min="13314" max="13314" width="9.5703125" style="636" customWidth="1"/>
    <col min="13315" max="13315" width="17" style="636" customWidth="1"/>
    <col min="13316" max="13316" width="22.42578125" style="636" customWidth="1"/>
    <col min="13317" max="13317" width="19.28515625" style="636" customWidth="1"/>
    <col min="13318" max="13318" width="6" style="636" customWidth="1"/>
    <col min="13319" max="13319" width="24.5703125" style="636" customWidth="1"/>
    <col min="13320" max="13323" width="15" style="636" customWidth="1"/>
    <col min="13324" max="13324" width="14.85546875" style="636" customWidth="1"/>
    <col min="13325" max="13325" width="1.140625" style="636" customWidth="1"/>
    <col min="13326" max="13327" width="15" style="636" customWidth="1"/>
    <col min="13328" max="13568" width="9.140625" style="636"/>
    <col min="13569" max="13569" width="2.28515625" style="636" customWidth="1"/>
    <col min="13570" max="13570" width="9.5703125" style="636" customWidth="1"/>
    <col min="13571" max="13571" width="17" style="636" customWidth="1"/>
    <col min="13572" max="13572" width="22.42578125" style="636" customWidth="1"/>
    <col min="13573" max="13573" width="19.28515625" style="636" customWidth="1"/>
    <col min="13574" max="13574" width="6" style="636" customWidth="1"/>
    <col min="13575" max="13575" width="24.5703125" style="636" customWidth="1"/>
    <col min="13576" max="13579" width="15" style="636" customWidth="1"/>
    <col min="13580" max="13580" width="14.85546875" style="636" customWidth="1"/>
    <col min="13581" max="13581" width="1.140625" style="636" customWidth="1"/>
    <col min="13582" max="13583" width="15" style="636" customWidth="1"/>
    <col min="13584" max="13824" width="9.140625" style="636"/>
    <col min="13825" max="13825" width="2.28515625" style="636" customWidth="1"/>
    <col min="13826" max="13826" width="9.5703125" style="636" customWidth="1"/>
    <col min="13827" max="13827" width="17" style="636" customWidth="1"/>
    <col min="13828" max="13828" width="22.42578125" style="636" customWidth="1"/>
    <col min="13829" max="13829" width="19.28515625" style="636" customWidth="1"/>
    <col min="13830" max="13830" width="6" style="636" customWidth="1"/>
    <col min="13831" max="13831" width="24.5703125" style="636" customWidth="1"/>
    <col min="13832" max="13835" width="15" style="636" customWidth="1"/>
    <col min="13836" max="13836" width="14.85546875" style="636" customWidth="1"/>
    <col min="13837" max="13837" width="1.140625" style="636" customWidth="1"/>
    <col min="13838" max="13839" width="15" style="636" customWidth="1"/>
    <col min="13840" max="14080" width="9.140625" style="636"/>
    <col min="14081" max="14081" width="2.28515625" style="636" customWidth="1"/>
    <col min="14082" max="14082" width="9.5703125" style="636" customWidth="1"/>
    <col min="14083" max="14083" width="17" style="636" customWidth="1"/>
    <col min="14084" max="14084" width="22.42578125" style="636" customWidth="1"/>
    <col min="14085" max="14085" width="19.28515625" style="636" customWidth="1"/>
    <col min="14086" max="14086" width="6" style="636" customWidth="1"/>
    <col min="14087" max="14087" width="24.5703125" style="636" customWidth="1"/>
    <col min="14088" max="14091" width="15" style="636" customWidth="1"/>
    <col min="14092" max="14092" width="14.85546875" style="636" customWidth="1"/>
    <col min="14093" max="14093" width="1.140625" style="636" customWidth="1"/>
    <col min="14094" max="14095" width="15" style="636" customWidth="1"/>
    <col min="14096" max="14336" width="9.140625" style="636"/>
    <col min="14337" max="14337" width="2.28515625" style="636" customWidth="1"/>
    <col min="14338" max="14338" width="9.5703125" style="636" customWidth="1"/>
    <col min="14339" max="14339" width="17" style="636" customWidth="1"/>
    <col min="14340" max="14340" width="22.42578125" style="636" customWidth="1"/>
    <col min="14341" max="14341" width="19.28515625" style="636" customWidth="1"/>
    <col min="14342" max="14342" width="6" style="636" customWidth="1"/>
    <col min="14343" max="14343" width="24.5703125" style="636" customWidth="1"/>
    <col min="14344" max="14347" width="15" style="636" customWidth="1"/>
    <col min="14348" max="14348" width="14.85546875" style="636" customWidth="1"/>
    <col min="14349" max="14349" width="1.140625" style="636" customWidth="1"/>
    <col min="14350" max="14351" width="15" style="636" customWidth="1"/>
    <col min="14352" max="14592" width="9.140625" style="636"/>
    <col min="14593" max="14593" width="2.28515625" style="636" customWidth="1"/>
    <col min="14594" max="14594" width="9.5703125" style="636" customWidth="1"/>
    <col min="14595" max="14595" width="17" style="636" customWidth="1"/>
    <col min="14596" max="14596" width="22.42578125" style="636" customWidth="1"/>
    <col min="14597" max="14597" width="19.28515625" style="636" customWidth="1"/>
    <col min="14598" max="14598" width="6" style="636" customWidth="1"/>
    <col min="14599" max="14599" width="24.5703125" style="636" customWidth="1"/>
    <col min="14600" max="14603" width="15" style="636" customWidth="1"/>
    <col min="14604" max="14604" width="14.85546875" style="636" customWidth="1"/>
    <col min="14605" max="14605" width="1.140625" style="636" customWidth="1"/>
    <col min="14606" max="14607" width="15" style="636" customWidth="1"/>
    <col min="14608" max="14848" width="9.140625" style="636"/>
    <col min="14849" max="14849" width="2.28515625" style="636" customWidth="1"/>
    <col min="14850" max="14850" width="9.5703125" style="636" customWidth="1"/>
    <col min="14851" max="14851" width="17" style="636" customWidth="1"/>
    <col min="14852" max="14852" width="22.42578125" style="636" customWidth="1"/>
    <col min="14853" max="14853" width="19.28515625" style="636" customWidth="1"/>
    <col min="14854" max="14854" width="6" style="636" customWidth="1"/>
    <col min="14855" max="14855" width="24.5703125" style="636" customWidth="1"/>
    <col min="14856" max="14859" width="15" style="636" customWidth="1"/>
    <col min="14860" max="14860" width="14.85546875" style="636" customWidth="1"/>
    <col min="14861" max="14861" width="1.140625" style="636" customWidth="1"/>
    <col min="14862" max="14863" width="15" style="636" customWidth="1"/>
    <col min="14864" max="15104" width="9.140625" style="636"/>
    <col min="15105" max="15105" width="2.28515625" style="636" customWidth="1"/>
    <col min="15106" max="15106" width="9.5703125" style="636" customWidth="1"/>
    <col min="15107" max="15107" width="17" style="636" customWidth="1"/>
    <col min="15108" max="15108" width="22.42578125" style="636" customWidth="1"/>
    <col min="15109" max="15109" width="19.28515625" style="636" customWidth="1"/>
    <col min="15110" max="15110" width="6" style="636" customWidth="1"/>
    <col min="15111" max="15111" width="24.5703125" style="636" customWidth="1"/>
    <col min="15112" max="15115" width="15" style="636" customWidth="1"/>
    <col min="15116" max="15116" width="14.85546875" style="636" customWidth="1"/>
    <col min="15117" max="15117" width="1.140625" style="636" customWidth="1"/>
    <col min="15118" max="15119" width="15" style="636" customWidth="1"/>
    <col min="15120" max="15360" width="9.140625" style="636"/>
    <col min="15361" max="15361" width="2.28515625" style="636" customWidth="1"/>
    <col min="15362" max="15362" width="9.5703125" style="636" customWidth="1"/>
    <col min="15363" max="15363" width="17" style="636" customWidth="1"/>
    <col min="15364" max="15364" width="22.42578125" style="636" customWidth="1"/>
    <col min="15365" max="15365" width="19.28515625" style="636" customWidth="1"/>
    <col min="15366" max="15366" width="6" style="636" customWidth="1"/>
    <col min="15367" max="15367" width="24.5703125" style="636" customWidth="1"/>
    <col min="15368" max="15371" width="15" style="636" customWidth="1"/>
    <col min="15372" max="15372" width="14.85546875" style="636" customWidth="1"/>
    <col min="15373" max="15373" width="1.140625" style="636" customWidth="1"/>
    <col min="15374" max="15375" width="15" style="636" customWidth="1"/>
    <col min="15376" max="15616" width="9.140625" style="636"/>
    <col min="15617" max="15617" width="2.28515625" style="636" customWidth="1"/>
    <col min="15618" max="15618" width="9.5703125" style="636" customWidth="1"/>
    <col min="15619" max="15619" width="17" style="636" customWidth="1"/>
    <col min="15620" max="15620" width="22.42578125" style="636" customWidth="1"/>
    <col min="15621" max="15621" width="19.28515625" style="636" customWidth="1"/>
    <col min="15622" max="15622" width="6" style="636" customWidth="1"/>
    <col min="15623" max="15623" width="24.5703125" style="636" customWidth="1"/>
    <col min="15624" max="15627" width="15" style="636" customWidth="1"/>
    <col min="15628" max="15628" width="14.85546875" style="636" customWidth="1"/>
    <col min="15629" max="15629" width="1.140625" style="636" customWidth="1"/>
    <col min="15630" max="15631" width="15" style="636" customWidth="1"/>
    <col min="15632" max="15872" width="9.140625" style="636"/>
    <col min="15873" max="15873" width="2.28515625" style="636" customWidth="1"/>
    <col min="15874" max="15874" width="9.5703125" style="636" customWidth="1"/>
    <col min="15875" max="15875" width="17" style="636" customWidth="1"/>
    <col min="15876" max="15876" width="22.42578125" style="636" customWidth="1"/>
    <col min="15877" max="15877" width="19.28515625" style="636" customWidth="1"/>
    <col min="15878" max="15878" width="6" style="636" customWidth="1"/>
    <col min="15879" max="15879" width="24.5703125" style="636" customWidth="1"/>
    <col min="15880" max="15883" width="15" style="636" customWidth="1"/>
    <col min="15884" max="15884" width="14.85546875" style="636" customWidth="1"/>
    <col min="15885" max="15885" width="1.140625" style="636" customWidth="1"/>
    <col min="15886" max="15887" width="15" style="636" customWidth="1"/>
    <col min="15888" max="16128" width="9.140625" style="636"/>
    <col min="16129" max="16129" width="2.28515625" style="636" customWidth="1"/>
    <col min="16130" max="16130" width="9.5703125" style="636" customWidth="1"/>
    <col min="16131" max="16131" width="17" style="636" customWidth="1"/>
    <col min="16132" max="16132" width="22.42578125" style="636" customWidth="1"/>
    <col min="16133" max="16133" width="19.28515625" style="636" customWidth="1"/>
    <col min="16134" max="16134" width="6" style="636" customWidth="1"/>
    <col min="16135" max="16135" width="24.5703125" style="636" customWidth="1"/>
    <col min="16136" max="16139" width="15" style="636" customWidth="1"/>
    <col min="16140" max="16140" width="14.85546875" style="636" customWidth="1"/>
    <col min="16141" max="16141" width="1.140625" style="636" customWidth="1"/>
    <col min="16142" max="16143" width="15" style="636" customWidth="1"/>
    <col min="16144" max="16384" width="9.140625" style="636"/>
  </cols>
  <sheetData>
    <row r="1" spans="2:15" ht="32.25" customHeight="1" x14ac:dyDescent="0.25">
      <c r="B1" s="1443" t="s">
        <v>7704</v>
      </c>
    </row>
    <row r="2" spans="2:15" s="1445" customFormat="1" ht="36.75" customHeight="1" x14ac:dyDescent="0.5">
      <c r="B2" s="1446" t="s">
        <v>7409</v>
      </c>
      <c r="C2" s="1447"/>
      <c r="D2" s="1444"/>
      <c r="E2" s="1444"/>
      <c r="F2" s="1444"/>
      <c r="G2" s="1444"/>
      <c r="H2" s="1444"/>
      <c r="I2" s="1444"/>
      <c r="J2" s="1444"/>
      <c r="K2" s="1444"/>
      <c r="L2" s="1444"/>
      <c r="M2" s="636"/>
      <c r="N2" s="1444"/>
      <c r="O2" s="1444"/>
    </row>
    <row r="3" spans="2:15" s="1445" customFormat="1" ht="24.75" x14ac:dyDescent="0.5">
      <c r="B3" s="1447" t="s">
        <v>7410</v>
      </c>
      <c r="C3" s="1447"/>
      <c r="D3" s="1444"/>
      <c r="E3" s="1444"/>
      <c r="F3" s="1444"/>
      <c r="G3" s="1444"/>
      <c r="H3" s="1444"/>
      <c r="I3" s="1444"/>
      <c r="J3" s="1444"/>
      <c r="K3" s="1444"/>
      <c r="L3" s="1444"/>
      <c r="M3" s="636"/>
      <c r="N3" s="1444"/>
      <c r="O3" s="1444"/>
    </row>
    <row r="4" spans="2:15" s="1445" customFormat="1" ht="24.75" x14ac:dyDescent="0.5">
      <c r="B4" s="1448" t="s">
        <v>7411</v>
      </c>
      <c r="C4" s="1447"/>
      <c r="D4" s="1444"/>
      <c r="E4" s="1444"/>
      <c r="F4" s="1444"/>
      <c r="G4" s="1444"/>
      <c r="H4" s="1444"/>
      <c r="I4" s="1444"/>
      <c r="J4" s="1444"/>
      <c r="K4" s="1444"/>
      <c r="L4" s="1444"/>
      <c r="M4" s="636"/>
      <c r="N4" s="1444"/>
      <c r="O4" s="1444"/>
    </row>
    <row r="5" spans="2:15" s="1445" customFormat="1" x14ac:dyDescent="0.25">
      <c r="B5" s="1444"/>
      <c r="C5" s="1444"/>
      <c r="D5" s="1444"/>
      <c r="E5" s="1444"/>
      <c r="F5" s="1444"/>
      <c r="G5" s="1444"/>
      <c r="H5" s="1444"/>
      <c r="I5" s="1444"/>
      <c r="J5" s="1444"/>
      <c r="K5" s="1444"/>
      <c r="L5" s="1444"/>
      <c r="M5" s="636"/>
      <c r="N5" s="1444"/>
      <c r="O5" s="1444"/>
    </row>
    <row r="7" spans="2:15" ht="15.75" x14ac:dyDescent="0.3">
      <c r="B7" s="1449" t="s">
        <v>7412</v>
      </c>
      <c r="C7" s="1449"/>
      <c r="D7" s="1874"/>
      <c r="E7" s="1883"/>
      <c r="F7" s="1450"/>
      <c r="G7" s="1451" t="s">
        <v>7413</v>
      </c>
      <c r="H7" s="1874"/>
      <c r="I7" s="1875"/>
      <c r="J7" s="1451" t="s">
        <v>7414</v>
      </c>
      <c r="K7" s="1452"/>
      <c r="L7" s="1876"/>
      <c r="M7" s="1876"/>
      <c r="N7" s="1876"/>
      <c r="O7" s="1452"/>
    </row>
    <row r="8" spans="2:15" ht="15.75" x14ac:dyDescent="0.3">
      <c r="B8" s="1449" t="s">
        <v>7415</v>
      </c>
      <c r="C8" s="1449"/>
      <c r="D8" s="1453"/>
      <c r="E8" s="1450"/>
      <c r="F8" s="1450"/>
      <c r="G8" s="1451" t="s">
        <v>7416</v>
      </c>
      <c r="H8" s="1874"/>
      <c r="I8" s="1875"/>
      <c r="J8" s="1451" t="s">
        <v>7417</v>
      </c>
      <c r="K8" s="1452"/>
      <c r="L8" s="1876"/>
      <c r="M8" s="1876"/>
      <c r="N8" s="1876"/>
      <c r="O8" s="1452"/>
    </row>
    <row r="9" spans="2:15" ht="15.75" x14ac:dyDescent="0.3">
      <c r="B9" s="1450" t="s">
        <v>7418</v>
      </c>
      <c r="C9" s="1450"/>
      <c r="D9" s="1453"/>
      <c r="E9" s="1450"/>
      <c r="F9" s="1450"/>
      <c r="G9" s="1454" t="s">
        <v>7419</v>
      </c>
      <c r="H9" s="1874"/>
      <c r="I9" s="1875"/>
      <c r="J9" s="1454" t="s">
        <v>7420</v>
      </c>
      <c r="K9" s="1452"/>
      <c r="L9" s="1876"/>
      <c r="M9" s="1876"/>
      <c r="N9" s="1876"/>
      <c r="O9" s="1452"/>
    </row>
    <row r="10" spans="2:15" ht="15.75" customHeight="1" x14ac:dyDescent="0.3">
      <c r="B10" s="1455" t="s">
        <v>7421</v>
      </c>
      <c r="C10" s="1456"/>
      <c r="D10" s="1457" t="s">
        <v>3327</v>
      </c>
      <c r="E10" s="1450"/>
      <c r="F10" s="1450"/>
      <c r="G10" s="1454" t="s">
        <v>7422</v>
      </c>
      <c r="H10" s="1874"/>
      <c r="I10" s="1875"/>
      <c r="J10" s="1454" t="s">
        <v>7423</v>
      </c>
      <c r="K10" s="1450"/>
      <c r="L10" s="1876"/>
      <c r="M10" s="1876"/>
      <c r="N10" s="1876"/>
      <c r="O10" s="1452"/>
    </row>
    <row r="12" spans="2:15" ht="37.5" customHeight="1" x14ac:dyDescent="0.25">
      <c r="B12" s="1458" t="s">
        <v>7424</v>
      </c>
      <c r="C12" s="1877" t="s">
        <v>7425</v>
      </c>
      <c r="D12" s="1878"/>
      <c r="E12" s="1878"/>
      <c r="F12" s="1878"/>
      <c r="G12" s="1879"/>
      <c r="H12" s="1459" t="s">
        <v>7426</v>
      </c>
      <c r="I12" s="1459" t="s">
        <v>7427</v>
      </c>
      <c r="J12" s="1459" t="s">
        <v>7428</v>
      </c>
      <c r="K12" s="1459" t="s">
        <v>7429</v>
      </c>
      <c r="L12" s="1459" t="s">
        <v>7430</v>
      </c>
      <c r="M12" s="1460"/>
      <c r="N12" s="1461" t="s">
        <v>7431</v>
      </c>
      <c r="O12" s="1461" t="s">
        <v>7432</v>
      </c>
    </row>
    <row r="13" spans="2:15" ht="19.5" customHeight="1" x14ac:dyDescent="0.25">
      <c r="B13" s="1462"/>
      <c r="C13" s="1880"/>
      <c r="D13" s="1880"/>
      <c r="E13" s="1880"/>
      <c r="F13" s="1880"/>
      <c r="G13" s="1464"/>
      <c r="H13" s="1465"/>
      <c r="I13" s="1465"/>
      <c r="J13" s="1465"/>
      <c r="K13" s="1465"/>
      <c r="L13" s="1465"/>
      <c r="M13" s="1466"/>
      <c r="N13" s="1465" t="s">
        <v>7433</v>
      </c>
      <c r="O13" s="1465" t="s">
        <v>7434</v>
      </c>
    </row>
    <row r="14" spans="2:15" ht="19.5" customHeight="1" x14ac:dyDescent="0.25">
      <c r="B14" s="1467"/>
      <c r="C14" s="1468" t="s">
        <v>7435</v>
      </c>
      <c r="D14" s="1468"/>
      <c r="E14" s="1468"/>
      <c r="F14" s="1468"/>
      <c r="G14" s="1469"/>
      <c r="H14" s="1470"/>
      <c r="I14" s="1470"/>
      <c r="J14" s="1470"/>
      <c r="K14" s="1470"/>
      <c r="L14" s="1470"/>
      <c r="M14" s="1460"/>
      <c r="N14" s="1470"/>
      <c r="O14" s="1470"/>
    </row>
    <row r="15" spans="2:15" ht="19.5" customHeight="1" x14ac:dyDescent="0.25">
      <c r="B15" s="1462">
        <v>0</v>
      </c>
      <c r="C15" s="1471" t="s">
        <v>3312</v>
      </c>
      <c r="D15" s="1472"/>
      <c r="E15" s="1472"/>
      <c r="F15" s="1472"/>
      <c r="G15" s="1473"/>
      <c r="H15" s="1474"/>
      <c r="I15" s="1474"/>
      <c r="J15" s="1474"/>
      <c r="K15" s="1474"/>
      <c r="L15" s="1474"/>
      <c r="M15" s="1460"/>
      <c r="N15" s="1474"/>
      <c r="O15" s="1474"/>
    </row>
    <row r="16" spans="2:15" ht="19.5" customHeight="1" x14ac:dyDescent="0.25">
      <c r="B16" s="1462">
        <v>1</v>
      </c>
      <c r="C16" s="1471" t="s">
        <v>3156</v>
      </c>
      <c r="D16" s="1472"/>
      <c r="E16" s="1472"/>
      <c r="F16" s="1472"/>
      <c r="G16" s="1473"/>
      <c r="H16" s="1474"/>
      <c r="I16" s="1474"/>
      <c r="J16" s="1474"/>
      <c r="K16" s="1474"/>
      <c r="L16" s="1474"/>
      <c r="M16" s="1460"/>
      <c r="N16" s="1474"/>
      <c r="O16" s="1474"/>
    </row>
    <row r="17" spans="2:15" ht="19.5" customHeight="1" x14ac:dyDescent="0.25">
      <c r="B17" s="1462">
        <v>2</v>
      </c>
      <c r="C17" s="1471" t="s">
        <v>3133</v>
      </c>
      <c r="D17" s="1472"/>
      <c r="E17" s="1472"/>
      <c r="F17" s="1472"/>
      <c r="G17" s="1473"/>
      <c r="H17" s="1474"/>
      <c r="I17" s="1474"/>
      <c r="J17" s="1474"/>
      <c r="K17" s="1474"/>
      <c r="L17" s="1474"/>
      <c r="M17" s="1460"/>
      <c r="N17" s="1474"/>
      <c r="O17" s="1474"/>
    </row>
    <row r="18" spans="2:15" ht="19.5" customHeight="1" x14ac:dyDescent="0.25">
      <c r="B18" s="1462">
        <v>3</v>
      </c>
      <c r="C18" s="1471" t="s">
        <v>2920</v>
      </c>
      <c r="D18" s="1472"/>
      <c r="E18" s="1472"/>
      <c r="F18" s="1472"/>
      <c r="G18" s="1473"/>
      <c r="H18" s="1474"/>
      <c r="I18" s="1474"/>
      <c r="J18" s="1474"/>
      <c r="K18" s="1474"/>
      <c r="L18" s="1474"/>
      <c r="M18" s="1460"/>
      <c r="N18" s="1474"/>
      <c r="O18" s="1474"/>
    </row>
    <row r="19" spans="2:15" ht="19.5" customHeight="1" x14ac:dyDescent="0.25">
      <c r="B19" s="1462">
        <v>4</v>
      </c>
      <c r="C19" s="1471" t="s">
        <v>2218</v>
      </c>
      <c r="D19" s="1472"/>
      <c r="E19" s="1472"/>
      <c r="F19" s="1472"/>
      <c r="G19" s="1473"/>
      <c r="H19" s="1474"/>
      <c r="I19" s="1474"/>
      <c r="J19" s="1474"/>
      <c r="K19" s="1474"/>
      <c r="L19" s="1474"/>
      <c r="M19" s="1460"/>
      <c r="N19" s="1474"/>
      <c r="O19" s="1474"/>
    </row>
    <row r="20" spans="2:15" ht="19.5" customHeight="1" x14ac:dyDescent="0.25">
      <c r="B20" s="1462">
        <v>5</v>
      </c>
      <c r="C20" s="1471" t="s">
        <v>2248</v>
      </c>
      <c r="D20" s="1472"/>
      <c r="E20" s="1472"/>
      <c r="F20" s="1472"/>
      <c r="G20" s="1473"/>
      <c r="H20" s="1474"/>
      <c r="I20" s="1474"/>
      <c r="J20" s="1474"/>
      <c r="K20" s="1474"/>
      <c r="L20" s="1474"/>
      <c r="M20" s="1460"/>
      <c r="N20" s="1474"/>
      <c r="O20" s="1474"/>
    </row>
    <row r="21" spans="2:15" ht="19.5" customHeight="1" x14ac:dyDescent="0.25">
      <c r="B21" s="1462">
        <v>6</v>
      </c>
      <c r="C21" t="s">
        <v>7436</v>
      </c>
      <c r="D21" s="1472"/>
      <c r="E21" s="1472"/>
      <c r="F21" s="1472"/>
      <c r="G21" s="1473"/>
      <c r="H21"/>
      <c r="I21"/>
      <c r="J21"/>
      <c r="K21"/>
      <c r="L21"/>
      <c r="M21" s="1460"/>
      <c r="N21"/>
      <c r="O21"/>
    </row>
    <row r="22" spans="2:15" ht="19.5" customHeight="1" x14ac:dyDescent="0.25">
      <c r="B22" s="1462">
        <v>7</v>
      </c>
      <c r="C22" t="s">
        <v>7437</v>
      </c>
      <c r="D22" s="1472"/>
      <c r="E22" s="1472"/>
      <c r="F22" s="1472"/>
      <c r="G22" s="1473"/>
      <c r="H22"/>
      <c r="I22"/>
      <c r="J22"/>
      <c r="K22"/>
      <c r="L22"/>
      <c r="M22" s="1460"/>
      <c r="N22"/>
      <c r="O22"/>
    </row>
    <row r="23" spans="2:15" ht="19.5" customHeight="1" x14ac:dyDescent="0.25">
      <c r="B23" s="1462">
        <v>8</v>
      </c>
      <c r="C23" s="1471" t="s">
        <v>2598</v>
      </c>
      <c r="D23" s="1472"/>
      <c r="E23" s="1472"/>
      <c r="F23" s="1472"/>
      <c r="G23" s="1473"/>
      <c r="H23" s="1474"/>
      <c r="I23" s="1474"/>
      <c r="J23" s="1474"/>
      <c r="K23" s="1474"/>
      <c r="L23" s="1474"/>
      <c r="M23" s="1460"/>
      <c r="N23" s="1474"/>
      <c r="O23" s="1474"/>
    </row>
    <row r="24" spans="2:15" ht="19.5" customHeight="1" x14ac:dyDescent="0.25">
      <c r="B24" s="1467"/>
      <c r="C24" s="1468" t="s">
        <v>7438</v>
      </c>
      <c r="D24" s="1468"/>
      <c r="E24" s="1468"/>
      <c r="F24" s="1468"/>
      <c r="G24" s="1475"/>
      <c r="H24" s="1470"/>
      <c r="I24" s="1470"/>
      <c r="J24" s="1470"/>
      <c r="K24" s="1470"/>
      <c r="L24" s="1470"/>
      <c r="M24" s="1460"/>
      <c r="N24" s="1470"/>
      <c r="O24" s="1470"/>
    </row>
    <row r="25" spans="2:15" ht="19.5" customHeight="1" x14ac:dyDescent="0.25">
      <c r="B25" s="1467"/>
      <c r="C25" s="1468" t="s">
        <v>7439</v>
      </c>
      <c r="D25" s="1468"/>
      <c r="E25" s="1468"/>
      <c r="F25" s="1468"/>
      <c r="G25" s="1469"/>
      <c r="H25" s="1476"/>
      <c r="I25" s="1476"/>
      <c r="J25" s="1476"/>
      <c r="K25" s="1476"/>
      <c r="L25" s="1476"/>
      <c r="M25" s="1460"/>
      <c r="N25" s="1476"/>
      <c r="O25" s="1476"/>
    </row>
    <row r="26" spans="2:15" ht="19.5" customHeight="1" x14ac:dyDescent="0.25">
      <c r="B26" s="1467"/>
      <c r="C26" s="1468" t="s">
        <v>7440</v>
      </c>
      <c r="D26" s="1468"/>
      <c r="E26" s="1468"/>
      <c r="F26" s="1468"/>
      <c r="G26" s="1469"/>
      <c r="H26" s="1476"/>
      <c r="I26" s="1476"/>
      <c r="J26" s="1476"/>
      <c r="K26" s="1476"/>
      <c r="L26" s="1476"/>
      <c r="M26" s="1460"/>
      <c r="N26" s="1476"/>
      <c r="O26" s="1476"/>
    </row>
    <row r="27" spans="2:15" ht="19.5" customHeight="1" x14ac:dyDescent="0.25">
      <c r="B27" s="1462">
        <v>0</v>
      </c>
      <c r="C27" s="1471" t="s">
        <v>3312</v>
      </c>
      <c r="D27" s="1472"/>
      <c r="E27" s="1472"/>
      <c r="F27" s="1472"/>
      <c r="G27" s="1473"/>
      <c r="H27" s="1474"/>
      <c r="I27" s="1474"/>
      <c r="J27" s="1474"/>
      <c r="K27" s="1474"/>
      <c r="L27" s="1474"/>
      <c r="M27" s="1460"/>
      <c r="N27" s="1474"/>
      <c r="O27" s="1474"/>
    </row>
    <row r="28" spans="2:15" ht="19.5" customHeight="1" x14ac:dyDescent="0.25">
      <c r="B28" s="1462">
        <v>1</v>
      </c>
      <c r="C28" s="1471" t="s">
        <v>3156</v>
      </c>
      <c r="D28" s="1472"/>
      <c r="E28" s="1472"/>
      <c r="F28" s="1472"/>
      <c r="G28" s="1473"/>
      <c r="H28" s="1474"/>
      <c r="I28" s="1474"/>
      <c r="J28" s="1474"/>
      <c r="K28" s="1474"/>
      <c r="L28" s="1474"/>
      <c r="M28" s="1460"/>
      <c r="N28" s="1474"/>
      <c r="O28" s="1474"/>
    </row>
    <row r="29" spans="2:15" ht="19.5" customHeight="1" x14ac:dyDescent="0.25">
      <c r="B29" s="1462">
        <v>2</v>
      </c>
      <c r="C29" s="1471" t="s">
        <v>3133</v>
      </c>
      <c r="D29" s="1472"/>
      <c r="E29" s="1472"/>
      <c r="F29" s="1472"/>
      <c r="G29" s="1473"/>
      <c r="H29" s="1474"/>
      <c r="I29" s="1474"/>
      <c r="J29" s="1474"/>
      <c r="K29" s="1474"/>
      <c r="L29" s="1474"/>
      <c r="M29" s="1460"/>
      <c r="N29" s="1474"/>
      <c r="O29" s="1474"/>
    </row>
    <row r="30" spans="2:15" ht="19.5" customHeight="1" x14ac:dyDescent="0.25">
      <c r="B30" s="1462">
        <v>3</v>
      </c>
      <c r="C30" s="1471" t="s">
        <v>2920</v>
      </c>
      <c r="D30" s="1472"/>
      <c r="E30" s="1472"/>
      <c r="F30" s="1472"/>
      <c r="G30" s="1473"/>
      <c r="H30" s="1474"/>
      <c r="I30" s="1474"/>
      <c r="J30" s="1474"/>
      <c r="K30" s="1474"/>
      <c r="L30" s="1474"/>
      <c r="M30" s="1460"/>
      <c r="N30" s="1474"/>
      <c r="O30" s="1474"/>
    </row>
    <row r="31" spans="2:15" ht="19.5" customHeight="1" x14ac:dyDescent="0.25">
      <c r="B31" s="1462">
        <v>4</v>
      </c>
      <c r="C31" s="1471" t="s">
        <v>2218</v>
      </c>
      <c r="D31" s="1472"/>
      <c r="E31" s="1472"/>
      <c r="F31" s="1472"/>
      <c r="G31" s="1473"/>
      <c r="H31" s="1474"/>
      <c r="I31" s="1474"/>
      <c r="J31" s="1474"/>
      <c r="K31" s="1474"/>
      <c r="L31" s="1474"/>
      <c r="M31" s="1460"/>
      <c r="N31" s="1474"/>
      <c r="O31" s="1474"/>
    </row>
    <row r="32" spans="2:15" ht="19.5" customHeight="1" x14ac:dyDescent="0.25">
      <c r="B32" s="1462">
        <v>5</v>
      </c>
      <c r="C32" s="1471" t="s">
        <v>2248</v>
      </c>
      <c r="D32" s="1472"/>
      <c r="E32" s="1472"/>
      <c r="F32" s="1472"/>
      <c r="G32" s="1473"/>
      <c r="H32" s="1474"/>
      <c r="I32" s="1474"/>
      <c r="J32" s="1474"/>
      <c r="K32" s="1474"/>
      <c r="L32" s="1474"/>
      <c r="M32" s="1460"/>
      <c r="N32" s="1474"/>
      <c r="O32" s="1474"/>
    </row>
    <row r="33" spans="2:15" ht="19.5" customHeight="1" x14ac:dyDescent="0.25">
      <c r="B33" s="1462">
        <v>6</v>
      </c>
      <c r="C33" t="s">
        <v>7441</v>
      </c>
      <c r="D33" s="1472"/>
      <c r="E33" s="1472"/>
      <c r="F33" s="1472"/>
      <c r="G33" s="1473"/>
      <c r="H33"/>
      <c r="I33"/>
      <c r="J33"/>
      <c r="K33"/>
      <c r="L33"/>
      <c r="M33" s="1460"/>
      <c r="N33"/>
      <c r="O33"/>
    </row>
    <row r="34" spans="2:15" ht="19.5" customHeight="1" x14ac:dyDescent="0.25">
      <c r="B34" s="1462">
        <v>7</v>
      </c>
      <c r="C34" t="s">
        <v>7437</v>
      </c>
      <c r="D34" s="1472"/>
      <c r="E34" s="1472"/>
      <c r="F34" s="1472"/>
      <c r="G34" s="1473"/>
      <c r="H34"/>
      <c r="I34"/>
      <c r="J34"/>
      <c r="K34"/>
      <c r="L34"/>
      <c r="M34" s="1460"/>
      <c r="N34"/>
      <c r="O34"/>
    </row>
    <row r="35" spans="2:15" ht="19.5" customHeight="1" x14ac:dyDescent="0.25">
      <c r="B35" s="1462">
        <v>8</v>
      </c>
      <c r="C35" s="1471" t="s">
        <v>2598</v>
      </c>
      <c r="D35" s="1472"/>
      <c r="E35" s="1472"/>
      <c r="F35" s="1472"/>
      <c r="G35" s="1473"/>
      <c r="H35" s="1474"/>
      <c r="I35" s="1474"/>
      <c r="J35" s="1474"/>
      <c r="K35" s="1474"/>
      <c r="L35" s="1474"/>
      <c r="M35" s="1460"/>
      <c r="N35" s="1474"/>
      <c r="O35" s="1474"/>
    </row>
    <row r="36" spans="2:15" ht="19.5" customHeight="1" x14ac:dyDescent="0.25">
      <c r="B36" s="1467"/>
      <c r="C36" s="1468" t="s">
        <v>7442</v>
      </c>
      <c r="D36" s="1468"/>
      <c r="E36" s="1468"/>
      <c r="F36" s="1468"/>
      <c r="G36" s="1475"/>
      <c r="H36" s="1470"/>
      <c r="I36" s="1470"/>
      <c r="J36" s="1470"/>
      <c r="K36" s="1470"/>
      <c r="L36" s="1470"/>
      <c r="M36" s="1460"/>
      <c r="N36" s="1470"/>
      <c r="O36" s="1470"/>
    </row>
    <row r="37" spans="2:15" ht="19.5" customHeight="1" x14ac:dyDescent="0.25">
      <c r="B37" s="1467"/>
      <c r="C37" s="1468" t="s">
        <v>7443</v>
      </c>
      <c r="D37" s="1468"/>
      <c r="E37" s="1468"/>
      <c r="F37" s="1468"/>
      <c r="G37" s="1475"/>
      <c r="H37" s="1470"/>
      <c r="I37" s="1470"/>
      <c r="J37" s="1470"/>
      <c r="K37" s="1470"/>
      <c r="L37" s="1470"/>
      <c r="M37" s="1460"/>
      <c r="N37" s="1470"/>
      <c r="O37" s="1470"/>
    </row>
    <row r="38" spans="2:15" ht="19.5" customHeight="1" x14ac:dyDescent="0.25">
      <c r="B38" s="1477" t="s">
        <v>7444</v>
      </c>
      <c r="C38" s="1471" t="s">
        <v>7445</v>
      </c>
      <c r="D38" s="1472"/>
      <c r="E38" s="1472"/>
      <c r="F38" s="1472"/>
      <c r="G38" s="1473"/>
      <c r="H38" s="1474"/>
      <c r="I38" s="1474"/>
      <c r="J38" s="1474"/>
      <c r="K38" s="1474"/>
      <c r="L38" s="1474"/>
      <c r="M38" s="1460"/>
      <c r="N38" s="1474"/>
      <c r="O38" s="1474"/>
    </row>
    <row r="39" spans="2:15" ht="19.5" customHeight="1" x14ac:dyDescent="0.25">
      <c r="B39" s="1467"/>
      <c r="C39" s="1468" t="s">
        <v>7446</v>
      </c>
      <c r="D39" s="1468"/>
      <c r="E39" s="1468"/>
      <c r="F39" s="1468"/>
      <c r="G39" s="1475"/>
      <c r="H39" s="1470"/>
      <c r="I39" s="1470"/>
      <c r="J39" s="1470"/>
      <c r="K39" s="1470"/>
      <c r="L39" s="1470"/>
      <c r="M39" s="1460"/>
      <c r="N39" s="1470"/>
      <c r="O39" s="1470"/>
    </row>
    <row r="40" spans="2:15" ht="19.5" customHeight="1" x14ac:dyDescent="0.25">
      <c r="B40" s="1467"/>
      <c r="C40" s="1468" t="s">
        <v>7447</v>
      </c>
      <c r="D40" s="1468"/>
      <c r="E40" s="1478"/>
      <c r="F40" s="1468"/>
      <c r="G40" s="1475"/>
      <c r="H40" s="1470"/>
      <c r="I40" s="1470"/>
      <c r="J40" s="1470"/>
      <c r="K40" s="1470"/>
      <c r="L40" s="1470"/>
      <c r="M40" s="1460"/>
      <c r="N40" s="1470"/>
      <c r="O40" s="1470"/>
    </row>
    <row r="41" spans="2:15" ht="19.5" customHeight="1" x14ac:dyDescent="0.25">
      <c r="B41" s="1462">
        <v>9</v>
      </c>
      <c r="C41" s="1471" t="s">
        <v>7448</v>
      </c>
      <c r="D41" s="1472"/>
      <c r="E41" s="1472"/>
      <c r="F41" s="1472"/>
      <c r="G41" s="1473"/>
      <c r="H41" s="1474"/>
      <c r="I41" s="1474"/>
      <c r="J41" s="1474"/>
      <c r="K41" s="1474"/>
      <c r="L41" s="1474"/>
      <c r="M41" s="1460"/>
      <c r="N41" s="1474"/>
      <c r="O41" s="1474"/>
    </row>
    <row r="42" spans="2:15" ht="32.25" customHeight="1" x14ac:dyDescent="0.25">
      <c r="B42" s="1467"/>
      <c r="C42" s="1881" t="s">
        <v>7449</v>
      </c>
      <c r="D42" s="1881"/>
      <c r="E42" s="1881"/>
      <c r="F42" s="1881"/>
      <c r="G42" s="1882"/>
      <c r="H42" s="1470"/>
      <c r="I42" s="1470"/>
      <c r="J42" s="1470"/>
      <c r="K42" s="1470"/>
      <c r="L42" s="1470"/>
      <c r="M42" s="1460"/>
      <c r="N42" s="1470"/>
      <c r="O42" s="1470"/>
    </row>
    <row r="43" spans="2:15" ht="19.5" customHeight="1" x14ac:dyDescent="0.25">
      <c r="B43" s="1462">
        <v>10</v>
      </c>
      <c r="C43" s="1471" t="s">
        <v>7450</v>
      </c>
      <c r="D43" s="1472"/>
      <c r="E43" s="1472"/>
      <c r="F43" s="1472"/>
      <c r="G43" s="1473"/>
      <c r="H43" s="1474"/>
      <c r="I43" s="1474"/>
      <c r="J43" s="1474"/>
      <c r="K43" s="1474"/>
      <c r="L43" s="1474"/>
      <c r="M43" s="1460"/>
      <c r="N43" s="1474"/>
      <c r="O43" s="1474"/>
    </row>
    <row r="44" spans="2:15" ht="19.5" customHeight="1" x14ac:dyDescent="0.25">
      <c r="B44" s="1467"/>
      <c r="C44" s="1468" t="s">
        <v>7451</v>
      </c>
      <c r="D44" s="1468"/>
      <c r="E44" s="1468"/>
      <c r="F44" s="1468"/>
      <c r="G44" s="1475"/>
      <c r="H44" s="1470"/>
      <c r="I44" s="1470"/>
      <c r="J44" s="1470"/>
      <c r="K44" s="1470"/>
      <c r="L44" s="1470"/>
      <c r="M44" s="1460"/>
      <c r="N44" s="1470"/>
      <c r="O44" s="1470"/>
    </row>
    <row r="45" spans="2:15" ht="19.5" customHeight="1" x14ac:dyDescent="0.25">
      <c r="B45" s="1462">
        <v>11</v>
      </c>
      <c r="C45" s="1471" t="s">
        <v>7452</v>
      </c>
      <c r="D45" s="1479"/>
      <c r="E45" s="1479"/>
      <c r="F45" s="1479"/>
      <c r="G45" s="1473"/>
      <c r="H45" s="1474"/>
      <c r="I45" s="1474"/>
      <c r="J45" s="1474"/>
      <c r="K45" s="1474"/>
      <c r="L45" s="1474"/>
      <c r="M45" s="1460"/>
      <c r="N45" s="1474"/>
      <c r="O45" s="1474"/>
    </row>
    <row r="46" spans="2:15" ht="19.5" customHeight="1" x14ac:dyDescent="0.25">
      <c r="B46" s="1462">
        <v>12</v>
      </c>
      <c r="C46" s="1471" t="s">
        <v>7201</v>
      </c>
      <c r="D46" s="1479"/>
      <c r="E46" s="1479"/>
      <c r="F46" s="1479"/>
      <c r="G46" s="1473"/>
      <c r="H46" s="1474"/>
      <c r="I46" s="1474"/>
      <c r="J46" s="1474"/>
      <c r="K46" s="1474"/>
      <c r="L46" s="1474"/>
      <c r="M46" s="1460"/>
      <c r="N46" s="1474"/>
      <c r="O46" s="1474"/>
    </row>
    <row r="47" spans="2:15" ht="19.5" customHeight="1" x14ac:dyDescent="0.25">
      <c r="B47" s="1480"/>
      <c r="C47" s="1468" t="s">
        <v>7453</v>
      </c>
      <c r="D47" s="1468"/>
      <c r="E47" s="1468"/>
      <c r="F47" s="1468"/>
      <c r="G47" s="1475"/>
      <c r="H47" s="1470"/>
      <c r="I47" s="1470"/>
      <c r="J47" s="1470"/>
      <c r="K47" s="1470"/>
      <c r="L47" s="1470"/>
      <c r="M47" s="1460"/>
      <c r="N47" s="1470"/>
      <c r="O47" s="1470"/>
    </row>
    <row r="48" spans="2:15" ht="19.5" customHeight="1" x14ac:dyDescent="0.25">
      <c r="B48" s="1480"/>
      <c r="C48" s="1468" t="s">
        <v>7454</v>
      </c>
      <c r="D48" s="1468"/>
      <c r="E48" s="1468"/>
      <c r="F48" s="1468"/>
      <c r="G48" s="1475"/>
      <c r="H48" s="1470"/>
      <c r="I48" s="1470"/>
      <c r="J48" s="1470"/>
      <c r="K48" s="1470"/>
      <c r="L48" s="1470"/>
      <c r="M48" s="1460"/>
      <c r="N48" s="1470"/>
      <c r="O48" s="1470"/>
    </row>
    <row r="49" spans="2:15" ht="19.5" customHeight="1" x14ac:dyDescent="0.25">
      <c r="B49" s="1462" t="s">
        <v>7455</v>
      </c>
      <c r="C49" s="1471" t="s">
        <v>7456</v>
      </c>
      <c r="D49" s="1472"/>
      <c r="E49" s="1472"/>
      <c r="F49" s="1472"/>
      <c r="G49" s="1473"/>
      <c r="H49" s="1474"/>
      <c r="I49" s="1474"/>
      <c r="J49" s="1474"/>
      <c r="K49" s="1474"/>
      <c r="L49" s="1474"/>
      <c r="M49" s="1460"/>
      <c r="N49" s="1474"/>
      <c r="O49" s="1474"/>
    </row>
    <row r="50" spans="2:15" ht="19.5" customHeight="1" x14ac:dyDescent="0.25">
      <c r="B50" s="1462" t="s">
        <v>7457</v>
      </c>
      <c r="C50" s="1471" t="s">
        <v>7458</v>
      </c>
      <c r="D50" s="1472"/>
      <c r="E50" s="1472"/>
      <c r="F50" s="1472"/>
      <c r="G50" s="1473"/>
      <c r="H50" s="1474"/>
      <c r="I50" s="1474"/>
      <c r="J50" s="1474"/>
      <c r="K50" s="1474"/>
      <c r="L50" s="1474"/>
      <c r="M50" s="1460"/>
      <c r="N50" s="1474"/>
      <c r="O50" s="1474"/>
    </row>
    <row r="51" spans="2:15" ht="19.5" customHeight="1" x14ac:dyDescent="0.25">
      <c r="B51" s="1480"/>
      <c r="C51" s="1468" t="s">
        <v>7459</v>
      </c>
      <c r="D51" s="1468"/>
      <c r="E51" s="1468"/>
      <c r="F51" s="1468"/>
      <c r="G51" s="1475"/>
      <c r="H51" s="1470"/>
      <c r="I51" s="1470"/>
      <c r="J51" s="1470"/>
      <c r="K51" s="1470"/>
      <c r="L51" s="1470"/>
      <c r="M51" s="1460"/>
      <c r="N51" s="1470"/>
      <c r="O51" s="1470"/>
    </row>
    <row r="52" spans="2:15" ht="19.5" customHeight="1" x14ac:dyDescent="0.25">
      <c r="B52" s="1480"/>
      <c r="C52" s="1468" t="s">
        <v>7460</v>
      </c>
      <c r="D52" s="1468"/>
      <c r="E52" s="1468"/>
      <c r="F52" s="1468"/>
      <c r="G52" s="1475"/>
      <c r="H52" s="1470"/>
      <c r="I52" s="1470"/>
      <c r="J52" s="1470"/>
      <c r="K52" s="1470"/>
      <c r="L52" s="1470"/>
      <c r="M52" s="1460"/>
      <c r="N52" s="1470"/>
      <c r="O52" s="1470"/>
    </row>
    <row r="53" spans="2:15" ht="19.5" customHeight="1" x14ac:dyDescent="0.25">
      <c r="B53" s="1462">
        <v>14</v>
      </c>
      <c r="C53" s="1471" t="s">
        <v>7461</v>
      </c>
      <c r="D53" s="1472"/>
      <c r="E53" s="1472"/>
      <c r="F53" s="1472"/>
      <c r="G53" s="1473"/>
      <c r="H53" s="1474"/>
      <c r="I53" s="1474"/>
      <c r="J53" s="1474"/>
      <c r="K53" s="1474"/>
      <c r="L53" s="1474"/>
      <c r="M53" s="1460"/>
      <c r="N53" s="1474"/>
      <c r="O53" s="1474"/>
    </row>
    <row r="54" spans="2:15" ht="19.5" customHeight="1" x14ac:dyDescent="0.25">
      <c r="B54" s="1480"/>
      <c r="C54" s="1468" t="s">
        <v>7462</v>
      </c>
      <c r="D54" s="1468"/>
      <c r="E54" s="1468"/>
      <c r="F54" s="1468"/>
      <c r="G54" s="1475"/>
      <c r="H54" s="1470"/>
      <c r="I54" s="1470"/>
      <c r="J54" s="1470"/>
      <c r="K54" s="1470"/>
      <c r="L54" s="1470"/>
      <c r="M54" s="1460"/>
      <c r="N54" s="1470"/>
      <c r="O54" s="1470"/>
    </row>
    <row r="55" spans="2:15" ht="19.5" customHeight="1" x14ac:dyDescent="0.25">
      <c r="B55" s="1480"/>
      <c r="C55" s="1468" t="s">
        <v>7463</v>
      </c>
      <c r="D55" s="1468"/>
      <c r="E55" s="1468"/>
      <c r="F55" s="1468"/>
      <c r="G55" s="1475"/>
      <c r="H55" s="1470"/>
      <c r="I55" s="1470"/>
      <c r="J55" s="1470"/>
      <c r="K55" s="1470"/>
      <c r="L55" s="1470"/>
      <c r="M55" s="1460"/>
      <c r="N55" s="1470"/>
      <c r="O55" s="1470"/>
    </row>
    <row r="56" spans="2:15" ht="19.5" customHeight="1" x14ac:dyDescent="0.25">
      <c r="B56" s="1462">
        <v>15</v>
      </c>
      <c r="C56" s="1471" t="s">
        <v>7464</v>
      </c>
      <c r="D56" s="1472"/>
      <c r="E56" s="1472"/>
      <c r="F56" s="1472"/>
      <c r="G56" s="1473"/>
      <c r="H56" s="1474"/>
      <c r="I56" s="1474"/>
      <c r="J56" s="1474"/>
      <c r="K56" s="1474"/>
      <c r="L56" s="1474"/>
      <c r="M56" s="1460"/>
      <c r="N56" s="1474"/>
      <c r="O56" s="1474"/>
    </row>
    <row r="57" spans="2:15" ht="19.5" customHeight="1" x14ac:dyDescent="0.25">
      <c r="B57" s="1481" t="s">
        <v>7205</v>
      </c>
      <c r="C57" s="1482"/>
      <c r="D57" s="1483" t="s">
        <v>7465</v>
      </c>
      <c r="E57" s="1484"/>
      <c r="F57" s="1483" t="s">
        <v>7237</v>
      </c>
      <c r="G57" s="1485"/>
      <c r="H57" s="1474"/>
      <c r="I57" s="1474"/>
      <c r="J57" s="1474"/>
      <c r="K57" s="1474"/>
      <c r="L57" s="1474"/>
      <c r="M57" s="1460"/>
      <c r="N57" s="1474"/>
      <c r="O57" s="1474"/>
    </row>
    <row r="58" spans="2:15" ht="19.5" customHeight="1" x14ac:dyDescent="0.25">
      <c r="B58" s="1486" t="s">
        <v>7466</v>
      </c>
      <c r="C58" s="1487"/>
      <c r="D58" s="1488"/>
      <c r="E58" s="1488"/>
      <c r="F58" s="1488"/>
      <c r="G58" s="1489"/>
      <c r="H58" s="1490"/>
      <c r="I58" s="1490"/>
      <c r="J58" s="1490"/>
      <c r="K58" s="1490"/>
      <c r="L58" s="1490"/>
      <c r="M58" s="1460"/>
      <c r="N58" s="1490"/>
      <c r="O58" s="1490"/>
    </row>
    <row r="59" spans="2:15" ht="10.5" customHeight="1" x14ac:dyDescent="0.25">
      <c r="B59" s="1491"/>
      <c r="C59" s="1871"/>
      <c r="D59" s="1871"/>
      <c r="E59" s="1871"/>
      <c r="F59" s="1871"/>
      <c r="G59" s="1492"/>
      <c r="H59" s="1493"/>
      <c r="I59" s="1493"/>
      <c r="J59" s="1493"/>
      <c r="K59" s="1493"/>
      <c r="L59" s="1493"/>
      <c r="M59" s="1460"/>
      <c r="N59" s="1493"/>
      <c r="O59" s="1493"/>
    </row>
    <row r="60" spans="2:15" ht="19.5" customHeight="1" x14ac:dyDescent="0.25">
      <c r="B60" s="1491"/>
      <c r="C60" s="1494"/>
      <c r="D60" s="1494"/>
      <c r="E60" s="1494"/>
      <c r="F60" s="1494"/>
      <c r="G60" s="1460"/>
      <c r="H60" s="1493"/>
      <c r="I60" s="1493"/>
      <c r="J60" s="1493"/>
      <c r="K60" s="1493"/>
      <c r="L60" s="1460"/>
      <c r="M60" s="1460"/>
      <c r="N60" s="1495" t="s">
        <v>7467</v>
      </c>
      <c r="O60" s="1490"/>
    </row>
    <row r="61" spans="2:15" ht="19.5" customHeight="1" x14ac:dyDescent="0.25">
      <c r="B61" s="1491"/>
      <c r="C61" s="1871"/>
      <c r="D61" s="1871"/>
      <c r="E61" s="1871"/>
      <c r="F61" s="1871"/>
      <c r="G61" s="1492"/>
      <c r="H61" s="1493"/>
      <c r="I61" s="1493"/>
      <c r="J61" s="1493"/>
      <c r="K61" s="1493"/>
      <c r="L61" s="1493"/>
      <c r="M61" s="1460"/>
      <c r="N61" s="1493"/>
      <c r="O61" s="1493"/>
    </row>
    <row r="62" spans="2:15" ht="19.5" customHeight="1" x14ac:dyDescent="0.25">
      <c r="B62" s="1496" t="s">
        <v>7468</v>
      </c>
      <c r="C62" s="1497" t="s">
        <v>7469</v>
      </c>
      <c r="D62" s="1497"/>
      <c r="E62" s="1497"/>
      <c r="F62" s="1497"/>
      <c r="G62" s="1497"/>
      <c r="H62" s="1497"/>
      <c r="I62" s="1497"/>
      <c r="J62" s="1497"/>
      <c r="K62" s="1497"/>
      <c r="L62" s="1497"/>
      <c r="M62" s="1497"/>
      <c r="N62" s="1497"/>
      <c r="O62" s="1497"/>
    </row>
    <row r="63" spans="2:15" x14ac:dyDescent="0.25">
      <c r="B63" s="1496" t="s">
        <v>7470</v>
      </c>
      <c r="C63" s="1497" t="s">
        <v>7471</v>
      </c>
      <c r="D63" s="1497"/>
      <c r="E63" s="1497"/>
      <c r="F63" s="1497"/>
      <c r="G63" s="1497"/>
      <c r="H63" s="1498"/>
      <c r="I63" s="1498"/>
      <c r="J63" s="1498"/>
      <c r="K63" s="1498"/>
      <c r="L63" s="1498"/>
      <c r="M63" s="1499"/>
      <c r="N63" s="1498"/>
      <c r="O63" s="1498"/>
    </row>
    <row r="64" spans="2:15" ht="10.5" customHeight="1" x14ac:dyDescent="0.25">
      <c r="B64" s="1500"/>
      <c r="C64" s="1872"/>
      <c r="D64" s="1872"/>
      <c r="E64" s="1872"/>
      <c r="F64" s="1872"/>
      <c r="G64" s="1872"/>
      <c r="H64" s="1501"/>
      <c r="I64" s="1501"/>
      <c r="J64" s="1501"/>
      <c r="K64" s="1501"/>
      <c r="L64" s="1501"/>
      <c r="M64" s="1499"/>
      <c r="N64" s="1501"/>
      <c r="O64" s="1501"/>
    </row>
    <row r="65" spans="2:15" ht="34.5" customHeight="1" x14ac:dyDescent="0.25">
      <c r="B65" s="1500" t="s">
        <v>7472</v>
      </c>
      <c r="C65" s="1873" t="s">
        <v>7473</v>
      </c>
      <c r="D65" s="1873"/>
      <c r="E65" s="1873"/>
      <c r="F65" s="1873"/>
      <c r="G65" s="1873"/>
      <c r="H65" s="1873"/>
      <c r="I65" s="1873"/>
      <c r="J65" s="1873"/>
      <c r="K65" s="1873"/>
      <c r="L65" s="1873"/>
      <c r="M65" s="1873"/>
      <c r="N65" s="1873"/>
      <c r="O65" s="1873"/>
    </row>
  </sheetData>
  <mergeCells count="16">
    <mergeCell ref="H9:I9"/>
    <mergeCell ref="L9:N9"/>
    <mergeCell ref="D7:E7"/>
    <mergeCell ref="H7:I7"/>
    <mergeCell ref="L7:N7"/>
    <mergeCell ref="H8:I8"/>
    <mergeCell ref="L8:N8"/>
    <mergeCell ref="C61:F61"/>
    <mergeCell ref="C64:G64"/>
    <mergeCell ref="C65:O65"/>
    <mergeCell ref="H10:I10"/>
    <mergeCell ref="L10:N10"/>
    <mergeCell ref="C12:G12"/>
    <mergeCell ref="C13:F13"/>
    <mergeCell ref="C42:G42"/>
    <mergeCell ref="C59:F5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C2AA2-8593-4FC1-8F93-7318561F1582}">
  <dimension ref="B1:O162"/>
  <sheetViews>
    <sheetView zoomScale="83" zoomScaleNormal="83" workbookViewId="0">
      <selection activeCell="B1" sqref="B1"/>
    </sheetView>
  </sheetViews>
  <sheetFormatPr defaultColWidth="9.140625" defaultRowHeight="15" x14ac:dyDescent="0.25"/>
  <cols>
    <col min="1" max="1" width="2.28515625" style="636" customWidth="1"/>
    <col min="2" max="2" width="9.5703125" style="1444" customWidth="1"/>
    <col min="3" max="3" width="17" style="1444" customWidth="1"/>
    <col min="4" max="4" width="22.42578125" style="1444" customWidth="1"/>
    <col min="5" max="5" width="19.28515625" style="1444" customWidth="1"/>
    <col min="6" max="6" width="6" style="1444" customWidth="1"/>
    <col min="7" max="7" width="30.140625" style="1444" customWidth="1"/>
    <col min="8" max="12" width="15" style="1444" customWidth="1"/>
    <col min="13" max="13" width="1.140625" style="636" customWidth="1"/>
    <col min="14" max="15" width="15" style="1444" customWidth="1"/>
    <col min="16" max="256" width="9.140625" style="636"/>
    <col min="257" max="257" width="2.28515625" style="636" customWidth="1"/>
    <col min="258" max="258" width="9.5703125" style="636" customWidth="1"/>
    <col min="259" max="259" width="17" style="636" customWidth="1"/>
    <col min="260" max="260" width="22.42578125" style="636" customWidth="1"/>
    <col min="261" max="261" width="19.28515625" style="636" customWidth="1"/>
    <col min="262" max="262" width="6" style="636" customWidth="1"/>
    <col min="263" max="263" width="30.140625" style="636" customWidth="1"/>
    <col min="264" max="268" width="15" style="636" customWidth="1"/>
    <col min="269" max="269" width="1.140625" style="636" customWidth="1"/>
    <col min="270" max="271" width="15" style="636" customWidth="1"/>
    <col min="272" max="512" width="9.140625" style="636"/>
    <col min="513" max="513" width="2.28515625" style="636" customWidth="1"/>
    <col min="514" max="514" width="9.5703125" style="636" customWidth="1"/>
    <col min="515" max="515" width="17" style="636" customWidth="1"/>
    <col min="516" max="516" width="22.42578125" style="636" customWidth="1"/>
    <col min="517" max="517" width="19.28515625" style="636" customWidth="1"/>
    <col min="518" max="518" width="6" style="636" customWidth="1"/>
    <col min="519" max="519" width="30.140625" style="636" customWidth="1"/>
    <col min="520" max="524" width="15" style="636" customWidth="1"/>
    <col min="525" max="525" width="1.140625" style="636" customWidth="1"/>
    <col min="526" max="527" width="15" style="636" customWidth="1"/>
    <col min="528" max="768" width="9.140625" style="636"/>
    <col min="769" max="769" width="2.28515625" style="636" customWidth="1"/>
    <col min="770" max="770" width="9.5703125" style="636" customWidth="1"/>
    <col min="771" max="771" width="17" style="636" customWidth="1"/>
    <col min="772" max="772" width="22.42578125" style="636" customWidth="1"/>
    <col min="773" max="773" width="19.28515625" style="636" customWidth="1"/>
    <col min="774" max="774" width="6" style="636" customWidth="1"/>
    <col min="775" max="775" width="30.140625" style="636" customWidth="1"/>
    <col min="776" max="780" width="15" style="636" customWidth="1"/>
    <col min="781" max="781" width="1.140625" style="636" customWidth="1"/>
    <col min="782" max="783" width="15" style="636" customWidth="1"/>
    <col min="784" max="1024" width="9.140625" style="636"/>
    <col min="1025" max="1025" width="2.28515625" style="636" customWidth="1"/>
    <col min="1026" max="1026" width="9.5703125" style="636" customWidth="1"/>
    <col min="1027" max="1027" width="17" style="636" customWidth="1"/>
    <col min="1028" max="1028" width="22.42578125" style="636" customWidth="1"/>
    <col min="1029" max="1029" width="19.28515625" style="636" customWidth="1"/>
    <col min="1030" max="1030" width="6" style="636" customWidth="1"/>
    <col min="1031" max="1031" width="30.140625" style="636" customWidth="1"/>
    <col min="1032" max="1036" width="15" style="636" customWidth="1"/>
    <col min="1037" max="1037" width="1.140625" style="636" customWidth="1"/>
    <col min="1038" max="1039" width="15" style="636" customWidth="1"/>
    <col min="1040" max="1280" width="9.140625" style="636"/>
    <col min="1281" max="1281" width="2.28515625" style="636" customWidth="1"/>
    <col min="1282" max="1282" width="9.5703125" style="636" customWidth="1"/>
    <col min="1283" max="1283" width="17" style="636" customWidth="1"/>
    <col min="1284" max="1284" width="22.42578125" style="636" customWidth="1"/>
    <col min="1285" max="1285" width="19.28515625" style="636" customWidth="1"/>
    <col min="1286" max="1286" width="6" style="636" customWidth="1"/>
    <col min="1287" max="1287" width="30.140625" style="636" customWidth="1"/>
    <col min="1288" max="1292" width="15" style="636" customWidth="1"/>
    <col min="1293" max="1293" width="1.140625" style="636" customWidth="1"/>
    <col min="1294" max="1295" width="15" style="636" customWidth="1"/>
    <col min="1296" max="1536" width="9.140625" style="636"/>
    <col min="1537" max="1537" width="2.28515625" style="636" customWidth="1"/>
    <col min="1538" max="1538" width="9.5703125" style="636" customWidth="1"/>
    <col min="1539" max="1539" width="17" style="636" customWidth="1"/>
    <col min="1540" max="1540" width="22.42578125" style="636" customWidth="1"/>
    <col min="1541" max="1541" width="19.28515625" style="636" customWidth="1"/>
    <col min="1542" max="1542" width="6" style="636" customWidth="1"/>
    <col min="1543" max="1543" width="30.140625" style="636" customWidth="1"/>
    <col min="1544" max="1548" width="15" style="636" customWidth="1"/>
    <col min="1549" max="1549" width="1.140625" style="636" customWidth="1"/>
    <col min="1550" max="1551" width="15" style="636" customWidth="1"/>
    <col min="1552" max="1792" width="9.140625" style="636"/>
    <col min="1793" max="1793" width="2.28515625" style="636" customWidth="1"/>
    <col min="1794" max="1794" width="9.5703125" style="636" customWidth="1"/>
    <col min="1795" max="1795" width="17" style="636" customWidth="1"/>
    <col min="1796" max="1796" width="22.42578125" style="636" customWidth="1"/>
    <col min="1797" max="1797" width="19.28515625" style="636" customWidth="1"/>
    <col min="1798" max="1798" width="6" style="636" customWidth="1"/>
    <col min="1799" max="1799" width="30.140625" style="636" customWidth="1"/>
    <col min="1800" max="1804" width="15" style="636" customWidth="1"/>
    <col min="1805" max="1805" width="1.140625" style="636" customWidth="1"/>
    <col min="1806" max="1807" width="15" style="636" customWidth="1"/>
    <col min="1808" max="2048" width="9.140625" style="636"/>
    <col min="2049" max="2049" width="2.28515625" style="636" customWidth="1"/>
    <col min="2050" max="2050" width="9.5703125" style="636" customWidth="1"/>
    <col min="2051" max="2051" width="17" style="636" customWidth="1"/>
    <col min="2052" max="2052" width="22.42578125" style="636" customWidth="1"/>
    <col min="2053" max="2053" width="19.28515625" style="636" customWidth="1"/>
    <col min="2054" max="2054" width="6" style="636" customWidth="1"/>
    <col min="2055" max="2055" width="30.140625" style="636" customWidth="1"/>
    <col min="2056" max="2060" width="15" style="636" customWidth="1"/>
    <col min="2061" max="2061" width="1.140625" style="636" customWidth="1"/>
    <col min="2062" max="2063" width="15" style="636" customWidth="1"/>
    <col min="2064" max="2304" width="9.140625" style="636"/>
    <col min="2305" max="2305" width="2.28515625" style="636" customWidth="1"/>
    <col min="2306" max="2306" width="9.5703125" style="636" customWidth="1"/>
    <col min="2307" max="2307" width="17" style="636" customWidth="1"/>
    <col min="2308" max="2308" width="22.42578125" style="636" customWidth="1"/>
    <col min="2309" max="2309" width="19.28515625" style="636" customWidth="1"/>
    <col min="2310" max="2310" width="6" style="636" customWidth="1"/>
    <col min="2311" max="2311" width="30.140625" style="636" customWidth="1"/>
    <col min="2312" max="2316" width="15" style="636" customWidth="1"/>
    <col min="2317" max="2317" width="1.140625" style="636" customWidth="1"/>
    <col min="2318" max="2319" width="15" style="636" customWidth="1"/>
    <col min="2320" max="2560" width="9.140625" style="636"/>
    <col min="2561" max="2561" width="2.28515625" style="636" customWidth="1"/>
    <col min="2562" max="2562" width="9.5703125" style="636" customWidth="1"/>
    <col min="2563" max="2563" width="17" style="636" customWidth="1"/>
    <col min="2564" max="2564" width="22.42578125" style="636" customWidth="1"/>
    <col min="2565" max="2565" width="19.28515625" style="636" customWidth="1"/>
    <col min="2566" max="2566" width="6" style="636" customWidth="1"/>
    <col min="2567" max="2567" width="30.140625" style="636" customWidth="1"/>
    <col min="2568" max="2572" width="15" style="636" customWidth="1"/>
    <col min="2573" max="2573" width="1.140625" style="636" customWidth="1"/>
    <col min="2574" max="2575" width="15" style="636" customWidth="1"/>
    <col min="2576" max="2816" width="9.140625" style="636"/>
    <col min="2817" max="2817" width="2.28515625" style="636" customWidth="1"/>
    <col min="2818" max="2818" width="9.5703125" style="636" customWidth="1"/>
    <col min="2819" max="2819" width="17" style="636" customWidth="1"/>
    <col min="2820" max="2820" width="22.42578125" style="636" customWidth="1"/>
    <col min="2821" max="2821" width="19.28515625" style="636" customWidth="1"/>
    <col min="2822" max="2822" width="6" style="636" customWidth="1"/>
    <col min="2823" max="2823" width="30.140625" style="636" customWidth="1"/>
    <col min="2824" max="2828" width="15" style="636" customWidth="1"/>
    <col min="2829" max="2829" width="1.140625" style="636" customWidth="1"/>
    <col min="2830" max="2831" width="15" style="636" customWidth="1"/>
    <col min="2832" max="3072" width="9.140625" style="636"/>
    <col min="3073" max="3073" width="2.28515625" style="636" customWidth="1"/>
    <col min="3074" max="3074" width="9.5703125" style="636" customWidth="1"/>
    <col min="3075" max="3075" width="17" style="636" customWidth="1"/>
    <col min="3076" max="3076" width="22.42578125" style="636" customWidth="1"/>
    <col min="3077" max="3077" width="19.28515625" style="636" customWidth="1"/>
    <col min="3078" max="3078" width="6" style="636" customWidth="1"/>
    <col min="3079" max="3079" width="30.140625" style="636" customWidth="1"/>
    <col min="3080" max="3084" width="15" style="636" customWidth="1"/>
    <col min="3085" max="3085" width="1.140625" style="636" customWidth="1"/>
    <col min="3086" max="3087" width="15" style="636" customWidth="1"/>
    <col min="3088" max="3328" width="9.140625" style="636"/>
    <col min="3329" max="3329" width="2.28515625" style="636" customWidth="1"/>
    <col min="3330" max="3330" width="9.5703125" style="636" customWidth="1"/>
    <col min="3331" max="3331" width="17" style="636" customWidth="1"/>
    <col min="3332" max="3332" width="22.42578125" style="636" customWidth="1"/>
    <col min="3333" max="3333" width="19.28515625" style="636" customWidth="1"/>
    <col min="3334" max="3334" width="6" style="636" customWidth="1"/>
    <col min="3335" max="3335" width="30.140625" style="636" customWidth="1"/>
    <col min="3336" max="3340" width="15" style="636" customWidth="1"/>
    <col min="3341" max="3341" width="1.140625" style="636" customWidth="1"/>
    <col min="3342" max="3343" width="15" style="636" customWidth="1"/>
    <col min="3344" max="3584" width="9.140625" style="636"/>
    <col min="3585" max="3585" width="2.28515625" style="636" customWidth="1"/>
    <col min="3586" max="3586" width="9.5703125" style="636" customWidth="1"/>
    <col min="3587" max="3587" width="17" style="636" customWidth="1"/>
    <col min="3588" max="3588" width="22.42578125" style="636" customWidth="1"/>
    <col min="3589" max="3589" width="19.28515625" style="636" customWidth="1"/>
    <col min="3590" max="3590" width="6" style="636" customWidth="1"/>
    <col min="3591" max="3591" width="30.140625" style="636" customWidth="1"/>
    <col min="3592" max="3596" width="15" style="636" customWidth="1"/>
    <col min="3597" max="3597" width="1.140625" style="636" customWidth="1"/>
    <col min="3598" max="3599" width="15" style="636" customWidth="1"/>
    <col min="3600" max="3840" width="9.140625" style="636"/>
    <col min="3841" max="3841" width="2.28515625" style="636" customWidth="1"/>
    <col min="3842" max="3842" width="9.5703125" style="636" customWidth="1"/>
    <col min="3843" max="3843" width="17" style="636" customWidth="1"/>
    <col min="3844" max="3844" width="22.42578125" style="636" customWidth="1"/>
    <col min="3845" max="3845" width="19.28515625" style="636" customWidth="1"/>
    <col min="3846" max="3846" width="6" style="636" customWidth="1"/>
    <col min="3847" max="3847" width="30.140625" style="636" customWidth="1"/>
    <col min="3848" max="3852" width="15" style="636" customWidth="1"/>
    <col min="3853" max="3853" width="1.140625" style="636" customWidth="1"/>
    <col min="3854" max="3855" width="15" style="636" customWidth="1"/>
    <col min="3856" max="4096" width="9.140625" style="636"/>
    <col min="4097" max="4097" width="2.28515625" style="636" customWidth="1"/>
    <col min="4098" max="4098" width="9.5703125" style="636" customWidth="1"/>
    <col min="4099" max="4099" width="17" style="636" customWidth="1"/>
    <col min="4100" max="4100" width="22.42578125" style="636" customWidth="1"/>
    <col min="4101" max="4101" width="19.28515625" style="636" customWidth="1"/>
    <col min="4102" max="4102" width="6" style="636" customWidth="1"/>
    <col min="4103" max="4103" width="30.140625" style="636" customWidth="1"/>
    <col min="4104" max="4108" width="15" style="636" customWidth="1"/>
    <col min="4109" max="4109" width="1.140625" style="636" customWidth="1"/>
    <col min="4110" max="4111" width="15" style="636" customWidth="1"/>
    <col min="4112" max="4352" width="9.140625" style="636"/>
    <col min="4353" max="4353" width="2.28515625" style="636" customWidth="1"/>
    <col min="4354" max="4354" width="9.5703125" style="636" customWidth="1"/>
    <col min="4355" max="4355" width="17" style="636" customWidth="1"/>
    <col min="4356" max="4356" width="22.42578125" style="636" customWidth="1"/>
    <col min="4357" max="4357" width="19.28515625" style="636" customWidth="1"/>
    <col min="4358" max="4358" width="6" style="636" customWidth="1"/>
    <col min="4359" max="4359" width="30.140625" style="636" customWidth="1"/>
    <col min="4360" max="4364" width="15" style="636" customWidth="1"/>
    <col min="4365" max="4365" width="1.140625" style="636" customWidth="1"/>
    <col min="4366" max="4367" width="15" style="636" customWidth="1"/>
    <col min="4368" max="4608" width="9.140625" style="636"/>
    <col min="4609" max="4609" width="2.28515625" style="636" customWidth="1"/>
    <col min="4610" max="4610" width="9.5703125" style="636" customWidth="1"/>
    <col min="4611" max="4611" width="17" style="636" customWidth="1"/>
    <col min="4612" max="4612" width="22.42578125" style="636" customWidth="1"/>
    <col min="4613" max="4613" width="19.28515625" style="636" customWidth="1"/>
    <col min="4614" max="4614" width="6" style="636" customWidth="1"/>
    <col min="4615" max="4615" width="30.140625" style="636" customWidth="1"/>
    <col min="4616" max="4620" width="15" style="636" customWidth="1"/>
    <col min="4621" max="4621" width="1.140625" style="636" customWidth="1"/>
    <col min="4622" max="4623" width="15" style="636" customWidth="1"/>
    <col min="4624" max="4864" width="9.140625" style="636"/>
    <col min="4865" max="4865" width="2.28515625" style="636" customWidth="1"/>
    <col min="4866" max="4866" width="9.5703125" style="636" customWidth="1"/>
    <col min="4867" max="4867" width="17" style="636" customWidth="1"/>
    <col min="4868" max="4868" width="22.42578125" style="636" customWidth="1"/>
    <col min="4869" max="4869" width="19.28515625" style="636" customWidth="1"/>
    <col min="4870" max="4870" width="6" style="636" customWidth="1"/>
    <col min="4871" max="4871" width="30.140625" style="636" customWidth="1"/>
    <col min="4872" max="4876" width="15" style="636" customWidth="1"/>
    <col min="4877" max="4877" width="1.140625" style="636" customWidth="1"/>
    <col min="4878" max="4879" width="15" style="636" customWidth="1"/>
    <col min="4880" max="5120" width="9.140625" style="636"/>
    <col min="5121" max="5121" width="2.28515625" style="636" customWidth="1"/>
    <col min="5122" max="5122" width="9.5703125" style="636" customWidth="1"/>
    <col min="5123" max="5123" width="17" style="636" customWidth="1"/>
    <col min="5124" max="5124" width="22.42578125" style="636" customWidth="1"/>
    <col min="5125" max="5125" width="19.28515625" style="636" customWidth="1"/>
    <col min="5126" max="5126" width="6" style="636" customWidth="1"/>
    <col min="5127" max="5127" width="30.140625" style="636" customWidth="1"/>
    <col min="5128" max="5132" width="15" style="636" customWidth="1"/>
    <col min="5133" max="5133" width="1.140625" style="636" customWidth="1"/>
    <col min="5134" max="5135" width="15" style="636" customWidth="1"/>
    <col min="5136" max="5376" width="9.140625" style="636"/>
    <col min="5377" max="5377" width="2.28515625" style="636" customWidth="1"/>
    <col min="5378" max="5378" width="9.5703125" style="636" customWidth="1"/>
    <col min="5379" max="5379" width="17" style="636" customWidth="1"/>
    <col min="5380" max="5380" width="22.42578125" style="636" customWidth="1"/>
    <col min="5381" max="5381" width="19.28515625" style="636" customWidth="1"/>
    <col min="5382" max="5382" width="6" style="636" customWidth="1"/>
    <col min="5383" max="5383" width="30.140625" style="636" customWidth="1"/>
    <col min="5384" max="5388" width="15" style="636" customWidth="1"/>
    <col min="5389" max="5389" width="1.140625" style="636" customWidth="1"/>
    <col min="5390" max="5391" width="15" style="636" customWidth="1"/>
    <col min="5392" max="5632" width="9.140625" style="636"/>
    <col min="5633" max="5633" width="2.28515625" style="636" customWidth="1"/>
    <col min="5634" max="5634" width="9.5703125" style="636" customWidth="1"/>
    <col min="5635" max="5635" width="17" style="636" customWidth="1"/>
    <col min="5636" max="5636" width="22.42578125" style="636" customWidth="1"/>
    <col min="5637" max="5637" width="19.28515625" style="636" customWidth="1"/>
    <col min="5638" max="5638" width="6" style="636" customWidth="1"/>
    <col min="5639" max="5639" width="30.140625" style="636" customWidth="1"/>
    <col min="5640" max="5644" width="15" style="636" customWidth="1"/>
    <col min="5645" max="5645" width="1.140625" style="636" customWidth="1"/>
    <col min="5646" max="5647" width="15" style="636" customWidth="1"/>
    <col min="5648" max="5888" width="9.140625" style="636"/>
    <col min="5889" max="5889" width="2.28515625" style="636" customWidth="1"/>
    <col min="5890" max="5890" width="9.5703125" style="636" customWidth="1"/>
    <col min="5891" max="5891" width="17" style="636" customWidth="1"/>
    <col min="5892" max="5892" width="22.42578125" style="636" customWidth="1"/>
    <col min="5893" max="5893" width="19.28515625" style="636" customWidth="1"/>
    <col min="5894" max="5894" width="6" style="636" customWidth="1"/>
    <col min="5895" max="5895" width="30.140625" style="636" customWidth="1"/>
    <col min="5896" max="5900" width="15" style="636" customWidth="1"/>
    <col min="5901" max="5901" width="1.140625" style="636" customWidth="1"/>
    <col min="5902" max="5903" width="15" style="636" customWidth="1"/>
    <col min="5904" max="6144" width="9.140625" style="636"/>
    <col min="6145" max="6145" width="2.28515625" style="636" customWidth="1"/>
    <col min="6146" max="6146" width="9.5703125" style="636" customWidth="1"/>
    <col min="6147" max="6147" width="17" style="636" customWidth="1"/>
    <col min="6148" max="6148" width="22.42578125" style="636" customWidth="1"/>
    <col min="6149" max="6149" width="19.28515625" style="636" customWidth="1"/>
    <col min="6150" max="6150" width="6" style="636" customWidth="1"/>
    <col min="6151" max="6151" width="30.140625" style="636" customWidth="1"/>
    <col min="6152" max="6156" width="15" style="636" customWidth="1"/>
    <col min="6157" max="6157" width="1.140625" style="636" customWidth="1"/>
    <col min="6158" max="6159" width="15" style="636" customWidth="1"/>
    <col min="6160" max="6400" width="9.140625" style="636"/>
    <col min="6401" max="6401" width="2.28515625" style="636" customWidth="1"/>
    <col min="6402" max="6402" width="9.5703125" style="636" customWidth="1"/>
    <col min="6403" max="6403" width="17" style="636" customWidth="1"/>
    <col min="6404" max="6404" width="22.42578125" style="636" customWidth="1"/>
    <col min="6405" max="6405" width="19.28515625" style="636" customWidth="1"/>
    <col min="6406" max="6406" width="6" style="636" customWidth="1"/>
    <col min="6407" max="6407" width="30.140625" style="636" customWidth="1"/>
    <col min="6408" max="6412" width="15" style="636" customWidth="1"/>
    <col min="6413" max="6413" width="1.140625" style="636" customWidth="1"/>
    <col min="6414" max="6415" width="15" style="636" customWidth="1"/>
    <col min="6416" max="6656" width="9.140625" style="636"/>
    <col min="6657" max="6657" width="2.28515625" style="636" customWidth="1"/>
    <col min="6658" max="6658" width="9.5703125" style="636" customWidth="1"/>
    <col min="6659" max="6659" width="17" style="636" customWidth="1"/>
    <col min="6660" max="6660" width="22.42578125" style="636" customWidth="1"/>
    <col min="6661" max="6661" width="19.28515625" style="636" customWidth="1"/>
    <col min="6662" max="6662" width="6" style="636" customWidth="1"/>
    <col min="6663" max="6663" width="30.140625" style="636" customWidth="1"/>
    <col min="6664" max="6668" width="15" style="636" customWidth="1"/>
    <col min="6669" max="6669" width="1.140625" style="636" customWidth="1"/>
    <col min="6670" max="6671" width="15" style="636" customWidth="1"/>
    <col min="6672" max="6912" width="9.140625" style="636"/>
    <col min="6913" max="6913" width="2.28515625" style="636" customWidth="1"/>
    <col min="6914" max="6914" width="9.5703125" style="636" customWidth="1"/>
    <col min="6915" max="6915" width="17" style="636" customWidth="1"/>
    <col min="6916" max="6916" width="22.42578125" style="636" customWidth="1"/>
    <col min="6917" max="6917" width="19.28515625" style="636" customWidth="1"/>
    <col min="6918" max="6918" width="6" style="636" customWidth="1"/>
    <col min="6919" max="6919" width="30.140625" style="636" customWidth="1"/>
    <col min="6920" max="6924" width="15" style="636" customWidth="1"/>
    <col min="6925" max="6925" width="1.140625" style="636" customWidth="1"/>
    <col min="6926" max="6927" width="15" style="636" customWidth="1"/>
    <col min="6928" max="7168" width="9.140625" style="636"/>
    <col min="7169" max="7169" width="2.28515625" style="636" customWidth="1"/>
    <col min="7170" max="7170" width="9.5703125" style="636" customWidth="1"/>
    <col min="7171" max="7171" width="17" style="636" customWidth="1"/>
    <col min="7172" max="7172" width="22.42578125" style="636" customWidth="1"/>
    <col min="7173" max="7173" width="19.28515625" style="636" customWidth="1"/>
    <col min="7174" max="7174" width="6" style="636" customWidth="1"/>
    <col min="7175" max="7175" width="30.140625" style="636" customWidth="1"/>
    <col min="7176" max="7180" width="15" style="636" customWidth="1"/>
    <col min="7181" max="7181" width="1.140625" style="636" customWidth="1"/>
    <col min="7182" max="7183" width="15" style="636" customWidth="1"/>
    <col min="7184" max="7424" width="9.140625" style="636"/>
    <col min="7425" max="7425" width="2.28515625" style="636" customWidth="1"/>
    <col min="7426" max="7426" width="9.5703125" style="636" customWidth="1"/>
    <col min="7427" max="7427" width="17" style="636" customWidth="1"/>
    <col min="7428" max="7428" width="22.42578125" style="636" customWidth="1"/>
    <col min="7429" max="7429" width="19.28515625" style="636" customWidth="1"/>
    <col min="7430" max="7430" width="6" style="636" customWidth="1"/>
    <col min="7431" max="7431" width="30.140625" style="636" customWidth="1"/>
    <col min="7432" max="7436" width="15" style="636" customWidth="1"/>
    <col min="7437" max="7437" width="1.140625" style="636" customWidth="1"/>
    <col min="7438" max="7439" width="15" style="636" customWidth="1"/>
    <col min="7440" max="7680" width="9.140625" style="636"/>
    <col min="7681" max="7681" width="2.28515625" style="636" customWidth="1"/>
    <col min="7682" max="7682" width="9.5703125" style="636" customWidth="1"/>
    <col min="7683" max="7683" width="17" style="636" customWidth="1"/>
    <col min="7684" max="7684" width="22.42578125" style="636" customWidth="1"/>
    <col min="7685" max="7685" width="19.28515625" style="636" customWidth="1"/>
    <col min="7686" max="7686" width="6" style="636" customWidth="1"/>
    <col min="7687" max="7687" width="30.140625" style="636" customWidth="1"/>
    <col min="7688" max="7692" width="15" style="636" customWidth="1"/>
    <col min="7693" max="7693" width="1.140625" style="636" customWidth="1"/>
    <col min="7694" max="7695" width="15" style="636" customWidth="1"/>
    <col min="7696" max="7936" width="9.140625" style="636"/>
    <col min="7937" max="7937" width="2.28515625" style="636" customWidth="1"/>
    <col min="7938" max="7938" width="9.5703125" style="636" customWidth="1"/>
    <col min="7939" max="7939" width="17" style="636" customWidth="1"/>
    <col min="7940" max="7940" width="22.42578125" style="636" customWidth="1"/>
    <col min="7941" max="7941" width="19.28515625" style="636" customWidth="1"/>
    <col min="7942" max="7942" width="6" style="636" customWidth="1"/>
    <col min="7943" max="7943" width="30.140625" style="636" customWidth="1"/>
    <col min="7944" max="7948" width="15" style="636" customWidth="1"/>
    <col min="7949" max="7949" width="1.140625" style="636" customWidth="1"/>
    <col min="7950" max="7951" width="15" style="636" customWidth="1"/>
    <col min="7952" max="8192" width="9.140625" style="636"/>
    <col min="8193" max="8193" width="2.28515625" style="636" customWidth="1"/>
    <col min="8194" max="8194" width="9.5703125" style="636" customWidth="1"/>
    <col min="8195" max="8195" width="17" style="636" customWidth="1"/>
    <col min="8196" max="8196" width="22.42578125" style="636" customWidth="1"/>
    <col min="8197" max="8197" width="19.28515625" style="636" customWidth="1"/>
    <col min="8198" max="8198" width="6" style="636" customWidth="1"/>
    <col min="8199" max="8199" width="30.140625" style="636" customWidth="1"/>
    <col min="8200" max="8204" width="15" style="636" customWidth="1"/>
    <col min="8205" max="8205" width="1.140625" style="636" customWidth="1"/>
    <col min="8206" max="8207" width="15" style="636" customWidth="1"/>
    <col min="8208" max="8448" width="9.140625" style="636"/>
    <col min="8449" max="8449" width="2.28515625" style="636" customWidth="1"/>
    <col min="8450" max="8450" width="9.5703125" style="636" customWidth="1"/>
    <col min="8451" max="8451" width="17" style="636" customWidth="1"/>
    <col min="8452" max="8452" width="22.42578125" style="636" customWidth="1"/>
    <col min="8453" max="8453" width="19.28515625" style="636" customWidth="1"/>
    <col min="8454" max="8454" width="6" style="636" customWidth="1"/>
    <col min="8455" max="8455" width="30.140625" style="636" customWidth="1"/>
    <col min="8456" max="8460" width="15" style="636" customWidth="1"/>
    <col min="8461" max="8461" width="1.140625" style="636" customWidth="1"/>
    <col min="8462" max="8463" width="15" style="636" customWidth="1"/>
    <col min="8464" max="8704" width="9.140625" style="636"/>
    <col min="8705" max="8705" width="2.28515625" style="636" customWidth="1"/>
    <col min="8706" max="8706" width="9.5703125" style="636" customWidth="1"/>
    <col min="8707" max="8707" width="17" style="636" customWidth="1"/>
    <col min="8708" max="8708" width="22.42578125" style="636" customWidth="1"/>
    <col min="8709" max="8709" width="19.28515625" style="636" customWidth="1"/>
    <col min="8710" max="8710" width="6" style="636" customWidth="1"/>
    <col min="8711" max="8711" width="30.140625" style="636" customWidth="1"/>
    <col min="8712" max="8716" width="15" style="636" customWidth="1"/>
    <col min="8717" max="8717" width="1.140625" style="636" customWidth="1"/>
    <col min="8718" max="8719" width="15" style="636" customWidth="1"/>
    <col min="8720" max="8960" width="9.140625" style="636"/>
    <col min="8961" max="8961" width="2.28515625" style="636" customWidth="1"/>
    <col min="8962" max="8962" width="9.5703125" style="636" customWidth="1"/>
    <col min="8963" max="8963" width="17" style="636" customWidth="1"/>
    <col min="8964" max="8964" width="22.42578125" style="636" customWidth="1"/>
    <col min="8965" max="8965" width="19.28515625" style="636" customWidth="1"/>
    <col min="8966" max="8966" width="6" style="636" customWidth="1"/>
    <col min="8967" max="8967" width="30.140625" style="636" customWidth="1"/>
    <col min="8968" max="8972" width="15" style="636" customWidth="1"/>
    <col min="8973" max="8973" width="1.140625" style="636" customWidth="1"/>
    <col min="8974" max="8975" width="15" style="636" customWidth="1"/>
    <col min="8976" max="9216" width="9.140625" style="636"/>
    <col min="9217" max="9217" width="2.28515625" style="636" customWidth="1"/>
    <col min="9218" max="9218" width="9.5703125" style="636" customWidth="1"/>
    <col min="9219" max="9219" width="17" style="636" customWidth="1"/>
    <col min="9220" max="9220" width="22.42578125" style="636" customWidth="1"/>
    <col min="9221" max="9221" width="19.28515625" style="636" customWidth="1"/>
    <col min="9222" max="9222" width="6" style="636" customWidth="1"/>
    <col min="9223" max="9223" width="30.140625" style="636" customWidth="1"/>
    <col min="9224" max="9228" width="15" style="636" customWidth="1"/>
    <col min="9229" max="9229" width="1.140625" style="636" customWidth="1"/>
    <col min="9230" max="9231" width="15" style="636" customWidth="1"/>
    <col min="9232" max="9472" width="9.140625" style="636"/>
    <col min="9473" max="9473" width="2.28515625" style="636" customWidth="1"/>
    <col min="9474" max="9474" width="9.5703125" style="636" customWidth="1"/>
    <col min="9475" max="9475" width="17" style="636" customWidth="1"/>
    <col min="9476" max="9476" width="22.42578125" style="636" customWidth="1"/>
    <col min="9477" max="9477" width="19.28515625" style="636" customWidth="1"/>
    <col min="9478" max="9478" width="6" style="636" customWidth="1"/>
    <col min="9479" max="9479" width="30.140625" style="636" customWidth="1"/>
    <col min="9480" max="9484" width="15" style="636" customWidth="1"/>
    <col min="9485" max="9485" width="1.140625" style="636" customWidth="1"/>
    <col min="9486" max="9487" width="15" style="636" customWidth="1"/>
    <col min="9488" max="9728" width="9.140625" style="636"/>
    <col min="9729" max="9729" width="2.28515625" style="636" customWidth="1"/>
    <col min="9730" max="9730" width="9.5703125" style="636" customWidth="1"/>
    <col min="9731" max="9731" width="17" style="636" customWidth="1"/>
    <col min="9732" max="9732" width="22.42578125" style="636" customWidth="1"/>
    <col min="9733" max="9733" width="19.28515625" style="636" customWidth="1"/>
    <col min="9734" max="9734" width="6" style="636" customWidth="1"/>
    <col min="9735" max="9735" width="30.140625" style="636" customWidth="1"/>
    <col min="9736" max="9740" width="15" style="636" customWidth="1"/>
    <col min="9741" max="9741" width="1.140625" style="636" customWidth="1"/>
    <col min="9742" max="9743" width="15" style="636" customWidth="1"/>
    <col min="9744" max="9984" width="9.140625" style="636"/>
    <col min="9985" max="9985" width="2.28515625" style="636" customWidth="1"/>
    <col min="9986" max="9986" width="9.5703125" style="636" customWidth="1"/>
    <col min="9987" max="9987" width="17" style="636" customWidth="1"/>
    <col min="9988" max="9988" width="22.42578125" style="636" customWidth="1"/>
    <col min="9989" max="9989" width="19.28515625" style="636" customWidth="1"/>
    <col min="9990" max="9990" width="6" style="636" customWidth="1"/>
    <col min="9991" max="9991" width="30.140625" style="636" customWidth="1"/>
    <col min="9992" max="9996" width="15" style="636" customWidth="1"/>
    <col min="9997" max="9997" width="1.140625" style="636" customWidth="1"/>
    <col min="9998" max="9999" width="15" style="636" customWidth="1"/>
    <col min="10000" max="10240" width="9.140625" style="636"/>
    <col min="10241" max="10241" width="2.28515625" style="636" customWidth="1"/>
    <col min="10242" max="10242" width="9.5703125" style="636" customWidth="1"/>
    <col min="10243" max="10243" width="17" style="636" customWidth="1"/>
    <col min="10244" max="10244" width="22.42578125" style="636" customWidth="1"/>
    <col min="10245" max="10245" width="19.28515625" style="636" customWidth="1"/>
    <col min="10246" max="10246" width="6" style="636" customWidth="1"/>
    <col min="10247" max="10247" width="30.140625" style="636" customWidth="1"/>
    <col min="10248" max="10252" width="15" style="636" customWidth="1"/>
    <col min="10253" max="10253" width="1.140625" style="636" customWidth="1"/>
    <col min="10254" max="10255" width="15" style="636" customWidth="1"/>
    <col min="10256" max="10496" width="9.140625" style="636"/>
    <col min="10497" max="10497" width="2.28515625" style="636" customWidth="1"/>
    <col min="10498" max="10498" width="9.5703125" style="636" customWidth="1"/>
    <col min="10499" max="10499" width="17" style="636" customWidth="1"/>
    <col min="10500" max="10500" width="22.42578125" style="636" customWidth="1"/>
    <col min="10501" max="10501" width="19.28515625" style="636" customWidth="1"/>
    <col min="10502" max="10502" width="6" style="636" customWidth="1"/>
    <col min="10503" max="10503" width="30.140625" style="636" customWidth="1"/>
    <col min="10504" max="10508" width="15" style="636" customWidth="1"/>
    <col min="10509" max="10509" width="1.140625" style="636" customWidth="1"/>
    <col min="10510" max="10511" width="15" style="636" customWidth="1"/>
    <col min="10512" max="10752" width="9.140625" style="636"/>
    <col min="10753" max="10753" width="2.28515625" style="636" customWidth="1"/>
    <col min="10754" max="10754" width="9.5703125" style="636" customWidth="1"/>
    <col min="10755" max="10755" width="17" style="636" customWidth="1"/>
    <col min="10756" max="10756" width="22.42578125" style="636" customWidth="1"/>
    <col min="10757" max="10757" width="19.28515625" style="636" customWidth="1"/>
    <col min="10758" max="10758" width="6" style="636" customWidth="1"/>
    <col min="10759" max="10759" width="30.140625" style="636" customWidth="1"/>
    <col min="10760" max="10764" width="15" style="636" customWidth="1"/>
    <col min="10765" max="10765" width="1.140625" style="636" customWidth="1"/>
    <col min="10766" max="10767" width="15" style="636" customWidth="1"/>
    <col min="10768" max="11008" width="9.140625" style="636"/>
    <col min="11009" max="11009" width="2.28515625" style="636" customWidth="1"/>
    <col min="11010" max="11010" width="9.5703125" style="636" customWidth="1"/>
    <col min="11011" max="11011" width="17" style="636" customWidth="1"/>
    <col min="11012" max="11012" width="22.42578125" style="636" customWidth="1"/>
    <col min="11013" max="11013" width="19.28515625" style="636" customWidth="1"/>
    <col min="11014" max="11014" width="6" style="636" customWidth="1"/>
    <col min="11015" max="11015" width="30.140625" style="636" customWidth="1"/>
    <col min="11016" max="11020" width="15" style="636" customWidth="1"/>
    <col min="11021" max="11021" width="1.140625" style="636" customWidth="1"/>
    <col min="11022" max="11023" width="15" style="636" customWidth="1"/>
    <col min="11024" max="11264" width="9.140625" style="636"/>
    <col min="11265" max="11265" width="2.28515625" style="636" customWidth="1"/>
    <col min="11266" max="11266" width="9.5703125" style="636" customWidth="1"/>
    <col min="11267" max="11267" width="17" style="636" customWidth="1"/>
    <col min="11268" max="11268" width="22.42578125" style="636" customWidth="1"/>
    <col min="11269" max="11269" width="19.28515625" style="636" customWidth="1"/>
    <col min="11270" max="11270" width="6" style="636" customWidth="1"/>
    <col min="11271" max="11271" width="30.140625" style="636" customWidth="1"/>
    <col min="11272" max="11276" width="15" style="636" customWidth="1"/>
    <col min="11277" max="11277" width="1.140625" style="636" customWidth="1"/>
    <col min="11278" max="11279" width="15" style="636" customWidth="1"/>
    <col min="11280" max="11520" width="9.140625" style="636"/>
    <col min="11521" max="11521" width="2.28515625" style="636" customWidth="1"/>
    <col min="11522" max="11522" width="9.5703125" style="636" customWidth="1"/>
    <col min="11523" max="11523" width="17" style="636" customWidth="1"/>
    <col min="11524" max="11524" width="22.42578125" style="636" customWidth="1"/>
    <col min="11525" max="11525" width="19.28515625" style="636" customWidth="1"/>
    <col min="11526" max="11526" width="6" style="636" customWidth="1"/>
    <col min="11527" max="11527" width="30.140625" style="636" customWidth="1"/>
    <col min="11528" max="11532" width="15" style="636" customWidth="1"/>
    <col min="11533" max="11533" width="1.140625" style="636" customWidth="1"/>
    <col min="11534" max="11535" width="15" style="636" customWidth="1"/>
    <col min="11536" max="11776" width="9.140625" style="636"/>
    <col min="11777" max="11777" width="2.28515625" style="636" customWidth="1"/>
    <col min="11778" max="11778" width="9.5703125" style="636" customWidth="1"/>
    <col min="11779" max="11779" width="17" style="636" customWidth="1"/>
    <col min="11780" max="11780" width="22.42578125" style="636" customWidth="1"/>
    <col min="11781" max="11781" width="19.28515625" style="636" customWidth="1"/>
    <col min="11782" max="11782" width="6" style="636" customWidth="1"/>
    <col min="11783" max="11783" width="30.140625" style="636" customWidth="1"/>
    <col min="11784" max="11788" width="15" style="636" customWidth="1"/>
    <col min="11789" max="11789" width="1.140625" style="636" customWidth="1"/>
    <col min="11790" max="11791" width="15" style="636" customWidth="1"/>
    <col min="11792" max="12032" width="9.140625" style="636"/>
    <col min="12033" max="12033" width="2.28515625" style="636" customWidth="1"/>
    <col min="12034" max="12034" width="9.5703125" style="636" customWidth="1"/>
    <col min="12035" max="12035" width="17" style="636" customWidth="1"/>
    <col min="12036" max="12036" width="22.42578125" style="636" customWidth="1"/>
    <col min="12037" max="12037" width="19.28515625" style="636" customWidth="1"/>
    <col min="12038" max="12038" width="6" style="636" customWidth="1"/>
    <col min="12039" max="12039" width="30.140625" style="636" customWidth="1"/>
    <col min="12040" max="12044" width="15" style="636" customWidth="1"/>
    <col min="12045" max="12045" width="1.140625" style="636" customWidth="1"/>
    <col min="12046" max="12047" width="15" style="636" customWidth="1"/>
    <col min="12048" max="12288" width="9.140625" style="636"/>
    <col min="12289" max="12289" width="2.28515625" style="636" customWidth="1"/>
    <col min="12290" max="12290" width="9.5703125" style="636" customWidth="1"/>
    <col min="12291" max="12291" width="17" style="636" customWidth="1"/>
    <col min="12292" max="12292" width="22.42578125" style="636" customWidth="1"/>
    <col min="12293" max="12293" width="19.28515625" style="636" customWidth="1"/>
    <col min="12294" max="12294" width="6" style="636" customWidth="1"/>
    <col min="12295" max="12295" width="30.140625" style="636" customWidth="1"/>
    <col min="12296" max="12300" width="15" style="636" customWidth="1"/>
    <col min="12301" max="12301" width="1.140625" style="636" customWidth="1"/>
    <col min="12302" max="12303" width="15" style="636" customWidth="1"/>
    <col min="12304" max="12544" width="9.140625" style="636"/>
    <col min="12545" max="12545" width="2.28515625" style="636" customWidth="1"/>
    <col min="12546" max="12546" width="9.5703125" style="636" customWidth="1"/>
    <col min="12547" max="12547" width="17" style="636" customWidth="1"/>
    <col min="12548" max="12548" width="22.42578125" style="636" customWidth="1"/>
    <col min="12549" max="12549" width="19.28515625" style="636" customWidth="1"/>
    <col min="12550" max="12550" width="6" style="636" customWidth="1"/>
    <col min="12551" max="12551" width="30.140625" style="636" customWidth="1"/>
    <col min="12552" max="12556" width="15" style="636" customWidth="1"/>
    <col min="12557" max="12557" width="1.140625" style="636" customWidth="1"/>
    <col min="12558" max="12559" width="15" style="636" customWidth="1"/>
    <col min="12560" max="12800" width="9.140625" style="636"/>
    <col min="12801" max="12801" width="2.28515625" style="636" customWidth="1"/>
    <col min="12802" max="12802" width="9.5703125" style="636" customWidth="1"/>
    <col min="12803" max="12803" width="17" style="636" customWidth="1"/>
    <col min="12804" max="12804" width="22.42578125" style="636" customWidth="1"/>
    <col min="12805" max="12805" width="19.28515625" style="636" customWidth="1"/>
    <col min="12806" max="12806" width="6" style="636" customWidth="1"/>
    <col min="12807" max="12807" width="30.140625" style="636" customWidth="1"/>
    <col min="12808" max="12812" width="15" style="636" customWidth="1"/>
    <col min="12813" max="12813" width="1.140625" style="636" customWidth="1"/>
    <col min="12814" max="12815" width="15" style="636" customWidth="1"/>
    <col min="12816" max="13056" width="9.140625" style="636"/>
    <col min="13057" max="13057" width="2.28515625" style="636" customWidth="1"/>
    <col min="13058" max="13058" width="9.5703125" style="636" customWidth="1"/>
    <col min="13059" max="13059" width="17" style="636" customWidth="1"/>
    <col min="13060" max="13060" width="22.42578125" style="636" customWidth="1"/>
    <col min="13061" max="13061" width="19.28515625" style="636" customWidth="1"/>
    <col min="13062" max="13062" width="6" style="636" customWidth="1"/>
    <col min="13063" max="13063" width="30.140625" style="636" customWidth="1"/>
    <col min="13064" max="13068" width="15" style="636" customWidth="1"/>
    <col min="13069" max="13069" width="1.140625" style="636" customWidth="1"/>
    <col min="13070" max="13071" width="15" style="636" customWidth="1"/>
    <col min="13072" max="13312" width="9.140625" style="636"/>
    <col min="13313" max="13313" width="2.28515625" style="636" customWidth="1"/>
    <col min="13314" max="13314" width="9.5703125" style="636" customWidth="1"/>
    <col min="13315" max="13315" width="17" style="636" customWidth="1"/>
    <col min="13316" max="13316" width="22.42578125" style="636" customWidth="1"/>
    <col min="13317" max="13317" width="19.28515625" style="636" customWidth="1"/>
    <col min="13318" max="13318" width="6" style="636" customWidth="1"/>
    <col min="13319" max="13319" width="30.140625" style="636" customWidth="1"/>
    <col min="13320" max="13324" width="15" style="636" customWidth="1"/>
    <col min="13325" max="13325" width="1.140625" style="636" customWidth="1"/>
    <col min="13326" max="13327" width="15" style="636" customWidth="1"/>
    <col min="13328" max="13568" width="9.140625" style="636"/>
    <col min="13569" max="13569" width="2.28515625" style="636" customWidth="1"/>
    <col min="13570" max="13570" width="9.5703125" style="636" customWidth="1"/>
    <col min="13571" max="13571" width="17" style="636" customWidth="1"/>
    <col min="13572" max="13572" width="22.42578125" style="636" customWidth="1"/>
    <col min="13573" max="13573" width="19.28515625" style="636" customWidth="1"/>
    <col min="13574" max="13574" width="6" style="636" customWidth="1"/>
    <col min="13575" max="13575" width="30.140625" style="636" customWidth="1"/>
    <col min="13576" max="13580" width="15" style="636" customWidth="1"/>
    <col min="13581" max="13581" width="1.140625" style="636" customWidth="1"/>
    <col min="13582" max="13583" width="15" style="636" customWidth="1"/>
    <col min="13584" max="13824" width="9.140625" style="636"/>
    <col min="13825" max="13825" width="2.28515625" style="636" customWidth="1"/>
    <col min="13826" max="13826" width="9.5703125" style="636" customWidth="1"/>
    <col min="13827" max="13827" width="17" style="636" customWidth="1"/>
    <col min="13828" max="13828" width="22.42578125" style="636" customWidth="1"/>
    <col min="13829" max="13829" width="19.28515625" style="636" customWidth="1"/>
    <col min="13830" max="13830" width="6" style="636" customWidth="1"/>
    <col min="13831" max="13831" width="30.140625" style="636" customWidth="1"/>
    <col min="13832" max="13836" width="15" style="636" customWidth="1"/>
    <col min="13837" max="13837" width="1.140625" style="636" customWidth="1"/>
    <col min="13838" max="13839" width="15" style="636" customWidth="1"/>
    <col min="13840" max="14080" width="9.140625" style="636"/>
    <col min="14081" max="14081" width="2.28515625" style="636" customWidth="1"/>
    <col min="14082" max="14082" width="9.5703125" style="636" customWidth="1"/>
    <col min="14083" max="14083" width="17" style="636" customWidth="1"/>
    <col min="14084" max="14084" width="22.42578125" style="636" customWidth="1"/>
    <col min="14085" max="14085" width="19.28515625" style="636" customWidth="1"/>
    <col min="14086" max="14086" width="6" style="636" customWidth="1"/>
    <col min="14087" max="14087" width="30.140625" style="636" customWidth="1"/>
    <col min="14088" max="14092" width="15" style="636" customWidth="1"/>
    <col min="14093" max="14093" width="1.140625" style="636" customWidth="1"/>
    <col min="14094" max="14095" width="15" style="636" customWidth="1"/>
    <col min="14096" max="14336" width="9.140625" style="636"/>
    <col min="14337" max="14337" width="2.28515625" style="636" customWidth="1"/>
    <col min="14338" max="14338" width="9.5703125" style="636" customWidth="1"/>
    <col min="14339" max="14339" width="17" style="636" customWidth="1"/>
    <col min="14340" max="14340" width="22.42578125" style="636" customWidth="1"/>
    <col min="14341" max="14341" width="19.28515625" style="636" customWidth="1"/>
    <col min="14342" max="14342" width="6" style="636" customWidth="1"/>
    <col min="14343" max="14343" width="30.140625" style="636" customWidth="1"/>
    <col min="14344" max="14348" width="15" style="636" customWidth="1"/>
    <col min="14349" max="14349" width="1.140625" style="636" customWidth="1"/>
    <col min="14350" max="14351" width="15" style="636" customWidth="1"/>
    <col min="14352" max="14592" width="9.140625" style="636"/>
    <col min="14593" max="14593" width="2.28515625" style="636" customWidth="1"/>
    <col min="14594" max="14594" width="9.5703125" style="636" customWidth="1"/>
    <col min="14595" max="14595" width="17" style="636" customWidth="1"/>
    <col min="14596" max="14596" width="22.42578125" style="636" customWidth="1"/>
    <col min="14597" max="14597" width="19.28515625" style="636" customWidth="1"/>
    <col min="14598" max="14598" width="6" style="636" customWidth="1"/>
    <col min="14599" max="14599" width="30.140625" style="636" customWidth="1"/>
    <col min="14600" max="14604" width="15" style="636" customWidth="1"/>
    <col min="14605" max="14605" width="1.140625" style="636" customWidth="1"/>
    <col min="14606" max="14607" width="15" style="636" customWidth="1"/>
    <col min="14608" max="14848" width="9.140625" style="636"/>
    <col min="14849" max="14849" width="2.28515625" style="636" customWidth="1"/>
    <col min="14850" max="14850" width="9.5703125" style="636" customWidth="1"/>
    <col min="14851" max="14851" width="17" style="636" customWidth="1"/>
    <col min="14852" max="14852" width="22.42578125" style="636" customWidth="1"/>
    <col min="14853" max="14853" width="19.28515625" style="636" customWidth="1"/>
    <col min="14854" max="14854" width="6" style="636" customWidth="1"/>
    <col min="14855" max="14855" width="30.140625" style="636" customWidth="1"/>
    <col min="14856" max="14860" width="15" style="636" customWidth="1"/>
    <col min="14861" max="14861" width="1.140625" style="636" customWidth="1"/>
    <col min="14862" max="14863" width="15" style="636" customWidth="1"/>
    <col min="14864" max="15104" width="9.140625" style="636"/>
    <col min="15105" max="15105" width="2.28515625" style="636" customWidth="1"/>
    <col min="15106" max="15106" width="9.5703125" style="636" customWidth="1"/>
    <col min="15107" max="15107" width="17" style="636" customWidth="1"/>
    <col min="15108" max="15108" width="22.42578125" style="636" customWidth="1"/>
    <col min="15109" max="15109" width="19.28515625" style="636" customWidth="1"/>
    <col min="15110" max="15110" width="6" style="636" customWidth="1"/>
    <col min="15111" max="15111" width="30.140625" style="636" customWidth="1"/>
    <col min="15112" max="15116" width="15" style="636" customWidth="1"/>
    <col min="15117" max="15117" width="1.140625" style="636" customWidth="1"/>
    <col min="15118" max="15119" width="15" style="636" customWidth="1"/>
    <col min="15120" max="15360" width="9.140625" style="636"/>
    <col min="15361" max="15361" width="2.28515625" style="636" customWidth="1"/>
    <col min="15362" max="15362" width="9.5703125" style="636" customWidth="1"/>
    <col min="15363" max="15363" width="17" style="636" customWidth="1"/>
    <col min="15364" max="15364" width="22.42578125" style="636" customWidth="1"/>
    <col min="15365" max="15365" width="19.28515625" style="636" customWidth="1"/>
    <col min="15366" max="15366" width="6" style="636" customWidth="1"/>
    <col min="15367" max="15367" width="30.140625" style="636" customWidth="1"/>
    <col min="15368" max="15372" width="15" style="636" customWidth="1"/>
    <col min="15373" max="15373" width="1.140625" style="636" customWidth="1"/>
    <col min="15374" max="15375" width="15" style="636" customWidth="1"/>
    <col min="15376" max="15616" width="9.140625" style="636"/>
    <col min="15617" max="15617" width="2.28515625" style="636" customWidth="1"/>
    <col min="15618" max="15618" width="9.5703125" style="636" customWidth="1"/>
    <col min="15619" max="15619" width="17" style="636" customWidth="1"/>
    <col min="15620" max="15620" width="22.42578125" style="636" customWidth="1"/>
    <col min="15621" max="15621" width="19.28515625" style="636" customWidth="1"/>
    <col min="15622" max="15622" width="6" style="636" customWidth="1"/>
    <col min="15623" max="15623" width="30.140625" style="636" customWidth="1"/>
    <col min="15624" max="15628" width="15" style="636" customWidth="1"/>
    <col min="15629" max="15629" width="1.140625" style="636" customWidth="1"/>
    <col min="15630" max="15631" width="15" style="636" customWidth="1"/>
    <col min="15632" max="15872" width="9.140625" style="636"/>
    <col min="15873" max="15873" width="2.28515625" style="636" customWidth="1"/>
    <col min="15874" max="15874" width="9.5703125" style="636" customWidth="1"/>
    <col min="15875" max="15875" width="17" style="636" customWidth="1"/>
    <col min="15876" max="15876" width="22.42578125" style="636" customWidth="1"/>
    <col min="15877" max="15877" width="19.28515625" style="636" customWidth="1"/>
    <col min="15878" max="15878" width="6" style="636" customWidth="1"/>
    <col min="15879" max="15879" width="30.140625" style="636" customWidth="1"/>
    <col min="15880" max="15884" width="15" style="636" customWidth="1"/>
    <col min="15885" max="15885" width="1.140625" style="636" customWidth="1"/>
    <col min="15886" max="15887" width="15" style="636" customWidth="1"/>
    <col min="15888" max="16128" width="9.140625" style="636"/>
    <col min="16129" max="16129" width="2.28515625" style="636" customWidth="1"/>
    <col min="16130" max="16130" width="9.5703125" style="636" customWidth="1"/>
    <col min="16131" max="16131" width="17" style="636" customWidth="1"/>
    <col min="16132" max="16132" width="22.42578125" style="636" customWidth="1"/>
    <col min="16133" max="16133" width="19.28515625" style="636" customWidth="1"/>
    <col min="16134" max="16134" width="6" style="636" customWidth="1"/>
    <col min="16135" max="16135" width="30.140625" style="636" customWidth="1"/>
    <col min="16136" max="16140" width="15" style="636" customWidth="1"/>
    <col min="16141" max="16141" width="1.140625" style="636" customWidth="1"/>
    <col min="16142" max="16143" width="15" style="636" customWidth="1"/>
    <col min="16144" max="16384" width="9.140625" style="636"/>
  </cols>
  <sheetData>
    <row r="1" spans="2:15" ht="26.25" customHeight="1" x14ac:dyDescent="0.25">
      <c r="B1" s="1502" t="s">
        <v>7704</v>
      </c>
    </row>
    <row r="2" spans="2:15" s="1445" customFormat="1" ht="27" x14ac:dyDescent="0.5">
      <c r="B2" s="1446" t="s">
        <v>7474</v>
      </c>
      <c r="C2" s="1447"/>
      <c r="D2" s="1444"/>
      <c r="E2" s="1444"/>
      <c r="F2" s="1444"/>
      <c r="G2" s="1444"/>
      <c r="H2" s="1444"/>
      <c r="I2" s="1444"/>
      <c r="J2" s="1444"/>
      <c r="K2" s="1444"/>
      <c r="L2" s="1444"/>
      <c r="M2" s="636"/>
      <c r="N2" s="1444"/>
      <c r="O2" s="1444"/>
    </row>
    <row r="3" spans="2:15" s="1445" customFormat="1" ht="24.75" x14ac:dyDescent="0.5">
      <c r="B3" s="1447" t="s">
        <v>7410</v>
      </c>
      <c r="C3" s="1447"/>
      <c r="D3" s="1444"/>
      <c r="E3" s="1444"/>
      <c r="F3" s="1444"/>
      <c r="G3" s="1444"/>
      <c r="H3" s="1444"/>
      <c r="I3" s="1444"/>
      <c r="J3" s="1444"/>
      <c r="K3" s="1444"/>
      <c r="L3" s="1444"/>
      <c r="M3" s="636"/>
      <c r="N3" s="1444"/>
      <c r="O3" s="1444"/>
    </row>
    <row r="4" spans="2:15" s="1445" customFormat="1" ht="24.75" x14ac:dyDescent="0.5">
      <c r="B4" s="1448" t="s">
        <v>7475</v>
      </c>
      <c r="C4" s="1447"/>
      <c r="D4" s="1444"/>
      <c r="E4" s="1444"/>
      <c r="F4" s="1444"/>
      <c r="G4" s="1444"/>
      <c r="H4" s="1444"/>
      <c r="I4" s="1444"/>
      <c r="J4" s="1444"/>
      <c r="K4" s="1444"/>
      <c r="L4" s="1444"/>
      <c r="M4" s="636"/>
      <c r="N4" s="1444"/>
      <c r="O4" s="1444"/>
    </row>
    <row r="5" spans="2:15" s="1445" customFormat="1" x14ac:dyDescent="0.25">
      <c r="B5" s="1444"/>
      <c r="C5" s="1444"/>
      <c r="D5" s="1444"/>
      <c r="E5" s="1444"/>
      <c r="F5" s="1444"/>
      <c r="G5" s="1444"/>
      <c r="H5" s="1444"/>
      <c r="I5" s="1444"/>
      <c r="J5" s="1444"/>
      <c r="K5" s="1444"/>
      <c r="L5" s="1444"/>
      <c r="M5" s="636"/>
      <c r="N5" s="1444"/>
      <c r="O5" s="1444"/>
    </row>
    <row r="7" spans="2:15" ht="15.75" x14ac:dyDescent="0.3">
      <c r="B7" s="1449" t="s">
        <v>7412</v>
      </c>
      <c r="C7" s="1449"/>
      <c r="D7" s="1874"/>
      <c r="E7" s="1883"/>
      <c r="F7" s="1450"/>
      <c r="G7" s="1451" t="s">
        <v>7413</v>
      </c>
      <c r="H7" s="1874"/>
      <c r="I7" s="1875"/>
      <c r="J7" s="1451" t="s">
        <v>7414</v>
      </c>
      <c r="K7" s="1452"/>
      <c r="L7" s="1876"/>
      <c r="M7" s="1876"/>
      <c r="N7" s="1876"/>
      <c r="O7" s="1452"/>
    </row>
    <row r="8" spans="2:15" ht="15.75" x14ac:dyDescent="0.3">
      <c r="B8" s="1449" t="s">
        <v>7415</v>
      </c>
      <c r="C8" s="1449"/>
      <c r="D8" s="1453"/>
      <c r="E8" s="1503"/>
      <c r="F8" s="1450"/>
      <c r="G8" s="1451" t="s">
        <v>7416</v>
      </c>
      <c r="H8" s="1874"/>
      <c r="I8" s="1875"/>
      <c r="J8" s="1451" t="s">
        <v>7417</v>
      </c>
      <c r="K8" s="1452"/>
      <c r="L8" s="1876"/>
      <c r="M8" s="1876"/>
      <c r="N8" s="1876"/>
      <c r="O8" s="1452"/>
    </row>
    <row r="9" spans="2:15" ht="15.75" x14ac:dyDescent="0.3">
      <c r="B9" s="1450" t="s">
        <v>7418</v>
      </c>
      <c r="C9" s="1450"/>
      <c r="D9" s="1453"/>
      <c r="E9" s="1503"/>
      <c r="F9" s="1450"/>
      <c r="G9" s="1454" t="s">
        <v>7419</v>
      </c>
      <c r="H9" s="1874"/>
      <c r="I9" s="1875"/>
      <c r="J9" s="1454" t="s">
        <v>7420</v>
      </c>
      <c r="K9" s="1452"/>
      <c r="L9" s="1876"/>
      <c r="M9" s="1876"/>
      <c r="N9" s="1876"/>
      <c r="O9" s="1452"/>
    </row>
    <row r="10" spans="2:15" ht="15.75" x14ac:dyDescent="0.3">
      <c r="B10" s="1455" t="s">
        <v>7421</v>
      </c>
      <c r="C10" s="1456"/>
      <c r="D10" s="1457" t="s">
        <v>3327</v>
      </c>
      <c r="E10" s="1503"/>
      <c r="F10" s="1450"/>
      <c r="G10" s="1454" t="s">
        <v>7422</v>
      </c>
      <c r="H10" s="1874"/>
      <c r="I10" s="1875"/>
      <c r="J10" s="1454" t="s">
        <v>7423</v>
      </c>
      <c r="K10" s="1450"/>
      <c r="L10" s="1876"/>
      <c r="M10" s="1876"/>
      <c r="N10" s="1876"/>
      <c r="O10" s="1452"/>
    </row>
    <row r="12" spans="2:15" ht="25.5" x14ac:dyDescent="0.25">
      <c r="B12" s="1458" t="s">
        <v>7424</v>
      </c>
      <c r="C12" s="1877" t="s">
        <v>7476</v>
      </c>
      <c r="D12" s="1878"/>
      <c r="E12" s="1878"/>
      <c r="F12" s="1878"/>
      <c r="G12" s="1879"/>
      <c r="H12" s="1459" t="s">
        <v>7426</v>
      </c>
      <c r="I12" s="1459" t="s">
        <v>7427</v>
      </c>
      <c r="J12" s="1459" t="s">
        <v>7428</v>
      </c>
      <c r="K12" s="1459" t="s">
        <v>7429</v>
      </c>
      <c r="L12" s="1459" t="s">
        <v>7430</v>
      </c>
      <c r="M12" s="1460"/>
      <c r="N12" s="1461" t="s">
        <v>7431</v>
      </c>
      <c r="O12" s="1461" t="s">
        <v>7432</v>
      </c>
    </row>
    <row r="13" spans="2:15" x14ac:dyDescent="0.25">
      <c r="B13" s="1462"/>
      <c r="C13" s="1880"/>
      <c r="D13" s="1880"/>
      <c r="E13" s="1880"/>
      <c r="F13" s="1880"/>
      <c r="G13" s="1464"/>
      <c r="H13" s="1465"/>
      <c r="I13" s="1465"/>
      <c r="J13" s="1465"/>
      <c r="K13" s="1465"/>
      <c r="L13" s="1465"/>
      <c r="M13" s="1466"/>
      <c r="N13" s="1465" t="s">
        <v>7433</v>
      </c>
      <c r="O13" s="1465" t="s">
        <v>7434</v>
      </c>
    </row>
    <row r="14" spans="2:15" x14ac:dyDescent="0.25">
      <c r="B14" s="1467"/>
      <c r="C14" s="1468" t="s">
        <v>7435</v>
      </c>
      <c r="D14" s="1468"/>
      <c r="E14" s="1468"/>
      <c r="F14" s="1468"/>
      <c r="G14" s="1469"/>
      <c r="H14" s="1470"/>
      <c r="I14" s="1470"/>
      <c r="J14" s="1470"/>
      <c r="K14" s="1470"/>
      <c r="L14" s="1470"/>
      <c r="M14" s="1460"/>
      <c r="N14" s="1470"/>
      <c r="O14" s="1470"/>
    </row>
    <row r="15" spans="2:15" x14ac:dyDescent="0.25">
      <c r="B15" s="1504">
        <v>0</v>
      </c>
      <c r="C15" s="1505" t="s">
        <v>3312</v>
      </c>
      <c r="D15" s="1506"/>
      <c r="E15" s="1506"/>
      <c r="F15" s="1506"/>
      <c r="G15" s="1475"/>
      <c r="H15" s="1470"/>
      <c r="I15" s="1470"/>
      <c r="J15" s="1470"/>
      <c r="K15" s="1470"/>
      <c r="L15" s="1470"/>
      <c r="M15" s="1460"/>
      <c r="N15" s="1470"/>
      <c r="O15" s="1470"/>
    </row>
    <row r="16" spans="2:15" x14ac:dyDescent="0.25">
      <c r="B16" s="1462">
        <v>0.1</v>
      </c>
      <c r="C16" s="1471" t="s">
        <v>7477</v>
      </c>
      <c r="D16" s="1472"/>
      <c r="E16" s="1472"/>
      <c r="F16" s="1472"/>
      <c r="G16" s="1473"/>
      <c r="H16" s="1507"/>
      <c r="I16" s="1507"/>
      <c r="J16" s="1507"/>
      <c r="K16" s="1507"/>
      <c r="L16" s="1507"/>
      <c r="M16" s="1460"/>
      <c r="N16" s="1507"/>
      <c r="O16" s="1507"/>
    </row>
    <row r="17" spans="2:15" x14ac:dyDescent="0.25">
      <c r="B17" s="1462">
        <v>0.2</v>
      </c>
      <c r="C17" s="1471" t="s">
        <v>7478</v>
      </c>
      <c r="D17" s="1472"/>
      <c r="E17" s="1472"/>
      <c r="F17" s="1472"/>
      <c r="G17" s="1473"/>
      <c r="H17" t="s">
        <v>1891</v>
      </c>
      <c r="I17"/>
      <c r="J17"/>
      <c r="K17"/>
      <c r="L17"/>
      <c r="M17" s="1460"/>
      <c r="N17"/>
      <c r="O17"/>
    </row>
    <row r="18" spans="2:15" x14ac:dyDescent="0.25">
      <c r="B18" s="1462">
        <v>0.3</v>
      </c>
      <c r="C18" s="1471" t="s">
        <v>7479</v>
      </c>
      <c r="D18" s="1472"/>
      <c r="E18" s="1472"/>
      <c r="F18" s="1472"/>
      <c r="G18" s="1473"/>
      <c r="H18" t="s">
        <v>1891</v>
      </c>
      <c r="I18"/>
      <c r="J18"/>
      <c r="K18"/>
      <c r="L18"/>
      <c r="M18" s="1460"/>
      <c r="N18"/>
      <c r="O18"/>
    </row>
    <row r="19" spans="2:15" x14ac:dyDescent="0.25">
      <c r="B19" s="1462">
        <v>0.4</v>
      </c>
      <c r="C19" s="1471" t="s">
        <v>3179</v>
      </c>
      <c r="D19" s="1472"/>
      <c r="E19" s="1472"/>
      <c r="F19" s="1472"/>
      <c r="G19" s="1473"/>
      <c r="H19" s="1474"/>
      <c r="I19" s="1474"/>
      <c r="J19" s="1474"/>
      <c r="K19" s="1474"/>
      <c r="L19" s="1474"/>
      <c r="M19" s="1460"/>
      <c r="N19" s="1474"/>
      <c r="O19" s="1474"/>
    </row>
    <row r="20" spans="2:15" x14ac:dyDescent="0.25">
      <c r="B20" s="1462">
        <v>0.5</v>
      </c>
      <c r="C20" s="1471" t="s">
        <v>7480</v>
      </c>
      <c r="D20" s="1472"/>
      <c r="E20" s="1472"/>
      <c r="F20" s="1472"/>
      <c r="G20" s="1473"/>
      <c r="H20" t="s">
        <v>1891</v>
      </c>
      <c r="I20"/>
      <c r="J20"/>
      <c r="K20"/>
      <c r="L20"/>
      <c r="M20" s="1460"/>
      <c r="N20"/>
      <c r="O20"/>
    </row>
    <row r="21" spans="2:15" x14ac:dyDescent="0.25">
      <c r="B21" s="1462">
        <v>0.6</v>
      </c>
      <c r="C21" s="1471" t="s">
        <v>7481</v>
      </c>
      <c r="D21" s="1472"/>
      <c r="E21" s="1472"/>
      <c r="F21" s="1472"/>
      <c r="G21" s="1473"/>
      <c r="H21" s="1507"/>
      <c r="I21" s="1507"/>
      <c r="J21" s="1507"/>
      <c r="K21" s="1507"/>
      <c r="L21" s="1507"/>
      <c r="M21" s="1460"/>
      <c r="N21" s="1507"/>
      <c r="O21" s="1507"/>
    </row>
    <row r="22" spans="2:15" x14ac:dyDescent="0.25">
      <c r="B22" s="1504">
        <v>1</v>
      </c>
      <c r="C22" s="1505" t="s">
        <v>3156</v>
      </c>
      <c r="D22" s="1506"/>
      <c r="E22" s="1506"/>
      <c r="F22" s="1506"/>
      <c r="G22" s="1475"/>
      <c r="H22" s="1470"/>
      <c r="I22" s="1470"/>
      <c r="J22" s="1470"/>
      <c r="K22" s="1470"/>
      <c r="L22" s="1470"/>
      <c r="M22" s="1460"/>
      <c r="N22" s="1470"/>
      <c r="O22" s="1470"/>
    </row>
    <row r="23" spans="2:15" x14ac:dyDescent="0.25">
      <c r="B23" s="1462">
        <v>1.1000000000000001</v>
      </c>
      <c r="C23" s="1471" t="s">
        <v>3156</v>
      </c>
      <c r="D23" s="1472"/>
      <c r="E23" s="1472"/>
      <c r="F23" s="1472"/>
      <c r="G23" s="1473"/>
      <c r="H23" s="1474"/>
      <c r="I23" s="1474"/>
      <c r="J23" s="1474"/>
      <c r="K23" s="1474"/>
      <c r="L23" s="1474"/>
      <c r="M23" s="1460"/>
      <c r="N23" s="1474"/>
      <c r="O23" s="1474"/>
    </row>
    <row r="24" spans="2:15" x14ac:dyDescent="0.25">
      <c r="B24" s="1504">
        <v>2</v>
      </c>
      <c r="C24" s="1505" t="s">
        <v>3133</v>
      </c>
      <c r="D24" s="1506"/>
      <c r="E24" s="1506"/>
      <c r="F24" s="1506"/>
      <c r="G24" s="1475"/>
      <c r="H24" s="1470"/>
      <c r="I24" s="1470"/>
      <c r="J24" s="1470"/>
      <c r="K24" s="1470"/>
      <c r="L24" s="1470"/>
      <c r="M24" s="1460"/>
      <c r="N24" s="1470"/>
      <c r="O24" s="1470"/>
    </row>
    <row r="25" spans="2:15" x14ac:dyDescent="0.25">
      <c r="B25" s="1462">
        <v>2.1</v>
      </c>
      <c r="C25" s="1471" t="s">
        <v>3132</v>
      </c>
      <c r="D25" s="1472"/>
      <c r="E25" s="1472"/>
      <c r="F25" s="1472"/>
      <c r="G25" s="1473"/>
      <c r="H25" s="1474"/>
      <c r="I25" s="1474"/>
      <c r="J25" s="1474"/>
      <c r="K25" s="1474"/>
      <c r="L25" s="1474"/>
      <c r="M25" s="1460"/>
      <c r="N25" s="1474"/>
      <c r="O25" s="1474"/>
    </row>
    <row r="26" spans="2:15" x14ac:dyDescent="0.25">
      <c r="B26" s="1462">
        <v>2.2000000000000002</v>
      </c>
      <c r="C26" s="1471" t="s">
        <v>3358</v>
      </c>
      <c r="D26" s="1472"/>
      <c r="E26" s="1472"/>
      <c r="F26" s="1472"/>
      <c r="G26" s="1473"/>
      <c r="H26" s="1474"/>
      <c r="I26" s="1474"/>
      <c r="J26" s="1474"/>
      <c r="K26" s="1474"/>
      <c r="L26" s="1474"/>
      <c r="M26" s="1460"/>
      <c r="N26" s="1474"/>
      <c r="O26" s="1474"/>
    </row>
    <row r="27" spans="2:15" x14ac:dyDescent="0.25">
      <c r="B27" s="1462">
        <v>2.2999999999999998</v>
      </c>
      <c r="C27" s="1471" t="s">
        <v>3099</v>
      </c>
      <c r="D27" s="1472"/>
      <c r="E27" s="1472"/>
      <c r="F27" s="1472"/>
      <c r="G27" s="1473"/>
      <c r="H27" s="1474"/>
      <c r="I27" s="1474"/>
      <c r="J27" s="1474"/>
      <c r="K27" s="1474"/>
      <c r="L27" s="1474"/>
      <c r="M27" s="1460"/>
      <c r="N27" s="1474"/>
      <c r="O27" s="1474"/>
    </row>
    <row r="28" spans="2:15" x14ac:dyDescent="0.25">
      <c r="B28" s="1462">
        <v>2.4</v>
      </c>
      <c r="C28" s="1471" t="s">
        <v>3524</v>
      </c>
      <c r="D28" s="1472"/>
      <c r="E28" s="1472"/>
      <c r="F28" s="1472"/>
      <c r="G28" s="1473"/>
      <c r="H28" s="1474"/>
      <c r="I28" s="1474"/>
      <c r="J28" s="1474"/>
      <c r="K28" s="1474"/>
      <c r="L28" s="1474"/>
      <c r="M28" s="1460"/>
      <c r="N28" s="1474"/>
      <c r="O28" s="1474"/>
    </row>
    <row r="29" spans="2:15" x14ac:dyDescent="0.25">
      <c r="B29" s="1462">
        <v>2.5</v>
      </c>
      <c r="C29" s="1471" t="s">
        <v>3547</v>
      </c>
      <c r="D29" s="1472"/>
      <c r="E29" s="1472"/>
      <c r="F29" s="1472"/>
      <c r="G29" s="1473"/>
      <c r="H29" s="1474"/>
      <c r="I29" s="1474"/>
      <c r="J29" s="1474"/>
      <c r="K29" s="1474"/>
      <c r="L29" s="1474"/>
      <c r="M29" s="1460"/>
      <c r="N29" s="1474"/>
      <c r="O29" s="1474"/>
    </row>
    <row r="30" spans="2:15" x14ac:dyDescent="0.25">
      <c r="B30" s="1462">
        <v>2.6</v>
      </c>
      <c r="C30" s="1471" t="s">
        <v>2981</v>
      </c>
      <c r="D30" s="1472"/>
      <c r="E30" s="1472"/>
      <c r="F30" s="1472"/>
      <c r="G30" s="1473"/>
      <c r="H30" s="1474"/>
      <c r="I30" s="1474"/>
      <c r="J30" s="1474"/>
      <c r="K30" s="1474"/>
      <c r="L30" s="1474"/>
      <c r="M30" s="1460"/>
      <c r="N30" s="1474"/>
      <c r="O30" s="1474"/>
    </row>
    <row r="31" spans="2:15" x14ac:dyDescent="0.25">
      <c r="B31" s="1462">
        <v>2.7</v>
      </c>
      <c r="C31" s="1471" t="s">
        <v>3695</v>
      </c>
      <c r="D31" s="1472"/>
      <c r="E31" s="1472"/>
      <c r="F31" s="1472"/>
      <c r="G31" s="1473"/>
      <c r="H31" s="1474"/>
      <c r="I31" s="1474"/>
      <c r="J31" s="1474"/>
      <c r="K31" s="1474"/>
      <c r="L31" s="1474"/>
      <c r="M31" s="1460"/>
      <c r="N31" s="1474"/>
      <c r="O31" s="1474"/>
    </row>
    <row r="32" spans="2:15" x14ac:dyDescent="0.25">
      <c r="B32" s="1462">
        <v>2.8</v>
      </c>
      <c r="C32" s="1471" t="s">
        <v>3711</v>
      </c>
      <c r="D32" s="1472"/>
      <c r="E32" s="1472"/>
      <c r="F32" s="1472"/>
      <c r="G32" s="1473"/>
      <c r="H32" s="1474"/>
      <c r="I32" s="1474"/>
      <c r="J32" s="1474"/>
      <c r="K32" s="1474"/>
      <c r="L32" s="1474"/>
      <c r="M32" s="1460"/>
      <c r="N32" s="1474"/>
      <c r="O32" s="1474"/>
    </row>
    <row r="33" spans="2:15" x14ac:dyDescent="0.25">
      <c r="B33" s="1504">
        <v>3</v>
      </c>
      <c r="C33" s="1505" t="s">
        <v>2920</v>
      </c>
      <c r="D33" s="1506"/>
      <c r="E33" s="1506"/>
      <c r="F33" s="1506"/>
      <c r="G33" s="1475"/>
      <c r="H33" s="1470"/>
      <c r="I33" s="1470"/>
      <c r="J33" s="1470"/>
      <c r="K33" s="1470"/>
      <c r="L33" s="1470"/>
      <c r="M33" s="1460"/>
      <c r="N33" s="1470"/>
      <c r="O33" s="1470"/>
    </row>
    <row r="34" spans="2:15" x14ac:dyDescent="0.25">
      <c r="B34" s="1462">
        <v>3.1</v>
      </c>
      <c r="C34" s="1471" t="s">
        <v>3753</v>
      </c>
      <c r="D34" s="1472"/>
      <c r="E34" s="1472"/>
      <c r="F34" s="1472"/>
      <c r="G34" s="1473"/>
      <c r="H34" s="1474"/>
      <c r="I34" s="1474"/>
      <c r="J34" s="1474"/>
      <c r="K34" s="1474"/>
      <c r="L34" s="1474"/>
      <c r="M34" s="1460"/>
      <c r="N34" s="1474"/>
      <c r="O34" s="1474"/>
    </row>
    <row r="35" spans="2:15" x14ac:dyDescent="0.25">
      <c r="B35" s="1462">
        <v>3.2</v>
      </c>
      <c r="C35" s="1471" t="s">
        <v>3790</v>
      </c>
      <c r="D35" s="1472"/>
      <c r="E35" s="1472"/>
      <c r="F35" s="1472"/>
      <c r="G35" s="1473"/>
      <c r="H35" s="1474"/>
      <c r="I35" s="1474"/>
      <c r="J35" s="1474"/>
      <c r="K35" s="1474"/>
      <c r="L35" s="1474"/>
      <c r="M35" s="1460"/>
      <c r="N35" s="1474"/>
      <c r="O35" s="1474"/>
    </row>
    <row r="36" spans="2:15" x14ac:dyDescent="0.25">
      <c r="B36" s="1462">
        <v>3.3</v>
      </c>
      <c r="C36" s="1471" t="s">
        <v>2877</v>
      </c>
      <c r="D36" s="1472"/>
      <c r="E36" s="1472"/>
      <c r="F36" s="1472"/>
      <c r="G36" s="1473"/>
      <c r="H36" s="1474"/>
      <c r="I36" s="1474"/>
      <c r="J36" s="1474"/>
      <c r="K36" s="1474"/>
      <c r="L36" s="1474"/>
      <c r="M36" s="1460"/>
      <c r="N36" s="1474"/>
      <c r="O36" s="1474"/>
    </row>
    <row r="37" spans="2:15" x14ac:dyDescent="0.25">
      <c r="B37" s="1504">
        <v>4</v>
      </c>
      <c r="C37" s="1505" t="s">
        <v>2218</v>
      </c>
      <c r="D37" s="1506"/>
      <c r="E37" s="1506"/>
      <c r="F37" s="1506"/>
      <c r="G37" s="1475"/>
      <c r="H37" s="1470"/>
      <c r="I37" s="1470"/>
      <c r="J37" s="1470"/>
      <c r="K37" s="1470"/>
      <c r="L37" s="1470"/>
      <c r="M37" s="1460"/>
      <c r="N37" s="1470"/>
      <c r="O37" s="1470"/>
    </row>
    <row r="38" spans="2:15" x14ac:dyDescent="0.25">
      <c r="B38" s="1462">
        <v>4.0999999999999996</v>
      </c>
      <c r="C38" s="1471" t="s">
        <v>2218</v>
      </c>
      <c r="D38" s="1472"/>
      <c r="E38" s="1472"/>
      <c r="F38" s="1472"/>
      <c r="G38" s="1473"/>
      <c r="H38" s="1474"/>
      <c r="I38" s="1474"/>
      <c r="J38" s="1474"/>
      <c r="K38" s="1474"/>
      <c r="L38" s="1474"/>
      <c r="M38" s="1460"/>
      <c r="N38" s="1474"/>
      <c r="O38" s="1474"/>
    </row>
    <row r="39" spans="2:15" x14ac:dyDescent="0.25">
      <c r="B39" s="1504">
        <v>5</v>
      </c>
      <c r="C39" s="1505" t="s">
        <v>2248</v>
      </c>
      <c r="D39" s="1506"/>
      <c r="E39" s="1506"/>
      <c r="F39" s="1506"/>
      <c r="G39" s="1475"/>
      <c r="H39" s="1470"/>
      <c r="I39" s="1470"/>
      <c r="J39" s="1470"/>
      <c r="K39" s="1470"/>
      <c r="L39" s="1470"/>
      <c r="M39" s="1460"/>
      <c r="N39" s="1470"/>
      <c r="O39" s="1470"/>
    </row>
    <row r="40" spans="2:15" x14ac:dyDescent="0.25">
      <c r="B40" s="1462">
        <v>5.0999999999999996</v>
      </c>
      <c r="C40" s="1471" t="s">
        <v>3956</v>
      </c>
      <c r="D40" s="1472"/>
      <c r="E40" s="1472"/>
      <c r="F40" s="1472"/>
      <c r="G40" s="1473"/>
      <c r="H40" s="1474"/>
      <c r="I40" s="1474"/>
      <c r="J40" s="1474"/>
      <c r="K40" s="1474"/>
      <c r="L40" s="1474"/>
      <c r="M40" s="1460"/>
      <c r="N40" s="1474"/>
      <c r="O40" s="1474"/>
    </row>
    <row r="41" spans="2:15" x14ac:dyDescent="0.25">
      <c r="B41" s="1462">
        <v>5.2</v>
      </c>
      <c r="C41" s="1471" t="s">
        <v>2268</v>
      </c>
      <c r="D41" s="1472"/>
      <c r="E41" s="1472"/>
      <c r="F41" s="1472"/>
      <c r="G41" s="1473"/>
      <c r="H41" s="1474"/>
      <c r="I41" s="1474"/>
      <c r="J41" s="1474"/>
      <c r="K41" s="1474"/>
      <c r="L41" s="1474"/>
      <c r="M41" s="1460"/>
      <c r="N41" s="1474"/>
      <c r="O41" s="1474"/>
    </row>
    <row r="42" spans="2:15" x14ac:dyDescent="0.25">
      <c r="B42" s="1462">
        <v>5.3</v>
      </c>
      <c r="C42" s="1471" t="s">
        <v>7482</v>
      </c>
      <c r="D42" s="1472"/>
      <c r="E42" s="1472"/>
      <c r="F42" s="1472"/>
      <c r="G42" s="1473"/>
      <c r="H42" s="1474"/>
      <c r="I42" s="1474"/>
      <c r="J42" s="1474"/>
      <c r="K42" s="1474"/>
      <c r="L42" s="1474"/>
      <c r="M42" s="1460"/>
      <c r="N42" s="1474"/>
      <c r="O42" s="1474"/>
    </row>
    <row r="43" spans="2:15" x14ac:dyDescent="0.25">
      <c r="B43" s="1462">
        <v>5.4</v>
      </c>
      <c r="C43" s="1471" t="s">
        <v>7483</v>
      </c>
      <c r="D43" s="1472"/>
      <c r="E43" s="1472"/>
      <c r="F43" s="1472"/>
      <c r="G43" s="1473"/>
      <c r="H43" s="1474"/>
      <c r="I43" s="1474"/>
      <c r="J43" s="1474"/>
      <c r="K43" s="1474"/>
      <c r="L43" s="1474"/>
      <c r="M43" s="1460"/>
      <c r="N43" s="1474"/>
      <c r="O43" s="1474"/>
    </row>
    <row r="44" spans="2:15" x14ac:dyDescent="0.25">
      <c r="B44" s="1462">
        <v>5.5</v>
      </c>
      <c r="C44" s="1471" t="s">
        <v>2338</v>
      </c>
      <c r="D44" s="1472"/>
      <c r="E44" s="1472"/>
      <c r="F44" s="1472"/>
      <c r="G44" s="1473"/>
      <c r="H44" s="1474"/>
      <c r="I44" s="1474"/>
      <c r="J44" s="1474"/>
      <c r="K44" s="1474"/>
      <c r="L44" s="1474"/>
      <c r="M44" s="1460"/>
      <c r="N44" s="1474"/>
      <c r="O44" s="1474"/>
    </row>
    <row r="45" spans="2:15" x14ac:dyDescent="0.25">
      <c r="B45" s="1462">
        <v>5.6</v>
      </c>
      <c r="C45" s="1471" t="s">
        <v>7484</v>
      </c>
      <c r="D45" s="1472"/>
      <c r="E45" s="1472"/>
      <c r="F45" s="1472"/>
      <c r="G45" s="1473"/>
      <c r="H45" s="1474"/>
      <c r="I45" s="1474"/>
      <c r="J45" s="1474"/>
      <c r="K45" s="1474"/>
      <c r="L45" s="1474"/>
      <c r="M45" s="1460"/>
      <c r="N45" s="1474"/>
      <c r="O45" s="1474"/>
    </row>
    <row r="46" spans="2:15" x14ac:dyDescent="0.25">
      <c r="B46" s="1462">
        <v>5.7</v>
      </c>
      <c r="C46" s="1471" t="s">
        <v>7485</v>
      </c>
      <c r="D46" s="1472"/>
      <c r="E46" s="1472"/>
      <c r="F46" s="1472"/>
      <c r="G46" s="1473"/>
      <c r="H46" s="1474"/>
      <c r="I46" s="1474"/>
      <c r="J46" s="1474"/>
      <c r="K46" s="1474"/>
      <c r="L46" s="1474"/>
      <c r="M46" s="1460"/>
      <c r="N46" s="1474"/>
      <c r="O46" s="1474"/>
    </row>
    <row r="47" spans="2:15" x14ac:dyDescent="0.25">
      <c r="B47" s="1462">
        <v>5.8</v>
      </c>
      <c r="C47" s="1471" t="s">
        <v>7486</v>
      </c>
      <c r="D47" s="1472"/>
      <c r="E47" s="1472"/>
      <c r="F47" s="1472"/>
      <c r="G47" s="1473"/>
      <c r="H47" s="1474"/>
      <c r="I47" s="1474"/>
      <c r="J47" s="1474"/>
      <c r="K47" s="1474"/>
      <c r="L47" s="1474"/>
      <c r="M47" s="1460"/>
      <c r="N47" s="1474"/>
      <c r="O47" s="1474"/>
    </row>
    <row r="48" spans="2:15" x14ac:dyDescent="0.25">
      <c r="B48" s="1462">
        <v>5.9</v>
      </c>
      <c r="C48" s="1471" t="s">
        <v>2496</v>
      </c>
      <c r="D48" s="1472"/>
      <c r="E48" s="1472"/>
      <c r="F48" s="1472"/>
      <c r="G48" s="1473"/>
      <c r="H48" s="1474"/>
      <c r="I48" s="1474"/>
      <c r="J48" s="1474"/>
      <c r="K48" s="1474"/>
      <c r="L48" s="1474"/>
      <c r="M48" s="1460"/>
      <c r="N48" s="1474"/>
      <c r="O48" s="1474"/>
    </row>
    <row r="49" spans="2:15" x14ac:dyDescent="0.25">
      <c r="B49" s="1462">
        <v>5.0999999999999996</v>
      </c>
      <c r="C49" s="1471" t="s">
        <v>2503</v>
      </c>
      <c r="D49" s="1472"/>
      <c r="E49" s="1472"/>
      <c r="F49" s="1472"/>
      <c r="G49" s="1473"/>
      <c r="H49" s="1474"/>
      <c r="I49" s="1474"/>
      <c r="J49" s="1474"/>
      <c r="K49" s="1474"/>
      <c r="L49" s="1474"/>
      <c r="M49" s="1460"/>
      <c r="N49" s="1474"/>
      <c r="O49" s="1474"/>
    </row>
    <row r="50" spans="2:15" x14ac:dyDescent="0.25">
      <c r="B50" s="1462">
        <v>5.1100000000000003</v>
      </c>
      <c r="C50" s="1471" t="s">
        <v>7487</v>
      </c>
      <c r="D50" s="1472"/>
      <c r="E50" s="1472"/>
      <c r="F50" s="1472"/>
      <c r="G50" s="1473"/>
      <c r="H50" s="1474"/>
      <c r="I50" s="1474"/>
      <c r="J50" s="1474"/>
      <c r="K50" s="1474"/>
      <c r="L50" s="1474"/>
      <c r="M50" s="1460"/>
      <c r="N50" s="1474"/>
      <c r="O50" s="1474"/>
    </row>
    <row r="51" spans="2:15" x14ac:dyDescent="0.25">
      <c r="B51" s="1462">
        <v>5.12</v>
      </c>
      <c r="C51" s="1471" t="s">
        <v>2538</v>
      </c>
      <c r="D51" s="1472"/>
      <c r="E51" s="1472"/>
      <c r="F51" s="1472"/>
      <c r="G51" s="1473"/>
      <c r="H51" s="1474"/>
      <c r="I51" s="1474"/>
      <c r="J51" s="1474"/>
      <c r="K51" s="1474"/>
      <c r="L51" s="1474"/>
      <c r="M51" s="1460"/>
      <c r="N51" s="1474"/>
      <c r="O51" s="1474"/>
    </row>
    <row r="52" spans="2:15" x14ac:dyDescent="0.25">
      <c r="B52" s="1462">
        <v>5.13</v>
      </c>
      <c r="C52" s="1471" t="s">
        <v>7488</v>
      </c>
      <c r="D52" s="1472"/>
      <c r="E52" s="1472"/>
      <c r="F52" s="1472"/>
      <c r="G52" s="1473"/>
      <c r="H52" s="1474"/>
      <c r="I52" s="1474"/>
      <c r="J52" s="1474"/>
      <c r="K52" s="1474"/>
      <c r="L52" s="1474"/>
      <c r="M52" s="1460"/>
      <c r="N52" s="1474"/>
      <c r="O52" s="1474"/>
    </row>
    <row r="53" spans="2:15" x14ac:dyDescent="0.25">
      <c r="B53" s="1462">
        <v>5.14</v>
      </c>
      <c r="C53" s="1471" t="s">
        <v>7489</v>
      </c>
      <c r="D53" s="1472"/>
      <c r="E53" s="1472"/>
      <c r="F53" s="1472"/>
      <c r="G53" s="1473"/>
      <c r="H53" s="1474"/>
      <c r="I53" s="1474"/>
      <c r="J53" s="1474"/>
      <c r="K53" s="1474"/>
      <c r="L53" s="1474"/>
      <c r="M53" s="1460"/>
      <c r="N53" s="1474"/>
      <c r="O53" s="1474"/>
    </row>
    <row r="54" spans="2:15" x14ac:dyDescent="0.25">
      <c r="B54" s="1504">
        <v>6</v>
      </c>
      <c r="C54" s="1505" t="s">
        <v>7490</v>
      </c>
      <c r="D54" s="1506"/>
      <c r="E54" s="1506"/>
      <c r="F54" s="1506"/>
      <c r="G54" s="1475"/>
      <c r="H54" s="1470"/>
      <c r="I54" s="1470"/>
      <c r="J54" s="1470"/>
      <c r="K54" s="1470"/>
      <c r="L54" s="1470"/>
      <c r="M54" s="1460"/>
      <c r="N54" s="1470"/>
      <c r="O54" s="1470"/>
    </row>
    <row r="55" spans="2:15" x14ac:dyDescent="0.25">
      <c r="B55" s="1462">
        <v>6.1</v>
      </c>
      <c r="C55" s="1471" t="s">
        <v>7441</v>
      </c>
      <c r="D55" s="1472"/>
      <c r="E55" s="1472"/>
      <c r="F55" s="1472"/>
      <c r="G55" s="1473"/>
      <c r="H55" t="s">
        <v>1891</v>
      </c>
      <c r="I55"/>
      <c r="J55"/>
      <c r="K55"/>
      <c r="L55"/>
      <c r="M55" s="1460"/>
      <c r="N55"/>
      <c r="O55"/>
    </row>
    <row r="56" spans="2:15" x14ac:dyDescent="0.25">
      <c r="B56" s="1504">
        <v>7</v>
      </c>
      <c r="C56" s="1505" t="s">
        <v>2576</v>
      </c>
      <c r="D56" s="1506"/>
      <c r="E56" s="1506"/>
      <c r="F56" s="1506"/>
      <c r="G56" s="1475"/>
      <c r="H56" s="1470"/>
      <c r="I56" s="1470"/>
      <c r="J56" s="1470"/>
      <c r="K56" s="1470"/>
      <c r="L56" s="1470"/>
      <c r="M56" s="1460"/>
      <c r="N56" s="1470"/>
      <c r="O56" s="1470"/>
    </row>
    <row r="57" spans="2:15" x14ac:dyDescent="0.25">
      <c r="B57" s="1462">
        <v>7.1</v>
      </c>
      <c r="C57" s="1471" t="s">
        <v>7491</v>
      </c>
      <c r="D57" s="1472"/>
      <c r="E57" s="1472"/>
      <c r="F57" s="1472"/>
      <c r="G57" s="1473"/>
      <c r="H57" s="1507"/>
      <c r="I57" s="1507"/>
      <c r="J57" s="1507"/>
      <c r="K57" s="1507"/>
      <c r="L57" s="1507"/>
      <c r="M57" s="1460"/>
      <c r="N57" s="1507"/>
      <c r="O57" s="1507"/>
    </row>
    <row r="58" spans="2:15" x14ac:dyDescent="0.25">
      <c r="B58" s="1462">
        <v>7.2</v>
      </c>
      <c r="C58" s="1471" t="s">
        <v>7492</v>
      </c>
      <c r="D58" s="1472"/>
      <c r="E58" s="1472"/>
      <c r="F58" s="1472"/>
      <c r="G58" s="1473"/>
      <c r="H58" s="1507"/>
      <c r="I58" s="1507"/>
      <c r="J58" s="1507"/>
      <c r="K58" s="1507"/>
      <c r="L58" s="1507"/>
      <c r="M58" s="1460"/>
      <c r="N58" s="1507"/>
      <c r="O58" s="1507"/>
    </row>
    <row r="59" spans="2:15" x14ac:dyDescent="0.25">
      <c r="B59" s="1462">
        <v>7.3</v>
      </c>
      <c r="C59" s="1471" t="s">
        <v>7493</v>
      </c>
      <c r="D59" s="1472"/>
      <c r="E59" s="1472"/>
      <c r="F59" s="1472"/>
      <c r="G59" s="1473"/>
      <c r="H59" s="1507"/>
      <c r="I59" s="1507"/>
      <c r="J59" s="1507"/>
      <c r="K59" s="1507"/>
      <c r="L59" s="1507"/>
      <c r="M59" s="1460"/>
      <c r="N59" s="1507"/>
      <c r="O59" s="1507"/>
    </row>
    <row r="60" spans="2:15" x14ac:dyDescent="0.25">
      <c r="B60" s="1462">
        <v>7.4</v>
      </c>
      <c r="C60" s="1471" t="s">
        <v>7494</v>
      </c>
      <c r="D60" s="1472"/>
      <c r="E60" s="1472"/>
      <c r="F60" s="1472"/>
      <c r="G60" s="1473"/>
      <c r="H60" s="1507"/>
      <c r="I60" s="1507"/>
      <c r="J60" s="1507"/>
      <c r="K60" s="1507"/>
      <c r="L60" s="1507"/>
      <c r="M60" s="1460"/>
      <c r="N60" s="1507"/>
      <c r="O60" s="1507"/>
    </row>
    <row r="61" spans="2:15" x14ac:dyDescent="0.25">
      <c r="B61" s="1462">
        <v>7.5</v>
      </c>
      <c r="C61" s="1471" t="s">
        <v>7495</v>
      </c>
      <c r="D61" s="1472"/>
      <c r="E61" s="1472"/>
      <c r="F61" s="1472"/>
      <c r="G61" s="1473"/>
      <c r="H61" s="1507"/>
      <c r="I61" s="1507"/>
      <c r="J61" s="1507"/>
      <c r="K61" s="1507"/>
      <c r="L61" s="1507"/>
      <c r="M61" s="1460"/>
      <c r="N61" s="1507"/>
      <c r="O61" s="1507"/>
    </row>
    <row r="62" spans="2:15" x14ac:dyDescent="0.25">
      <c r="B62" s="1462">
        <v>7.6</v>
      </c>
      <c r="C62" s="1471" t="s">
        <v>7496</v>
      </c>
      <c r="D62" s="1472"/>
      <c r="E62" s="1472"/>
      <c r="F62" s="1472"/>
      <c r="G62" s="1473"/>
      <c r="H62" s="1507"/>
      <c r="I62" s="1507"/>
      <c r="J62" s="1507"/>
      <c r="K62" s="1507"/>
      <c r="L62" s="1507"/>
      <c r="M62" s="1460"/>
      <c r="N62" s="1507"/>
      <c r="O62" s="1507"/>
    </row>
    <row r="63" spans="2:15" x14ac:dyDescent="0.25">
      <c r="B63" s="1504">
        <v>8</v>
      </c>
      <c r="C63" s="1505" t="s">
        <v>2598</v>
      </c>
      <c r="D63" s="1506"/>
      <c r="E63" s="1506"/>
      <c r="F63" s="1506"/>
      <c r="G63" s="1475"/>
      <c r="H63" s="1470"/>
      <c r="I63" s="1470"/>
      <c r="J63" s="1470"/>
      <c r="K63" s="1470"/>
      <c r="L63" s="1470"/>
      <c r="M63" s="1460"/>
      <c r="N63" s="1470"/>
      <c r="O63" s="1470"/>
    </row>
    <row r="64" spans="2:15" x14ac:dyDescent="0.25">
      <c r="B64" s="1462">
        <v>8.1</v>
      </c>
      <c r="C64" s="1472" t="s">
        <v>2745</v>
      </c>
      <c r="D64" s="1472"/>
      <c r="E64" s="1472"/>
      <c r="F64" s="1472"/>
      <c r="G64" s="1473"/>
      <c r="H64" t="s">
        <v>1891</v>
      </c>
      <c r="I64"/>
      <c r="J64"/>
      <c r="K64"/>
      <c r="L64"/>
      <c r="M64" s="1460"/>
      <c r="N64"/>
      <c r="O64"/>
    </row>
    <row r="65" spans="2:15" x14ac:dyDescent="0.25">
      <c r="B65" s="1462">
        <v>8.1999999999999993</v>
      </c>
      <c r="C65" s="1472" t="s">
        <v>7497</v>
      </c>
      <c r="D65" s="1472"/>
      <c r="E65" s="1472"/>
      <c r="F65" s="1472"/>
      <c r="G65" s="1473"/>
      <c r="H65" s="1474"/>
      <c r="I65" s="1474"/>
      <c r="J65" s="1474"/>
      <c r="K65" s="1474"/>
      <c r="L65" s="1474"/>
      <c r="M65" s="1460"/>
      <c r="N65" s="1474"/>
      <c r="O65" s="1474"/>
    </row>
    <row r="66" spans="2:15" x14ac:dyDescent="0.25">
      <c r="B66" s="1462">
        <v>8.3000000000000007</v>
      </c>
      <c r="C66" s="1472" t="s">
        <v>2599</v>
      </c>
      <c r="D66" s="1472"/>
      <c r="E66" s="1472"/>
      <c r="F66" s="1472"/>
      <c r="G66" s="1473"/>
      <c r="H66" s="1474"/>
      <c r="I66" s="1474"/>
      <c r="J66" s="1474"/>
      <c r="K66" s="1474"/>
      <c r="L66" s="1474"/>
      <c r="M66" s="1460"/>
      <c r="N66" s="1474"/>
      <c r="O66" s="1474"/>
    </row>
    <row r="67" spans="2:15" x14ac:dyDescent="0.25">
      <c r="B67" s="1462">
        <v>8.4</v>
      </c>
      <c r="C67" s="1472" t="s">
        <v>7498</v>
      </c>
      <c r="D67" s="1472"/>
      <c r="E67" s="1472"/>
      <c r="F67" s="1472"/>
      <c r="G67" s="1473"/>
      <c r="H67" s="1474"/>
      <c r="I67" s="1474"/>
      <c r="J67" s="1474"/>
      <c r="K67" s="1474"/>
      <c r="L67" s="1474"/>
      <c r="M67" s="1460"/>
      <c r="N67" s="1474"/>
      <c r="O67" s="1474"/>
    </row>
    <row r="68" spans="2:15" x14ac:dyDescent="0.25">
      <c r="B68" s="1462">
        <v>8.5</v>
      </c>
      <c r="C68" s="1472" t="s">
        <v>6458</v>
      </c>
      <c r="D68" s="1472"/>
      <c r="E68" s="1472"/>
      <c r="F68" s="1472"/>
      <c r="G68" s="1473"/>
      <c r="H68" s="1474"/>
      <c r="I68" s="1474"/>
      <c r="J68" s="1474"/>
      <c r="K68" s="1474"/>
      <c r="L68" s="1474"/>
      <c r="M68" s="1460"/>
      <c r="N68" s="1474"/>
      <c r="O68" s="1474"/>
    </row>
    <row r="69" spans="2:15" x14ac:dyDescent="0.25">
      <c r="B69" s="1462">
        <v>8.6</v>
      </c>
      <c r="C69" s="1472" t="s">
        <v>7499</v>
      </c>
      <c r="D69" s="1472"/>
      <c r="E69" s="1472"/>
      <c r="F69" s="1472"/>
      <c r="G69" s="1473"/>
      <c r="H69" s="1474"/>
      <c r="I69" s="1474"/>
      <c r="J69" s="1474"/>
      <c r="K69" s="1474"/>
      <c r="L69" s="1474"/>
      <c r="M69" s="1460"/>
      <c r="N69" s="1474"/>
      <c r="O69" s="1474"/>
    </row>
    <row r="70" spans="2:15" x14ac:dyDescent="0.25">
      <c r="B70" s="1462">
        <v>8.6999999999999993</v>
      </c>
      <c r="C70" s="1472" t="s">
        <v>7500</v>
      </c>
      <c r="D70" s="1472"/>
      <c r="E70" s="1472"/>
      <c r="F70" s="1472"/>
      <c r="G70" s="1473"/>
      <c r="H70" s="1474"/>
      <c r="I70" s="1474"/>
      <c r="J70" s="1474"/>
      <c r="K70" s="1474"/>
      <c r="L70" s="1474"/>
      <c r="M70" s="1460"/>
      <c r="N70" s="1474"/>
      <c r="O70" s="1474"/>
    </row>
    <row r="71" spans="2:15" x14ac:dyDescent="0.25">
      <c r="B71" s="1462">
        <v>8.8000000000000007</v>
      </c>
      <c r="C71" s="1472" t="s">
        <v>2646</v>
      </c>
      <c r="D71" s="1472"/>
      <c r="E71" s="1472"/>
      <c r="F71" s="1472"/>
      <c r="G71" s="1473"/>
      <c r="H71" s="1474"/>
      <c r="I71" s="1474"/>
      <c r="J71" s="1474"/>
      <c r="K71" s="1474"/>
      <c r="L71" s="1474"/>
      <c r="M71" s="1460"/>
      <c r="N71" s="1474"/>
      <c r="O71" s="1474"/>
    </row>
    <row r="72" spans="2:15" x14ac:dyDescent="0.25">
      <c r="B72" s="1467"/>
      <c r="C72" s="1468" t="s">
        <v>7438</v>
      </c>
      <c r="D72" s="1468"/>
      <c r="E72" s="1468"/>
      <c r="F72" s="1468"/>
      <c r="G72" s="1475"/>
      <c r="H72" s="1470"/>
      <c r="I72" s="1470"/>
      <c r="J72" s="1470"/>
      <c r="K72" s="1470"/>
      <c r="L72" s="1470"/>
      <c r="M72" s="1460"/>
      <c r="N72" s="1470"/>
      <c r="O72" s="1470"/>
    </row>
    <row r="73" spans="2:15" x14ac:dyDescent="0.25">
      <c r="B73" s="1467"/>
      <c r="C73" s="1468" t="s">
        <v>7439</v>
      </c>
      <c r="D73" s="1468"/>
      <c r="E73" s="1468"/>
      <c r="F73" s="1468"/>
      <c r="G73" s="1469"/>
      <c r="H73" s="1476"/>
      <c r="I73" s="1476"/>
      <c r="J73" s="1476"/>
      <c r="K73" s="1476"/>
      <c r="L73" s="1476"/>
      <c r="M73" s="1460"/>
      <c r="N73" s="1476"/>
      <c r="O73" s="1476"/>
    </row>
    <row r="74" spans="2:15" x14ac:dyDescent="0.25">
      <c r="B74" s="1467"/>
      <c r="C74" s="1468" t="s">
        <v>7440</v>
      </c>
      <c r="D74" s="1468"/>
      <c r="E74" s="1468"/>
      <c r="F74" s="1468"/>
      <c r="G74" s="1469"/>
      <c r="H74" s="1476"/>
      <c r="I74" s="1476"/>
      <c r="J74" s="1476"/>
      <c r="K74" s="1476"/>
      <c r="L74" s="1476"/>
      <c r="M74" s="1460"/>
      <c r="N74" s="1476"/>
      <c r="O74" s="1476"/>
    </row>
    <row r="75" spans="2:15" x14ac:dyDescent="0.25">
      <c r="B75" s="1504">
        <v>0</v>
      </c>
      <c r="C75" s="1505" t="s">
        <v>3312</v>
      </c>
      <c r="D75" s="1506"/>
      <c r="E75" s="1506"/>
      <c r="F75" s="1506"/>
      <c r="G75" s="1475"/>
      <c r="H75" s="1470"/>
      <c r="I75" s="1470"/>
      <c r="J75" s="1470"/>
      <c r="K75" s="1470"/>
      <c r="L75" s="1470"/>
      <c r="M75" s="1460"/>
      <c r="N75" s="1470"/>
      <c r="O75" s="1470"/>
    </row>
    <row r="76" spans="2:15" x14ac:dyDescent="0.25">
      <c r="B76" s="1462">
        <v>0.1</v>
      </c>
      <c r="C76" s="1471" t="s">
        <v>7477</v>
      </c>
      <c r="D76" s="1472"/>
      <c r="E76" s="1472"/>
      <c r="F76" s="1472"/>
      <c r="G76" s="1473"/>
      <c r="H76" s="1507"/>
      <c r="I76" s="1507"/>
      <c r="J76" s="1507"/>
      <c r="K76" s="1507"/>
      <c r="L76" s="1507"/>
      <c r="M76" s="1460"/>
      <c r="N76" s="1507"/>
      <c r="O76" s="1507"/>
    </row>
    <row r="77" spans="2:15" x14ac:dyDescent="0.25">
      <c r="B77" s="1462">
        <v>0.2</v>
      </c>
      <c r="C77" s="1471" t="s">
        <v>7478</v>
      </c>
      <c r="D77" s="1472"/>
      <c r="E77" s="1472"/>
      <c r="F77" s="1472"/>
      <c r="G77" s="1473"/>
      <c r="H77" t="s">
        <v>1891</v>
      </c>
      <c r="I77"/>
      <c r="J77"/>
      <c r="K77"/>
      <c r="L77"/>
      <c r="M77" s="1460"/>
      <c r="N77"/>
      <c r="O77"/>
    </row>
    <row r="78" spans="2:15" x14ac:dyDescent="0.25">
      <c r="B78" s="1462">
        <v>0.3</v>
      </c>
      <c r="C78" s="1471" t="s">
        <v>7479</v>
      </c>
      <c r="D78" s="1472"/>
      <c r="E78" s="1472"/>
      <c r="F78" s="1472"/>
      <c r="G78" s="1473"/>
      <c r="H78" t="s">
        <v>1891</v>
      </c>
      <c r="I78"/>
      <c r="J78"/>
      <c r="K78"/>
      <c r="L78"/>
      <c r="M78" s="1460"/>
      <c r="N78"/>
      <c r="O78"/>
    </row>
    <row r="79" spans="2:15" x14ac:dyDescent="0.25">
      <c r="B79" s="1462">
        <v>0.4</v>
      </c>
      <c r="C79" s="1471" t="s">
        <v>3179</v>
      </c>
      <c r="D79" s="1472"/>
      <c r="E79" s="1472"/>
      <c r="F79" s="1472"/>
      <c r="G79" s="1473"/>
      <c r="H79" s="1474"/>
      <c r="I79" s="1474"/>
      <c r="J79" s="1474"/>
      <c r="K79" s="1474"/>
      <c r="L79" s="1474"/>
      <c r="M79" s="1460"/>
      <c r="N79" s="1474"/>
      <c r="O79" s="1474"/>
    </row>
    <row r="80" spans="2:15" x14ac:dyDescent="0.25">
      <c r="B80" s="1462">
        <v>0.5</v>
      </c>
      <c r="C80" s="1471" t="s">
        <v>7480</v>
      </c>
      <c r="D80" s="1472"/>
      <c r="E80" s="1472"/>
      <c r="F80" s="1472"/>
      <c r="G80" s="1473"/>
      <c r="H80" t="s">
        <v>1891</v>
      </c>
      <c r="I80"/>
      <c r="J80"/>
      <c r="K80"/>
      <c r="L80"/>
      <c r="M80" s="1460"/>
      <c r="N80"/>
      <c r="O80"/>
    </row>
    <row r="81" spans="2:15" x14ac:dyDescent="0.25">
      <c r="B81" s="1462">
        <v>0.6</v>
      </c>
      <c r="C81" s="1471" t="s">
        <v>7481</v>
      </c>
      <c r="D81" s="1472"/>
      <c r="E81" s="1472"/>
      <c r="F81" s="1472"/>
      <c r="G81" s="1473"/>
      <c r="H81" s="1507"/>
      <c r="I81" s="1507"/>
      <c r="J81" s="1507"/>
      <c r="K81" s="1507"/>
      <c r="L81" s="1507"/>
      <c r="M81" s="1460"/>
      <c r="N81" s="1507"/>
      <c r="O81" s="1507"/>
    </row>
    <row r="82" spans="2:15" x14ac:dyDescent="0.25">
      <c r="B82" s="1504">
        <v>1</v>
      </c>
      <c r="C82" s="1505" t="s">
        <v>3156</v>
      </c>
      <c r="D82" s="1506"/>
      <c r="E82" s="1506"/>
      <c r="F82" s="1506"/>
      <c r="G82" s="1475"/>
      <c r="H82" s="1470"/>
      <c r="I82" s="1470"/>
      <c r="J82" s="1470"/>
      <c r="K82" s="1470"/>
      <c r="L82" s="1470"/>
      <c r="M82" s="1460"/>
      <c r="N82" s="1470"/>
      <c r="O82" s="1470"/>
    </row>
    <row r="83" spans="2:15" x14ac:dyDescent="0.25">
      <c r="B83" s="1462">
        <v>1.1000000000000001</v>
      </c>
      <c r="C83" s="1471" t="s">
        <v>3156</v>
      </c>
      <c r="D83" s="1472"/>
      <c r="E83" s="1472"/>
      <c r="F83" s="1472"/>
      <c r="G83" s="1473"/>
      <c r="H83" s="1474"/>
      <c r="I83" s="1474"/>
      <c r="J83" s="1474"/>
      <c r="K83" s="1474"/>
      <c r="L83" s="1474"/>
      <c r="M83" s="1460"/>
      <c r="N83" s="1474"/>
      <c r="O83" s="1474"/>
    </row>
    <row r="84" spans="2:15" x14ac:dyDescent="0.25">
      <c r="B84" s="1504">
        <v>2</v>
      </c>
      <c r="C84" s="1505" t="s">
        <v>3133</v>
      </c>
      <c r="D84" s="1506"/>
      <c r="E84" s="1506"/>
      <c r="F84" s="1506"/>
      <c r="G84" s="1475"/>
      <c r="H84" s="1470"/>
      <c r="I84" s="1470"/>
      <c r="J84" s="1470"/>
      <c r="K84" s="1470"/>
      <c r="L84" s="1470"/>
      <c r="M84" s="1460"/>
      <c r="N84" s="1470"/>
      <c r="O84" s="1470"/>
    </row>
    <row r="85" spans="2:15" x14ac:dyDescent="0.25">
      <c r="B85" s="1462">
        <v>2.1</v>
      </c>
      <c r="C85" s="1471" t="s">
        <v>3132</v>
      </c>
      <c r="D85" s="1472"/>
      <c r="E85" s="1472"/>
      <c r="F85" s="1472"/>
      <c r="G85" s="1473"/>
      <c r="H85" s="1474"/>
      <c r="I85" s="1474"/>
      <c r="J85" s="1474"/>
      <c r="K85" s="1474"/>
      <c r="L85" s="1474"/>
      <c r="M85" s="1460"/>
      <c r="N85" s="1474"/>
      <c r="O85" s="1474"/>
    </row>
    <row r="86" spans="2:15" x14ac:dyDescent="0.25">
      <c r="B86" s="1462">
        <v>2.2000000000000002</v>
      </c>
      <c r="C86" s="1471" t="s">
        <v>3358</v>
      </c>
      <c r="D86" s="1472"/>
      <c r="E86" s="1472"/>
      <c r="F86" s="1472"/>
      <c r="G86" s="1473"/>
      <c r="H86" s="1474"/>
      <c r="I86" s="1474"/>
      <c r="J86" s="1474"/>
      <c r="K86" s="1474"/>
      <c r="L86" s="1474"/>
      <c r="M86" s="1460"/>
      <c r="N86" s="1474"/>
      <c r="O86" s="1474"/>
    </row>
    <row r="87" spans="2:15" x14ac:dyDescent="0.25">
      <c r="B87" s="1462">
        <v>2.2999999999999998</v>
      </c>
      <c r="C87" s="1471" t="s">
        <v>3099</v>
      </c>
      <c r="D87" s="1472"/>
      <c r="E87" s="1472"/>
      <c r="F87" s="1472"/>
      <c r="G87" s="1473"/>
      <c r="H87" s="1474"/>
      <c r="I87" s="1474"/>
      <c r="J87" s="1474"/>
      <c r="K87" s="1474"/>
      <c r="L87" s="1474"/>
      <c r="M87" s="1460"/>
      <c r="N87" s="1474"/>
      <c r="O87" s="1474"/>
    </row>
    <row r="88" spans="2:15" x14ac:dyDescent="0.25">
      <c r="B88" s="1462">
        <v>2.4</v>
      </c>
      <c r="C88" s="1471" t="s">
        <v>3524</v>
      </c>
      <c r="D88" s="1472"/>
      <c r="E88" s="1472"/>
      <c r="F88" s="1472"/>
      <c r="G88" s="1473"/>
      <c r="H88" s="1474"/>
      <c r="I88" s="1474"/>
      <c r="J88" s="1474"/>
      <c r="K88" s="1474"/>
      <c r="L88" s="1474"/>
      <c r="M88" s="1460"/>
      <c r="N88" s="1474"/>
      <c r="O88" s="1474"/>
    </row>
    <row r="89" spans="2:15" x14ac:dyDescent="0.25">
      <c r="B89" s="1462">
        <v>2.5</v>
      </c>
      <c r="C89" s="1471" t="s">
        <v>3547</v>
      </c>
      <c r="D89" s="1472"/>
      <c r="E89" s="1472"/>
      <c r="F89" s="1472"/>
      <c r="G89" s="1473"/>
      <c r="H89" s="1474"/>
      <c r="I89" s="1474"/>
      <c r="J89" s="1474"/>
      <c r="K89" s="1474"/>
      <c r="L89" s="1474"/>
      <c r="M89" s="1460"/>
      <c r="N89" s="1474"/>
      <c r="O89" s="1474"/>
    </row>
    <row r="90" spans="2:15" x14ac:dyDescent="0.25">
      <c r="B90" s="1462">
        <v>2.6</v>
      </c>
      <c r="C90" s="1471" t="s">
        <v>2981</v>
      </c>
      <c r="D90" s="1472"/>
      <c r="E90" s="1472"/>
      <c r="F90" s="1472"/>
      <c r="G90" s="1473"/>
      <c r="H90" s="1474"/>
      <c r="I90" s="1474"/>
      <c r="J90" s="1474"/>
      <c r="K90" s="1474"/>
      <c r="L90" s="1474"/>
      <c r="M90" s="1460"/>
      <c r="N90" s="1474"/>
      <c r="O90" s="1474"/>
    </row>
    <row r="91" spans="2:15" x14ac:dyDescent="0.25">
      <c r="B91" s="1462">
        <v>2.7</v>
      </c>
      <c r="C91" s="1471" t="s">
        <v>3695</v>
      </c>
      <c r="D91" s="1472"/>
      <c r="E91" s="1472"/>
      <c r="F91" s="1472"/>
      <c r="G91" s="1473"/>
      <c r="H91" s="1474"/>
      <c r="I91" s="1474"/>
      <c r="J91" s="1474"/>
      <c r="K91" s="1474"/>
      <c r="L91" s="1474"/>
      <c r="M91" s="1460"/>
      <c r="N91" s="1474"/>
      <c r="O91" s="1474"/>
    </row>
    <row r="92" spans="2:15" x14ac:dyDescent="0.25">
      <c r="B92" s="1462">
        <v>2.8</v>
      </c>
      <c r="C92" s="1471" t="s">
        <v>3711</v>
      </c>
      <c r="D92" s="1472"/>
      <c r="E92" s="1472"/>
      <c r="F92" s="1472"/>
      <c r="G92" s="1473"/>
      <c r="H92" s="1474"/>
      <c r="I92" s="1474"/>
      <c r="J92" s="1474"/>
      <c r="K92" s="1474"/>
      <c r="L92" s="1474"/>
      <c r="M92" s="1460"/>
      <c r="N92" s="1474"/>
      <c r="O92" s="1474"/>
    </row>
    <row r="93" spans="2:15" x14ac:dyDescent="0.25">
      <c r="B93" s="1504">
        <v>3</v>
      </c>
      <c r="C93" s="1505" t="s">
        <v>2920</v>
      </c>
      <c r="D93" s="1506"/>
      <c r="E93" s="1506"/>
      <c r="F93" s="1506"/>
      <c r="G93" s="1475"/>
      <c r="H93" s="1470"/>
      <c r="I93" s="1470"/>
      <c r="J93" s="1470"/>
      <c r="K93" s="1470"/>
      <c r="L93" s="1470"/>
      <c r="M93" s="1460"/>
      <c r="N93" s="1470"/>
      <c r="O93" s="1470"/>
    </row>
    <row r="94" spans="2:15" x14ac:dyDescent="0.25">
      <c r="B94" s="1462">
        <v>3.1</v>
      </c>
      <c r="C94" s="1471" t="s">
        <v>3753</v>
      </c>
      <c r="D94" s="1472"/>
      <c r="E94" s="1472"/>
      <c r="F94" s="1472"/>
      <c r="G94" s="1473"/>
      <c r="H94" s="1474"/>
      <c r="I94" s="1474"/>
      <c r="J94" s="1474"/>
      <c r="K94" s="1474"/>
      <c r="L94" s="1474"/>
      <c r="M94" s="1460"/>
      <c r="N94" s="1474"/>
      <c r="O94" s="1474"/>
    </row>
    <row r="95" spans="2:15" x14ac:dyDescent="0.25">
      <c r="B95" s="1462">
        <v>3.2</v>
      </c>
      <c r="C95" s="1471" t="s">
        <v>3790</v>
      </c>
      <c r="D95" s="1472"/>
      <c r="E95" s="1472"/>
      <c r="F95" s="1472"/>
      <c r="G95" s="1473"/>
      <c r="H95" s="1474"/>
      <c r="I95" s="1474"/>
      <c r="J95" s="1474"/>
      <c r="K95" s="1474"/>
      <c r="L95" s="1474"/>
      <c r="M95" s="1460"/>
      <c r="N95" s="1474"/>
      <c r="O95" s="1474"/>
    </row>
    <row r="96" spans="2:15" x14ac:dyDescent="0.25">
      <c r="B96" s="1462">
        <v>3.3</v>
      </c>
      <c r="C96" s="1471" t="s">
        <v>2877</v>
      </c>
      <c r="D96" s="1472"/>
      <c r="E96" s="1472"/>
      <c r="F96" s="1472"/>
      <c r="G96" s="1473"/>
      <c r="H96" s="1474"/>
      <c r="I96" s="1474"/>
      <c r="J96" s="1474"/>
      <c r="K96" s="1474"/>
      <c r="L96" s="1474"/>
      <c r="M96" s="1460"/>
      <c r="N96" s="1474"/>
      <c r="O96" s="1474"/>
    </row>
    <row r="97" spans="2:15" x14ac:dyDescent="0.25">
      <c r="B97" s="1504">
        <v>4</v>
      </c>
      <c r="C97" s="1505" t="s">
        <v>2218</v>
      </c>
      <c r="D97" s="1506"/>
      <c r="E97" s="1506"/>
      <c r="F97" s="1506"/>
      <c r="G97" s="1475"/>
      <c r="H97" s="1470"/>
      <c r="I97" s="1470"/>
      <c r="J97" s="1470"/>
      <c r="K97" s="1470"/>
      <c r="L97" s="1470"/>
      <c r="M97" s="1460"/>
      <c r="N97" s="1470"/>
      <c r="O97" s="1470"/>
    </row>
    <row r="98" spans="2:15" x14ac:dyDescent="0.25">
      <c r="B98" s="1462">
        <v>4.0999999999999996</v>
      </c>
      <c r="C98" s="1482" t="s">
        <v>2218</v>
      </c>
      <c r="D98" s="1483"/>
      <c r="E98" s="1483"/>
      <c r="F98" s="1483"/>
      <c r="G98" s="1485"/>
      <c r="H98" s="1474"/>
      <c r="I98" s="1474"/>
      <c r="J98" s="1474"/>
      <c r="K98" s="1474"/>
      <c r="L98" s="1474"/>
      <c r="M98" s="1460"/>
      <c r="N98" s="1474"/>
      <c r="O98" s="1474"/>
    </row>
    <row r="99" spans="2:15" x14ac:dyDescent="0.25">
      <c r="B99" s="1504">
        <v>5</v>
      </c>
      <c r="C99" s="1505" t="s">
        <v>2248</v>
      </c>
      <c r="D99" s="1506"/>
      <c r="E99" s="1506"/>
      <c r="F99" s="1506"/>
      <c r="G99" s="1475"/>
      <c r="H99" s="1470"/>
      <c r="I99" s="1470"/>
      <c r="J99" s="1470"/>
      <c r="K99" s="1470"/>
      <c r="L99" s="1470"/>
      <c r="M99" s="1460"/>
      <c r="N99" s="1470"/>
      <c r="O99" s="1470"/>
    </row>
    <row r="100" spans="2:15" x14ac:dyDescent="0.25">
      <c r="B100" s="1462">
        <v>5.0999999999999996</v>
      </c>
      <c r="C100" s="1471" t="s">
        <v>3956</v>
      </c>
      <c r="D100" s="1472"/>
      <c r="E100" s="1472"/>
      <c r="F100" s="1472"/>
      <c r="G100" s="1473"/>
      <c r="H100" s="1474"/>
      <c r="I100" s="1474"/>
      <c r="J100" s="1474"/>
      <c r="K100" s="1474"/>
      <c r="L100" s="1474"/>
      <c r="M100" s="1460"/>
      <c r="N100" s="1474"/>
      <c r="O100" s="1474"/>
    </row>
    <row r="101" spans="2:15" x14ac:dyDescent="0.25">
      <c r="B101" s="1462">
        <v>5.2</v>
      </c>
      <c r="C101" s="1471" t="s">
        <v>2268</v>
      </c>
      <c r="D101" s="1472"/>
      <c r="E101" s="1472"/>
      <c r="F101" s="1472"/>
      <c r="G101" s="1473"/>
      <c r="H101" s="1474"/>
      <c r="I101" s="1474"/>
      <c r="J101" s="1474"/>
      <c r="K101" s="1474"/>
      <c r="L101" s="1474"/>
      <c r="M101" s="1460"/>
      <c r="N101" s="1474"/>
      <c r="O101" s="1474"/>
    </row>
    <row r="102" spans="2:15" x14ac:dyDescent="0.25">
      <c r="B102" s="1462">
        <v>5.3</v>
      </c>
      <c r="C102" s="1471" t="s">
        <v>7482</v>
      </c>
      <c r="D102" s="1472"/>
      <c r="E102" s="1472"/>
      <c r="F102" s="1472"/>
      <c r="G102" s="1473"/>
      <c r="H102" s="1474"/>
      <c r="I102" s="1474"/>
      <c r="J102" s="1474"/>
      <c r="K102" s="1474"/>
      <c r="L102" s="1474"/>
      <c r="M102" s="1460"/>
      <c r="N102" s="1474"/>
      <c r="O102" s="1474"/>
    </row>
    <row r="103" spans="2:15" x14ac:dyDescent="0.25">
      <c r="B103" s="1462">
        <v>5.4</v>
      </c>
      <c r="C103" s="1471" t="s">
        <v>7483</v>
      </c>
      <c r="D103" s="1472"/>
      <c r="E103" s="1472"/>
      <c r="F103" s="1472"/>
      <c r="G103" s="1473"/>
      <c r="H103" s="1474"/>
      <c r="I103" s="1474"/>
      <c r="J103" s="1474"/>
      <c r="K103" s="1474"/>
      <c r="L103" s="1474"/>
      <c r="M103" s="1460"/>
      <c r="N103" s="1474"/>
      <c r="O103" s="1474"/>
    </row>
    <row r="104" spans="2:15" x14ac:dyDescent="0.25">
      <c r="B104" s="1462">
        <v>5.5</v>
      </c>
      <c r="C104" s="1471" t="s">
        <v>2338</v>
      </c>
      <c r="D104" s="1472"/>
      <c r="E104" s="1472"/>
      <c r="F104" s="1472"/>
      <c r="G104" s="1473"/>
      <c r="H104" s="1474"/>
      <c r="I104" s="1474"/>
      <c r="J104" s="1474"/>
      <c r="K104" s="1474"/>
      <c r="L104" s="1474"/>
      <c r="M104" s="1460"/>
      <c r="N104" s="1474"/>
      <c r="O104" s="1474"/>
    </row>
    <row r="105" spans="2:15" x14ac:dyDescent="0.25">
      <c r="B105" s="1462">
        <v>5.6</v>
      </c>
      <c r="C105" s="1471" t="s">
        <v>7484</v>
      </c>
      <c r="D105" s="1472"/>
      <c r="E105" s="1472"/>
      <c r="F105" s="1472"/>
      <c r="G105" s="1473"/>
      <c r="H105" s="1474"/>
      <c r="I105" s="1474"/>
      <c r="J105" s="1474"/>
      <c r="K105" s="1474"/>
      <c r="L105" s="1474"/>
      <c r="M105" s="1460"/>
      <c r="N105" s="1474"/>
      <c r="O105" s="1474"/>
    </row>
    <row r="106" spans="2:15" x14ac:dyDescent="0.25">
      <c r="B106" s="1462">
        <v>5.7</v>
      </c>
      <c r="C106" s="1471" t="s">
        <v>7485</v>
      </c>
      <c r="D106" s="1472"/>
      <c r="E106" s="1472"/>
      <c r="F106" s="1472"/>
      <c r="G106" s="1473"/>
      <c r="H106" s="1474"/>
      <c r="I106" s="1474"/>
      <c r="J106" s="1474"/>
      <c r="K106" s="1474"/>
      <c r="L106" s="1474"/>
      <c r="M106" s="1460"/>
      <c r="N106" s="1474"/>
      <c r="O106" s="1474"/>
    </row>
    <row r="107" spans="2:15" x14ac:dyDescent="0.25">
      <c r="B107" s="1462">
        <v>5.8</v>
      </c>
      <c r="C107" s="1471" t="s">
        <v>7486</v>
      </c>
      <c r="D107" s="1472"/>
      <c r="E107" s="1472"/>
      <c r="F107" s="1472"/>
      <c r="G107" s="1473"/>
      <c r="H107" s="1474"/>
      <c r="I107" s="1474"/>
      <c r="J107" s="1474"/>
      <c r="K107" s="1474"/>
      <c r="L107" s="1474"/>
      <c r="M107" s="1460"/>
      <c r="N107" s="1474"/>
      <c r="O107" s="1474"/>
    </row>
    <row r="108" spans="2:15" x14ac:dyDescent="0.25">
      <c r="B108" s="1462">
        <v>5.9</v>
      </c>
      <c r="C108" s="1471" t="s">
        <v>2496</v>
      </c>
      <c r="D108" s="1472"/>
      <c r="E108" s="1472"/>
      <c r="F108" s="1472"/>
      <c r="G108" s="1473"/>
      <c r="H108" s="1474"/>
      <c r="I108" s="1474"/>
      <c r="J108" s="1474"/>
      <c r="K108" s="1474"/>
      <c r="L108" s="1474"/>
      <c r="M108" s="1460"/>
      <c r="N108" s="1474"/>
      <c r="O108" s="1474"/>
    </row>
    <row r="109" spans="2:15" x14ac:dyDescent="0.25">
      <c r="B109" s="1462">
        <v>5.0999999999999996</v>
      </c>
      <c r="C109" s="1471" t="s">
        <v>2503</v>
      </c>
      <c r="D109" s="1472"/>
      <c r="E109" s="1472"/>
      <c r="F109" s="1472"/>
      <c r="G109" s="1473"/>
      <c r="H109" s="1474"/>
      <c r="I109" s="1474"/>
      <c r="J109" s="1474"/>
      <c r="K109" s="1474"/>
      <c r="L109" s="1474"/>
      <c r="M109" s="1460"/>
      <c r="N109" s="1474"/>
      <c r="O109" s="1474"/>
    </row>
    <row r="110" spans="2:15" x14ac:dyDescent="0.25">
      <c r="B110" s="1462">
        <v>5.1100000000000003</v>
      </c>
      <c r="C110" s="1471" t="s">
        <v>7487</v>
      </c>
      <c r="D110" s="1472"/>
      <c r="E110" s="1472"/>
      <c r="F110" s="1472"/>
      <c r="G110" s="1473"/>
      <c r="H110" s="1474"/>
      <c r="I110" s="1474"/>
      <c r="J110" s="1474"/>
      <c r="K110" s="1474"/>
      <c r="L110" s="1474"/>
      <c r="M110" s="1460"/>
      <c r="N110" s="1474"/>
      <c r="O110" s="1474"/>
    </row>
    <row r="111" spans="2:15" x14ac:dyDescent="0.25">
      <c r="B111" s="1462">
        <v>5.12</v>
      </c>
      <c r="C111" s="1471" t="s">
        <v>2538</v>
      </c>
      <c r="D111" s="1472"/>
      <c r="E111" s="1472"/>
      <c r="F111" s="1472"/>
      <c r="G111" s="1473"/>
      <c r="H111" s="1474"/>
      <c r="I111" s="1474"/>
      <c r="J111" s="1474"/>
      <c r="K111" s="1474"/>
      <c r="L111" s="1474"/>
      <c r="M111" s="1460"/>
      <c r="N111" s="1474"/>
      <c r="O111" s="1474"/>
    </row>
    <row r="112" spans="2:15" x14ac:dyDescent="0.25">
      <c r="B112" s="1462">
        <v>5.13</v>
      </c>
      <c r="C112" s="1471" t="s">
        <v>7488</v>
      </c>
      <c r="D112" s="1472"/>
      <c r="E112" s="1472"/>
      <c r="F112" s="1472"/>
      <c r="G112" s="1473"/>
      <c r="H112" s="1474"/>
      <c r="I112" s="1474"/>
      <c r="J112" s="1474"/>
      <c r="K112" s="1474"/>
      <c r="L112" s="1474"/>
      <c r="M112" s="1460"/>
      <c r="N112" s="1474"/>
      <c r="O112" s="1474"/>
    </row>
    <row r="113" spans="2:15" x14ac:dyDescent="0.25">
      <c r="B113" s="1462">
        <v>5.14</v>
      </c>
      <c r="C113" s="1471" t="s">
        <v>7489</v>
      </c>
      <c r="D113" s="1472"/>
      <c r="E113" s="1472"/>
      <c r="F113" s="1472"/>
      <c r="G113" s="1473"/>
      <c r="H113" s="1474"/>
      <c r="I113" s="1474"/>
      <c r="J113" s="1474"/>
      <c r="K113" s="1474"/>
      <c r="L113" s="1474"/>
      <c r="M113" s="1460"/>
      <c r="N113" s="1474"/>
      <c r="O113" s="1474"/>
    </row>
    <row r="114" spans="2:15" x14ac:dyDescent="0.25">
      <c r="B114" s="1504">
        <v>6</v>
      </c>
      <c r="C114" s="1505" t="s">
        <v>7490</v>
      </c>
      <c r="D114" s="1506"/>
      <c r="E114" s="1506"/>
      <c r="F114" s="1506"/>
      <c r="G114" s="1475"/>
      <c r="H114" s="1470"/>
      <c r="I114" s="1470"/>
      <c r="J114" s="1470"/>
      <c r="K114" s="1470"/>
      <c r="L114" s="1470"/>
      <c r="M114" s="1460"/>
      <c r="N114" s="1470"/>
      <c r="O114" s="1470"/>
    </row>
    <row r="115" spans="2:15" x14ac:dyDescent="0.25">
      <c r="B115" s="1462">
        <v>6.1</v>
      </c>
      <c r="C115" s="1471" t="s">
        <v>7441</v>
      </c>
      <c r="D115" s="1472"/>
      <c r="E115" s="1472"/>
      <c r="F115" s="1472"/>
      <c r="G115" s="1473"/>
      <c r="H115" t="s">
        <v>1891</v>
      </c>
      <c r="I115"/>
      <c r="J115"/>
      <c r="K115"/>
      <c r="L115"/>
      <c r="M115" s="1460"/>
      <c r="N115"/>
      <c r="O115"/>
    </row>
    <row r="116" spans="2:15" x14ac:dyDescent="0.25">
      <c r="B116" s="1504">
        <v>7</v>
      </c>
      <c r="C116" s="1505" t="s">
        <v>2576</v>
      </c>
      <c r="D116" s="1506"/>
      <c r="E116" s="1506"/>
      <c r="F116" s="1506"/>
      <c r="G116" s="1475"/>
      <c r="H116" s="1470"/>
      <c r="I116" s="1470"/>
      <c r="J116" s="1470"/>
      <c r="K116" s="1470"/>
      <c r="L116" s="1470"/>
      <c r="M116" s="1460"/>
      <c r="N116" s="1470"/>
      <c r="O116" s="1470"/>
    </row>
    <row r="117" spans="2:15" x14ac:dyDescent="0.25">
      <c r="B117" s="1462">
        <v>7.1</v>
      </c>
      <c r="C117" s="1471" t="s">
        <v>7491</v>
      </c>
      <c r="D117" s="1472"/>
      <c r="E117" s="1472"/>
      <c r="F117" s="1472"/>
      <c r="G117" s="1473"/>
      <c r="H117" s="1474"/>
      <c r="I117" s="1474"/>
      <c r="J117" s="1474"/>
      <c r="K117" s="1474"/>
      <c r="L117" s="1474"/>
      <c r="M117" s="1460"/>
      <c r="N117" s="1474"/>
      <c r="O117" s="1474"/>
    </row>
    <row r="118" spans="2:15" x14ac:dyDescent="0.25">
      <c r="B118" s="1462">
        <v>7.2</v>
      </c>
      <c r="C118" s="1471" t="s">
        <v>7492</v>
      </c>
      <c r="D118" s="1472"/>
      <c r="E118" s="1472"/>
      <c r="F118" s="1472"/>
      <c r="G118" s="1473"/>
      <c r="H118" s="1474"/>
      <c r="I118" s="1474"/>
      <c r="J118" s="1474"/>
      <c r="K118" s="1474"/>
      <c r="L118" s="1474"/>
      <c r="M118" s="1460"/>
      <c r="N118" s="1474"/>
      <c r="O118" s="1474"/>
    </row>
    <row r="119" spans="2:15" x14ac:dyDescent="0.25">
      <c r="B119" s="1462">
        <v>7.3</v>
      </c>
      <c r="C119" s="1471" t="s">
        <v>7493</v>
      </c>
      <c r="D119" s="1472"/>
      <c r="E119" s="1472"/>
      <c r="F119" s="1472"/>
      <c r="G119" s="1473"/>
      <c r="H119" s="1474"/>
      <c r="I119" s="1474"/>
      <c r="J119" s="1474"/>
      <c r="K119" s="1474"/>
      <c r="L119" s="1474"/>
      <c r="M119" s="1460"/>
      <c r="N119" s="1474"/>
      <c r="O119" s="1474"/>
    </row>
    <row r="120" spans="2:15" x14ac:dyDescent="0.25">
      <c r="B120" s="1462">
        <v>7.4</v>
      </c>
      <c r="C120" s="1471" t="s">
        <v>7494</v>
      </c>
      <c r="D120" s="1472"/>
      <c r="E120" s="1472"/>
      <c r="F120" s="1472"/>
      <c r="G120" s="1473"/>
      <c r="H120" s="1474"/>
      <c r="I120" s="1474"/>
      <c r="J120" s="1474"/>
      <c r="K120" s="1474"/>
      <c r="L120" s="1474"/>
      <c r="M120" s="1460"/>
      <c r="N120" s="1474"/>
      <c r="O120" s="1474"/>
    </row>
    <row r="121" spans="2:15" x14ac:dyDescent="0.25">
      <c r="B121" s="1462">
        <v>7.5</v>
      </c>
      <c r="C121" s="1471" t="s">
        <v>7495</v>
      </c>
      <c r="D121" s="1472"/>
      <c r="E121" s="1472"/>
      <c r="F121" s="1472"/>
      <c r="G121" s="1473"/>
      <c r="H121" s="1474"/>
      <c r="I121" s="1474"/>
      <c r="J121" s="1474"/>
      <c r="K121" s="1474"/>
      <c r="L121" s="1474"/>
      <c r="M121" s="1460"/>
      <c r="N121" s="1474"/>
      <c r="O121" s="1474"/>
    </row>
    <row r="122" spans="2:15" x14ac:dyDescent="0.25">
      <c r="B122" s="1462">
        <v>7.6</v>
      </c>
      <c r="C122" s="1471" t="s">
        <v>7496</v>
      </c>
      <c r="D122" s="1472"/>
      <c r="E122" s="1472"/>
      <c r="F122" s="1472"/>
      <c r="G122" s="1473"/>
      <c r="H122" s="1474"/>
      <c r="I122" s="1474"/>
      <c r="J122" s="1474"/>
      <c r="K122" s="1474"/>
      <c r="L122" s="1474"/>
      <c r="M122" s="1460"/>
      <c r="N122" s="1474"/>
      <c r="O122" s="1474"/>
    </row>
    <row r="123" spans="2:15" x14ac:dyDescent="0.25">
      <c r="B123" s="1504">
        <v>8</v>
      </c>
      <c r="C123" s="1505" t="s">
        <v>2598</v>
      </c>
      <c r="D123" s="1506"/>
      <c r="E123" s="1506"/>
      <c r="F123" s="1506"/>
      <c r="G123" s="1475"/>
      <c r="H123" s="1470"/>
      <c r="I123" s="1470"/>
      <c r="J123" s="1470"/>
      <c r="K123" s="1470"/>
      <c r="L123" s="1470"/>
      <c r="M123" s="1460"/>
      <c r="N123" s="1470"/>
      <c r="O123" s="1470"/>
    </row>
    <row r="124" spans="2:15" x14ac:dyDescent="0.25">
      <c r="B124" s="1462">
        <v>8.1</v>
      </c>
      <c r="C124" s="1472" t="s">
        <v>2745</v>
      </c>
      <c r="D124" s="1472"/>
      <c r="E124" s="1472"/>
      <c r="F124" s="1472"/>
      <c r="G124" s="1473"/>
      <c r="H124" s="1474"/>
      <c r="I124" s="1474"/>
      <c r="J124" s="1474"/>
      <c r="K124" s="1474"/>
      <c r="L124" s="1474"/>
      <c r="M124" s="1460"/>
      <c r="N124" s="1474"/>
      <c r="O124" s="1474"/>
    </row>
    <row r="125" spans="2:15" x14ac:dyDescent="0.25">
      <c r="B125" s="1462">
        <v>8.1999999999999993</v>
      </c>
      <c r="C125" s="1472" t="s">
        <v>7497</v>
      </c>
      <c r="D125" s="1472"/>
      <c r="E125" s="1472"/>
      <c r="F125" s="1472"/>
      <c r="G125" s="1473"/>
      <c r="H125" s="1474"/>
      <c r="I125" s="1474"/>
      <c r="J125" s="1474"/>
      <c r="K125" s="1474"/>
      <c r="L125" s="1474"/>
      <c r="M125" s="1460"/>
      <c r="N125" s="1474"/>
      <c r="O125" s="1474"/>
    </row>
    <row r="126" spans="2:15" x14ac:dyDescent="0.25">
      <c r="B126" s="1462">
        <v>8.3000000000000007</v>
      </c>
      <c r="C126" s="1472" t="s">
        <v>2599</v>
      </c>
      <c r="D126" s="1472"/>
      <c r="E126" s="1472"/>
      <c r="F126" s="1472"/>
      <c r="G126" s="1473"/>
      <c r="H126" s="1474"/>
      <c r="I126" s="1474"/>
      <c r="J126" s="1474"/>
      <c r="K126" s="1474"/>
      <c r="L126" s="1474"/>
      <c r="M126" s="1460"/>
      <c r="N126" s="1474"/>
      <c r="O126" s="1474"/>
    </row>
    <row r="127" spans="2:15" x14ac:dyDescent="0.25">
      <c r="B127" s="1462">
        <v>8.4</v>
      </c>
      <c r="C127" s="1472" t="s">
        <v>7498</v>
      </c>
      <c r="D127" s="1472"/>
      <c r="E127" s="1472"/>
      <c r="F127" s="1472"/>
      <c r="G127" s="1473"/>
      <c r="H127" s="1474"/>
      <c r="I127" s="1474"/>
      <c r="J127" s="1474"/>
      <c r="K127" s="1474"/>
      <c r="L127" s="1474"/>
      <c r="M127" s="1460"/>
      <c r="N127" s="1474"/>
      <c r="O127" s="1474"/>
    </row>
    <row r="128" spans="2:15" x14ac:dyDescent="0.25">
      <c r="B128" s="1462">
        <v>8.5</v>
      </c>
      <c r="C128" s="1472" t="s">
        <v>6458</v>
      </c>
      <c r="D128" s="1472"/>
      <c r="E128" s="1472"/>
      <c r="F128" s="1472"/>
      <c r="G128" s="1473"/>
      <c r="H128" s="1474"/>
      <c r="I128" s="1474"/>
      <c r="J128" s="1474"/>
      <c r="K128" s="1474"/>
      <c r="L128" s="1474"/>
      <c r="M128" s="1460"/>
      <c r="N128" s="1474"/>
      <c r="O128" s="1474"/>
    </row>
    <row r="129" spans="2:15" x14ac:dyDescent="0.25">
      <c r="B129" s="1462">
        <v>8.6</v>
      </c>
      <c r="C129" s="1472" t="s">
        <v>7499</v>
      </c>
      <c r="D129" s="1472"/>
      <c r="E129" s="1472"/>
      <c r="F129" s="1472"/>
      <c r="G129" s="1473"/>
      <c r="H129" s="1474"/>
      <c r="I129" s="1474"/>
      <c r="J129" s="1474"/>
      <c r="K129" s="1474"/>
      <c r="L129" s="1474"/>
      <c r="M129" s="1460"/>
      <c r="N129" s="1474"/>
      <c r="O129" s="1474"/>
    </row>
    <row r="130" spans="2:15" x14ac:dyDescent="0.25">
      <c r="B130" s="1462">
        <v>8.6999999999999993</v>
      </c>
      <c r="C130" s="1472" t="s">
        <v>7500</v>
      </c>
      <c r="D130" s="1472"/>
      <c r="E130" s="1472"/>
      <c r="F130" s="1472"/>
      <c r="G130" s="1473"/>
      <c r="H130" s="1474"/>
      <c r="I130" s="1474"/>
      <c r="J130" s="1474"/>
      <c r="K130" s="1474"/>
      <c r="L130" s="1474"/>
      <c r="M130" s="1460"/>
      <c r="N130" s="1474"/>
      <c r="O130" s="1474"/>
    </row>
    <row r="131" spans="2:15" x14ac:dyDescent="0.25">
      <c r="B131" s="1462">
        <v>8.8000000000000007</v>
      </c>
      <c r="C131" s="1472" t="s">
        <v>2646</v>
      </c>
      <c r="D131" s="1472"/>
      <c r="E131" s="1472"/>
      <c r="F131" s="1472"/>
      <c r="G131" s="1473"/>
      <c r="H131" s="1474"/>
      <c r="I131" s="1474"/>
      <c r="J131" s="1474"/>
      <c r="K131" s="1474"/>
      <c r="L131" s="1474"/>
      <c r="M131" s="1460"/>
      <c r="N131" s="1474"/>
      <c r="O131" s="1474"/>
    </row>
    <row r="132" spans="2:15" x14ac:dyDescent="0.25">
      <c r="B132" s="1467"/>
      <c r="C132" s="1468" t="s">
        <v>7442</v>
      </c>
      <c r="D132" s="1468"/>
      <c r="E132" s="1468"/>
      <c r="F132" s="1468"/>
      <c r="G132" s="1475"/>
      <c r="H132" s="1470"/>
      <c r="I132" s="1470"/>
      <c r="J132" s="1470"/>
      <c r="K132" s="1470"/>
      <c r="L132" s="1470"/>
      <c r="M132" s="1460"/>
      <c r="N132" s="1470"/>
      <c r="O132" s="1470"/>
    </row>
    <row r="133" spans="2:15" x14ac:dyDescent="0.25">
      <c r="B133" s="1467"/>
      <c r="C133" s="1468" t="s">
        <v>7443</v>
      </c>
      <c r="D133" s="1468"/>
      <c r="E133" s="1468"/>
      <c r="F133" s="1468"/>
      <c r="G133" s="1469"/>
      <c r="H133" s="1476"/>
      <c r="I133" s="1476"/>
      <c r="J133" s="1476"/>
      <c r="K133" s="1476"/>
      <c r="L133" s="1476"/>
      <c r="M133" s="1460"/>
      <c r="N133" s="1476"/>
      <c r="O133" s="1476"/>
    </row>
    <row r="134" spans="2:15" x14ac:dyDescent="0.25">
      <c r="B134" s="1508" t="s">
        <v>7444</v>
      </c>
      <c r="C134" s="1472" t="s">
        <v>7445</v>
      </c>
      <c r="D134" s="1463"/>
      <c r="E134" s="1463"/>
      <c r="F134" s="1463"/>
      <c r="G134" s="1509"/>
      <c r="H134" s="1510"/>
      <c r="I134" s="1510"/>
      <c r="J134" s="1510"/>
      <c r="K134" s="1510"/>
      <c r="L134" s="1510"/>
      <c r="M134" s="1460"/>
      <c r="N134" s="1510"/>
      <c r="O134" s="1510"/>
    </row>
    <row r="135" spans="2:15" x14ac:dyDescent="0.25">
      <c r="B135" s="1467"/>
      <c r="C135" s="1468" t="s">
        <v>7446</v>
      </c>
      <c r="D135" s="1468"/>
      <c r="E135" s="1468"/>
      <c r="F135" s="1468"/>
      <c r="G135" s="1475"/>
      <c r="H135" s="1470"/>
      <c r="I135" s="1470"/>
      <c r="J135" s="1470"/>
      <c r="K135" s="1470"/>
      <c r="L135" s="1470"/>
      <c r="M135" s="1460"/>
      <c r="N135" s="1470"/>
      <c r="O135" s="1470"/>
    </row>
    <row r="136" spans="2:15" x14ac:dyDescent="0.25">
      <c r="B136" s="1467"/>
      <c r="C136" s="1468" t="s">
        <v>7501</v>
      </c>
      <c r="D136" s="1468"/>
      <c r="E136" s="1478"/>
      <c r="F136" s="1468"/>
      <c r="G136" s="1475"/>
      <c r="H136" s="1470"/>
      <c r="I136" s="1470"/>
      <c r="J136" s="1470"/>
      <c r="K136" s="1470"/>
      <c r="L136" s="1470"/>
      <c r="M136" s="1460"/>
      <c r="N136" s="1470"/>
      <c r="O136" s="1470"/>
    </row>
    <row r="137" spans="2:15" x14ac:dyDescent="0.25">
      <c r="B137" s="1462">
        <v>9</v>
      </c>
      <c r="C137" s="1471" t="s">
        <v>7448</v>
      </c>
      <c r="D137" s="1472"/>
      <c r="E137" s="1472"/>
      <c r="F137" s="1472"/>
      <c r="G137" s="1473"/>
      <c r="H137" s="1474"/>
      <c r="I137" s="1474"/>
      <c r="J137" s="1474"/>
      <c r="K137" s="1474"/>
      <c r="L137" s="1474"/>
      <c r="M137" s="1460"/>
      <c r="N137" s="1474"/>
      <c r="O137" s="1474"/>
    </row>
    <row r="138" spans="2:15" x14ac:dyDescent="0.25">
      <c r="B138" s="1467"/>
      <c r="C138" s="1881" t="s">
        <v>7502</v>
      </c>
      <c r="D138" s="1881"/>
      <c r="E138" s="1881"/>
      <c r="F138" s="1881"/>
      <c r="G138" s="1882"/>
      <c r="H138" s="1470"/>
      <c r="I138" s="1470"/>
      <c r="J138" s="1470"/>
      <c r="K138" s="1470"/>
      <c r="L138" s="1470"/>
      <c r="M138" s="1460"/>
      <c r="N138" s="1470"/>
      <c r="O138" s="1470"/>
    </row>
    <row r="139" spans="2:15" x14ac:dyDescent="0.25">
      <c r="B139" s="1462">
        <v>10</v>
      </c>
      <c r="C139" s="1471" t="s">
        <v>7450</v>
      </c>
      <c r="D139" s="1472"/>
      <c r="E139" s="1472"/>
      <c r="F139" s="1472"/>
      <c r="G139" s="1473"/>
      <c r="H139" s="1474"/>
      <c r="I139" s="1474"/>
      <c r="J139" s="1474"/>
      <c r="K139" s="1474"/>
      <c r="L139" s="1474"/>
      <c r="M139" s="1460"/>
      <c r="N139" s="1474"/>
      <c r="O139" s="1474"/>
    </row>
    <row r="140" spans="2:15" x14ac:dyDescent="0.25">
      <c r="B140" s="1467"/>
      <c r="C140" s="1468" t="s">
        <v>7503</v>
      </c>
      <c r="D140" s="1468"/>
      <c r="E140" s="1468"/>
      <c r="F140" s="1468"/>
      <c r="G140" s="1475"/>
      <c r="H140" s="1470"/>
      <c r="I140" s="1470"/>
      <c r="J140" s="1470"/>
      <c r="K140" s="1470"/>
      <c r="L140" s="1470"/>
      <c r="M140" s="1460"/>
      <c r="N140" s="1470"/>
      <c r="O140" s="1470"/>
    </row>
    <row r="141" spans="2:15" x14ac:dyDescent="0.25">
      <c r="B141" s="1462">
        <v>11</v>
      </c>
      <c r="C141" s="1471" t="s">
        <v>7452</v>
      </c>
      <c r="D141" s="1479"/>
      <c r="E141" s="1479"/>
      <c r="F141" s="1479"/>
      <c r="G141" s="1473"/>
      <c r="H141" s="1474"/>
      <c r="I141" s="1474"/>
      <c r="J141" s="1474"/>
      <c r="K141" s="1474"/>
      <c r="L141" s="1474"/>
      <c r="M141" s="1460"/>
      <c r="N141" s="1474"/>
      <c r="O141" s="1474"/>
    </row>
    <row r="142" spans="2:15" x14ac:dyDescent="0.25">
      <c r="B142" s="1462">
        <v>12</v>
      </c>
      <c r="C142" s="1471" t="s">
        <v>7201</v>
      </c>
      <c r="D142" s="1479"/>
      <c r="E142" s="1479"/>
      <c r="F142" s="1479"/>
      <c r="G142" s="1473"/>
      <c r="H142" s="1474"/>
      <c r="I142" s="1474"/>
      <c r="J142" s="1474"/>
      <c r="K142" s="1474"/>
      <c r="L142" s="1474"/>
      <c r="M142" s="1460"/>
      <c r="N142" s="1474"/>
      <c r="O142" s="1474"/>
    </row>
    <row r="143" spans="2:15" x14ac:dyDescent="0.25">
      <c r="B143" s="1480"/>
      <c r="C143" s="1468" t="s">
        <v>7504</v>
      </c>
      <c r="D143" s="1468"/>
      <c r="E143" s="1468"/>
      <c r="F143" s="1468"/>
      <c r="G143" s="1475"/>
      <c r="H143" s="1470"/>
      <c r="I143" s="1470"/>
      <c r="J143" s="1470"/>
      <c r="K143" s="1470"/>
      <c r="L143" s="1470"/>
      <c r="M143" s="1460"/>
      <c r="N143" s="1470"/>
      <c r="O143" s="1470"/>
    </row>
    <row r="144" spans="2:15" x14ac:dyDescent="0.25">
      <c r="B144" s="1480"/>
      <c r="C144" s="1468" t="s">
        <v>7454</v>
      </c>
      <c r="D144" s="1468"/>
      <c r="E144" s="1468"/>
      <c r="F144" s="1468"/>
      <c r="G144" s="1475"/>
      <c r="H144" s="1470"/>
      <c r="I144" s="1470"/>
      <c r="J144" s="1470"/>
      <c r="K144" s="1470"/>
      <c r="L144" s="1470"/>
      <c r="M144" s="1460"/>
      <c r="N144" s="1470"/>
      <c r="O144" s="1470"/>
    </row>
    <row r="145" spans="2:15" x14ac:dyDescent="0.25">
      <c r="B145" s="1462" t="s">
        <v>7455</v>
      </c>
      <c r="C145" s="1471" t="s">
        <v>7456</v>
      </c>
      <c r="D145" s="1472"/>
      <c r="E145" s="1472"/>
      <c r="F145" s="1472"/>
      <c r="G145" s="1473"/>
      <c r="H145" s="1474"/>
      <c r="I145" s="1474"/>
      <c r="J145" s="1474"/>
      <c r="K145" s="1474"/>
      <c r="L145" s="1474"/>
      <c r="M145" s="1460"/>
      <c r="N145" s="1474"/>
      <c r="O145" s="1474"/>
    </row>
    <row r="146" spans="2:15" x14ac:dyDescent="0.25">
      <c r="B146" s="1462" t="s">
        <v>7457</v>
      </c>
      <c r="C146" s="1471" t="s">
        <v>7458</v>
      </c>
      <c r="D146" s="1472"/>
      <c r="E146" s="1472"/>
      <c r="F146" s="1472"/>
      <c r="G146" s="1473"/>
      <c r="H146" s="1474"/>
      <c r="I146" s="1474"/>
      <c r="J146" s="1474"/>
      <c r="K146" s="1474"/>
      <c r="L146" s="1474"/>
      <c r="M146" s="1460"/>
      <c r="N146" s="1474"/>
      <c r="O146" s="1474"/>
    </row>
    <row r="147" spans="2:15" x14ac:dyDescent="0.25">
      <c r="B147" s="1480"/>
      <c r="C147" s="1468" t="s">
        <v>7505</v>
      </c>
      <c r="D147" s="1468"/>
      <c r="E147" s="1468"/>
      <c r="F147" s="1468"/>
      <c r="G147" s="1475"/>
      <c r="H147" s="1470"/>
      <c r="I147" s="1470"/>
      <c r="J147" s="1470"/>
      <c r="K147" s="1470"/>
      <c r="L147" s="1470"/>
      <c r="M147" s="1460"/>
      <c r="N147" s="1470"/>
      <c r="O147" s="1470"/>
    </row>
    <row r="148" spans="2:15" x14ac:dyDescent="0.25">
      <c r="B148" s="1480"/>
      <c r="C148" s="1468" t="s">
        <v>7460</v>
      </c>
      <c r="D148" s="1468"/>
      <c r="E148" s="1468"/>
      <c r="F148" s="1468"/>
      <c r="G148" s="1475"/>
      <c r="H148" s="1470"/>
      <c r="I148" s="1470"/>
      <c r="J148" s="1470"/>
      <c r="K148" s="1470"/>
      <c r="L148" s="1470"/>
      <c r="M148" s="1460"/>
      <c r="N148" s="1470"/>
      <c r="O148" s="1470"/>
    </row>
    <row r="149" spans="2:15" x14ac:dyDescent="0.25">
      <c r="B149" s="1462">
        <v>14</v>
      </c>
      <c r="C149" s="1471" t="s">
        <v>7461</v>
      </c>
      <c r="D149" s="1472"/>
      <c r="E149" s="1472"/>
      <c r="F149" s="1472"/>
      <c r="G149" s="1473"/>
      <c r="H149" s="1474"/>
      <c r="I149" s="1474"/>
      <c r="J149" s="1474"/>
      <c r="K149" s="1474"/>
      <c r="L149" s="1474"/>
      <c r="M149" s="1460"/>
      <c r="N149" s="1474"/>
      <c r="O149" s="1474"/>
    </row>
    <row r="150" spans="2:15" x14ac:dyDescent="0.25">
      <c r="B150" s="1480"/>
      <c r="C150" s="1468" t="s">
        <v>7506</v>
      </c>
      <c r="D150" s="1468"/>
      <c r="E150" s="1468"/>
      <c r="F150" s="1468"/>
      <c r="G150" s="1475"/>
      <c r="H150" s="1470"/>
      <c r="I150" s="1470"/>
      <c r="J150" s="1470"/>
      <c r="K150" s="1470"/>
      <c r="L150" s="1470"/>
      <c r="M150" s="1460"/>
      <c r="N150" s="1470"/>
      <c r="O150" s="1470"/>
    </row>
    <row r="151" spans="2:15" x14ac:dyDescent="0.25">
      <c r="B151" s="1480"/>
      <c r="C151" s="1468" t="s">
        <v>7463</v>
      </c>
      <c r="D151" s="1468"/>
      <c r="E151" s="1468"/>
      <c r="F151" s="1468"/>
      <c r="G151" s="1475"/>
      <c r="H151" s="1470"/>
      <c r="I151" s="1470"/>
      <c r="J151" s="1470"/>
      <c r="K151" s="1470"/>
      <c r="L151" s="1470"/>
      <c r="M151" s="1460"/>
      <c r="N151" s="1470"/>
      <c r="O151" s="1470"/>
    </row>
    <row r="152" spans="2:15" x14ac:dyDescent="0.25">
      <c r="B152" s="1462">
        <v>15</v>
      </c>
      <c r="C152" s="1471" t="s">
        <v>7464</v>
      </c>
      <c r="D152" s="1472"/>
      <c r="E152" s="1472"/>
      <c r="F152" s="1472"/>
      <c r="G152" s="1473"/>
      <c r="H152" s="1474"/>
      <c r="I152" s="1474"/>
      <c r="J152" s="1474"/>
      <c r="K152" s="1474"/>
      <c r="L152" s="1474"/>
      <c r="M152" s="1460"/>
      <c r="N152" s="1474"/>
      <c r="O152" s="1474"/>
    </row>
    <row r="153" spans="2:15" x14ac:dyDescent="0.25">
      <c r="B153" s="1481" t="s">
        <v>7205</v>
      </c>
      <c r="C153" s="1471"/>
      <c r="D153" s="1472" t="s">
        <v>7465</v>
      </c>
      <c r="E153" s="1511"/>
      <c r="F153" s="1472" t="s">
        <v>7237</v>
      </c>
      <c r="G153" s="1473"/>
      <c r="H153" s="1474"/>
      <c r="I153" s="1474"/>
      <c r="J153" s="1474"/>
      <c r="K153" s="1474"/>
      <c r="L153" s="1474"/>
      <c r="M153" s="1460"/>
      <c r="N153" s="1474"/>
      <c r="O153" s="1474"/>
    </row>
    <row r="154" spans="2:15" x14ac:dyDescent="0.25">
      <c r="B154" s="1486" t="s">
        <v>7507</v>
      </c>
      <c r="C154" s="1487"/>
      <c r="D154" s="1488"/>
      <c r="E154" s="1488"/>
      <c r="F154" s="1488"/>
      <c r="G154" s="1489"/>
      <c r="H154" s="1490"/>
      <c r="I154" s="1490"/>
      <c r="J154" s="1490"/>
      <c r="K154" s="1490"/>
      <c r="L154" s="1490"/>
      <c r="M154" s="1460"/>
      <c r="N154" s="1490"/>
      <c r="O154" s="1490"/>
    </row>
    <row r="155" spans="2:15" x14ac:dyDescent="0.25">
      <c r="B155" s="1491"/>
      <c r="C155" s="1871"/>
      <c r="D155" s="1871"/>
      <c r="E155" s="1871"/>
      <c r="F155" s="1871"/>
      <c r="G155" s="1492"/>
      <c r="H155" s="1493"/>
      <c r="I155" s="1493"/>
      <c r="J155" s="1493"/>
      <c r="K155" s="1493"/>
      <c r="L155" s="1493"/>
      <c r="M155" s="1460"/>
      <c r="N155" s="1493"/>
      <c r="O155" s="1493"/>
    </row>
    <row r="156" spans="2:15" x14ac:dyDescent="0.25">
      <c r="B156" s="1491"/>
      <c r="C156" s="1494"/>
      <c r="D156" s="1494"/>
      <c r="E156" s="1494"/>
      <c r="F156" s="1494"/>
      <c r="G156" s="1460"/>
      <c r="H156" s="1493"/>
      <c r="I156" s="1493"/>
      <c r="J156" s="1493"/>
      <c r="K156" s="1493"/>
      <c r="L156" s="1460"/>
      <c r="M156" s="1460"/>
      <c r="N156" s="1495" t="s">
        <v>7467</v>
      </c>
      <c r="O156" s="1490"/>
    </row>
    <row r="157" spans="2:15" x14ac:dyDescent="0.25">
      <c r="B157" s="1491"/>
      <c r="C157" s="1871"/>
      <c r="D157" s="1871"/>
      <c r="E157" s="1871"/>
      <c r="F157" s="1871"/>
      <c r="G157" s="1492"/>
      <c r="H157" s="1493"/>
      <c r="I157" s="1493"/>
      <c r="J157" s="1493"/>
      <c r="K157" s="1493"/>
      <c r="L157" s="1493"/>
      <c r="M157" s="1460"/>
      <c r="N157" s="1493"/>
      <c r="O157" s="1493"/>
    </row>
    <row r="158" spans="2:15" x14ac:dyDescent="0.25">
      <c r="B158" s="1496" t="s">
        <v>7468</v>
      </c>
      <c r="C158" s="1497" t="s">
        <v>7469</v>
      </c>
      <c r="D158" s="1497"/>
      <c r="E158" s="1497"/>
      <c r="F158" s="1497"/>
      <c r="G158" s="1497"/>
      <c r="H158" s="1497"/>
      <c r="I158" s="1497"/>
      <c r="J158" s="1497"/>
      <c r="K158" s="1497"/>
      <c r="L158" s="1497"/>
      <c r="M158" s="1497"/>
      <c r="N158" s="1497"/>
      <c r="O158" s="1497"/>
    </row>
    <row r="159" spans="2:15" x14ac:dyDescent="0.25">
      <c r="B159" s="1496" t="s">
        <v>7470</v>
      </c>
      <c r="C159" s="1497" t="s">
        <v>7471</v>
      </c>
      <c r="D159" s="1497"/>
      <c r="E159" s="1497"/>
      <c r="F159" s="1497"/>
      <c r="G159" s="1497"/>
      <c r="H159" s="1498"/>
      <c r="I159" s="1498"/>
      <c r="J159" s="1498"/>
      <c r="K159" s="1498"/>
      <c r="L159" s="1498"/>
      <c r="M159" s="1499"/>
      <c r="N159" s="1498"/>
      <c r="O159" s="1498"/>
    </row>
    <row r="160" spans="2:15" x14ac:dyDescent="0.25">
      <c r="B160" s="1500"/>
      <c r="C160" s="1872"/>
      <c r="D160" s="1872"/>
      <c r="E160" s="1872"/>
      <c r="F160" s="1872"/>
      <c r="G160" s="1872"/>
      <c r="H160" s="1501"/>
      <c r="I160" s="1501"/>
      <c r="J160" s="1501"/>
      <c r="K160" s="1501"/>
      <c r="L160" s="1501"/>
      <c r="M160" s="1499"/>
      <c r="N160" s="1501"/>
      <c r="O160" s="1501"/>
    </row>
    <row r="161" spans="2:15" x14ac:dyDescent="0.25">
      <c r="B161" s="1500" t="s">
        <v>7472</v>
      </c>
      <c r="C161" s="1873" t="s">
        <v>7473</v>
      </c>
      <c r="D161" s="1873"/>
      <c r="E161" s="1873"/>
      <c r="F161" s="1873"/>
      <c r="G161" s="1873"/>
      <c r="H161" s="1873"/>
      <c r="I161" s="1873"/>
      <c r="J161" s="1873"/>
      <c r="K161" s="1873"/>
      <c r="L161" s="1873"/>
      <c r="M161" s="1873"/>
      <c r="N161" s="1873"/>
      <c r="O161" s="1873"/>
    </row>
    <row r="162" spans="2:15" x14ac:dyDescent="0.25">
      <c r="B162" s="1512"/>
      <c r="C162" s="1884"/>
      <c r="D162" s="1884"/>
      <c r="E162" s="1884"/>
      <c r="F162" s="1884"/>
      <c r="G162" s="1884"/>
      <c r="H162" s="1513"/>
      <c r="I162" s="1513"/>
      <c r="J162" s="1513"/>
      <c r="K162" s="1513"/>
      <c r="L162" s="1513"/>
      <c r="M162" s="1445"/>
      <c r="N162" s="1513"/>
      <c r="O162" s="1513"/>
    </row>
  </sheetData>
  <mergeCells count="17">
    <mergeCell ref="H9:I9"/>
    <mergeCell ref="L9:N9"/>
    <mergeCell ref="D7:E7"/>
    <mergeCell ref="H7:I7"/>
    <mergeCell ref="L7:N7"/>
    <mergeCell ref="H8:I8"/>
    <mergeCell ref="L8:N8"/>
    <mergeCell ref="C157:F157"/>
    <mergeCell ref="C160:G160"/>
    <mergeCell ref="C161:O161"/>
    <mergeCell ref="C162:G162"/>
    <mergeCell ref="H10:I10"/>
    <mergeCell ref="L10:N10"/>
    <mergeCell ref="C12:G12"/>
    <mergeCell ref="C13:F13"/>
    <mergeCell ref="C138:G138"/>
    <mergeCell ref="C155:F1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Contents - NRM 3 L&amp;L Table</vt:lpstr>
      <vt:lpstr>1. NRM 3 Release Copy 2026</vt:lpstr>
      <vt:lpstr>2. Explaining NRM 3 L&amp;L Tables</vt:lpstr>
      <vt:lpstr>3.NRM3 Logic levels Table 2021 </vt:lpstr>
      <vt:lpstr>4. NRM3 Logic&amp;Levels Table 2026</vt:lpstr>
      <vt:lpstr>4A Supplementary Table</vt:lpstr>
      <vt:lpstr>5. NRM 3 List of Function Types</vt:lpstr>
      <vt:lpstr>6. NRM 3 Elemental Structure</vt:lpstr>
      <vt:lpstr>7. NRM3 Table 3.4 OrderEstimate</vt:lpstr>
      <vt:lpstr>8. NRM 3 Table 4.3 Cost Plan T </vt:lpstr>
      <vt:lpstr>9.NRM3 Maintain off ARegister</vt:lpstr>
      <vt:lpstr>10. NRM 3 Renewal off CapitalCP</vt:lpstr>
      <vt:lpstr>11. NRM3 RenewalsoffAsBuiltData</vt:lpstr>
      <vt:lpstr>12. NRM 3 RenewaloffAsset CondS</vt:lpstr>
      <vt:lpstr>13. NRM 3 L1 Reporting Template</vt:lpstr>
      <vt:lpstr>14. NRM 3 L2 Reporting Template</vt:lpstr>
      <vt:lpstr>'4. NRM3 Logic&amp;Levels Table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dc:creator>
  <cp:lastModifiedBy>Steven Thompson</cp:lastModifiedBy>
  <cp:lastPrinted>2026-02-16T12:48:02Z</cp:lastPrinted>
  <dcterms:created xsi:type="dcterms:W3CDTF">2015-06-05T18:17:20Z</dcterms:created>
  <dcterms:modified xsi:type="dcterms:W3CDTF">2026-02-24T15:17:52Z</dcterms:modified>
</cp:coreProperties>
</file>